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561CE77-336B-409C-A4AC-293DEFC4684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P12" i="431"/>
  <c r="P20" i="431"/>
  <c r="Q11" i="431"/>
  <c r="Q19" i="431"/>
  <c r="P21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N15" i="431"/>
  <c r="N23" i="431"/>
  <c r="P13" i="431"/>
  <c r="Q12" i="431"/>
  <c r="Q20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O17" i="431"/>
  <c r="Q23" i="431"/>
  <c r="P9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O9" i="431"/>
  <c r="O18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25" i="431"/>
  <c r="P16" i="431"/>
  <c r="P24" i="431"/>
  <c r="Q15" i="431"/>
  <c r="P25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P17" i="431"/>
  <c r="Q16" i="431"/>
  <c r="Q2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O21" i="431"/>
  <c r="O22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O13" i="431"/>
  <c r="O14" i="431"/>
  <c r="S18" i="431" l="1"/>
  <c r="R18" i="431"/>
  <c r="R10" i="431"/>
  <c r="S10" i="431"/>
  <c r="R25" i="431"/>
  <c r="S25" i="431"/>
  <c r="S17" i="431"/>
  <c r="R17" i="431"/>
  <c r="S9" i="431"/>
  <c r="R9" i="431"/>
  <c r="R24" i="431"/>
  <c r="S24" i="431"/>
  <c r="R16" i="431"/>
  <c r="S16" i="431"/>
  <c r="R15" i="431"/>
  <c r="S15" i="431"/>
  <c r="S22" i="431"/>
  <c r="R22" i="431"/>
  <c r="R14" i="431"/>
  <c r="S14" i="431"/>
  <c r="R23" i="431"/>
  <c r="S23" i="431"/>
  <c r="S21" i="431"/>
  <c r="R21" i="431"/>
  <c r="R13" i="431"/>
  <c r="S13" i="431"/>
  <c r="R20" i="431"/>
  <c r="S20" i="431"/>
  <c r="R12" i="431"/>
  <c r="S12" i="431"/>
  <c r="S19" i="431"/>
  <c r="R19" i="431"/>
  <c r="R11" i="431"/>
  <c r="S11" i="431"/>
  <c r="A19" i="414"/>
  <c r="Q8" i="431"/>
  <c r="G8" i="431"/>
  <c r="O8" i="431"/>
  <c r="L8" i="431"/>
  <c r="P8" i="431"/>
  <c r="E8" i="431"/>
  <c r="J8" i="431"/>
  <c r="K8" i="431"/>
  <c r="M8" i="431"/>
  <c r="D8" i="431"/>
  <c r="C8" i="431"/>
  <c r="H8" i="431"/>
  <c r="F8" i="431"/>
  <c r="N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H15" i="339"/>
  <c r="G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<sst xmlns="http://schemas.openxmlformats.org/spreadsheetml/2006/main" count="6936" uniqueCount="1323">
  <si>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</si>
  <si>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</si>
  <si>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</si>
  <si>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</si>
  <si>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</si>
  <si>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</si>
  <si>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</si>
  <si>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</si>
  <si>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</si>
  <si>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</si>
  <si>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</si>
  <si>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</si>
  <si>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</si>
  <si>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</si>
  <si>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</si>
  <si>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</si>
  <si>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</si>
  <si>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</si>
  <si>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</si>
  <si>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</si>
  <si>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</si>
  <si>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</si>
  <si>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</si>
  <si>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</si>
  <si>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</si>
  <si>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</si>
  <si>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</si>
  <si>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</si>
  <si>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</si>
  <si>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</si>
  <si>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</si>
  <si>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</si>
  <si>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</si>
  <si>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</si>
  <si>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</si>
  <si>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</si>
  <si>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</si>
  <si>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</si>
  <si>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</si>
  <si>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</si>
  <si>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</si>
  <si>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</si>
  <si>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</si>
  <si>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</si>
  <si>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</si>
  <si>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</si>
  <si>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</si>
  <si>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</si>
  <si>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</si>
  <si>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</si>
  <si>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</si>
  <si>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</si>
  <si>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</si>
  <si>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</si>
  <si>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</si>
  <si>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</si>
  <si>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</si>
  <si>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</si>
  <si>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</si>
  <si>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</si>
  <si>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</si>
  <si>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</si>
  <si>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</si>
  <si>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</si>
  <si>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</si>
  <si>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</si>
  <si>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</si>
  <si>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</si>
  <si>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</si>
  <si>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</si>
  <si>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</si>
  <si>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</si>
  <si>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</si>
  <si>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</si>
  <si>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</si>
  <si>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</si>
  <si>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</si>
  <si>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</si>
  <si>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</si>
  <si>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</si>
  <si>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</si>
  <si>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</si>
  <si>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</si>
  <si>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</si>
  <si>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</si>
  <si>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</si>
  <si>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</si>
  <si>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</si>
  <si>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</si>
  <si>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</si>
  <si>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</si>
  <si>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</si>
  <si>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</si>
  <si>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</si>
  <si>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</si>
  <si>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</si>
  <si>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</si>
  <si>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</si>
  <si>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</si>
  <si>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</si>
  <si>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</si>
  <si>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</si>
  <si>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</si>
  <si>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</si>
  <si>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</si>
  <si>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</si>
  <si>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</si>
  <si>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</si>
  <si>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</si>
  <si>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</si>
  <si>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</si>
  <si>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</si>
  <si>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</si>
  <si>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</si>
  <si>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</si>
  <si>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</si>
  <si>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</si>
  <si>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</si>
  <si>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</si>
  <si>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</si>
  <si>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</si>
  <si>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</si>
  <si>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</si>
  <si>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</si>
  <si>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</si>
  <si>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</si>
  <si>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</si>
  <si>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</si>
  <si>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</si>
  <si>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</si>
  <si>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</si>
  <si>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</si>
  <si>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</si>
  <si>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</si>
  <si>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</si>
  <si>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</si>
  <si>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</si>
  <si>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</si>
  <si>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</si>
  <si>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</si>
  <si>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</si>
  <si>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</si>
  <si>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</si>
  <si>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</si>
  <si>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</si>
  <si>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</si>
  <si>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</si>
  <si>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</si>
  <si>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</si>
  <si>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</si>
  <si>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</si>
  <si>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</si>
  <si>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</si>
  <si>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</si>
  <si>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</si>
  <si>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</si>
  <si>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</si>
  <si>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</si>
  <si>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</si>
  <si>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</si>
  <si>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</si>
  <si>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</si>
  <si>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</si>
  <si>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</si>
  <si>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</si>
  <si>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</si>
  <si>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</si>
  <si>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</si>
  <si>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</si>
  <si>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</si>
  <si>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</si>
  <si>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</si>
  <si>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</si>
  <si>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</si>
  <si>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</si>
  <si>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</si>
  <si>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</si>
  <si>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</si>
  <si>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</si>
  <si>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</si>
  <si>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</si>
  <si>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</si>
  <si>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</si>
  <si>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</si>
  <si>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</si>
  <si>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</si>
  <si>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</si>
  <si>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</si>
  <si>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</si>
  <si>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</si>
  <si>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</si>
  <si>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</si>
  <si>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</si>
  <si>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</si>
  <si>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</si>
  <si>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</si>
  <si>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</si>
  <si>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</si>
  <si>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</si>
  <si>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</si>
  <si>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</si>
  <si>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</si>
  <si>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</si>
  <si>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</si>
  <si>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</si>
  <si>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</si>
  <si>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</si>
  <si>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</si>
  <si>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</si>
  <si>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</si>
  <si>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</si>
  <si>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</si>
  <si>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</si>
  <si>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</si>
  <si>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</si>
  <si>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</si>
  <si>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</si>
  <si>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</si>
  <si>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</si>
  <si>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</si>
  <si>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</si>
  <si>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</si>
  <si>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</si>
  <si>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</si>
  <si>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</si>
  <si>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</si>
  <si>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</si>
  <si>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</si>
  <si>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</si>
  <si>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</si>
  <si>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</si>
  <si>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</si>
  <si>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</si>
  <si>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</si>
  <si>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</si>
  <si>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</si>
  <si>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</si>
  <si>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</si>
  <si>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</si>
  <si>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</si>
  <si>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</si>
  <si>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</si>
  <si>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</si>
  <si>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</si>
  <si>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</si>
  <si>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</si>
  <si>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</si>
  <si>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</si>
  <si>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</si>
  <si>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</si>
  <si>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</si>
  <si>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</si>
  <si>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</si>
  <si>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</si>
  <si>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</si>
  <si>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</si>
  <si>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</si>
  <si>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</si>
  <si>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</si>
  <si>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</si>
  <si>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</si>
  <si>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</si>
  <si>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</si>
  <si>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</si>
  <si>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</si>
  <si>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</si>
  <si>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</si>
  <si>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</si>
  <si>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</si>
  <si>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</si>
  <si>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Transfůzní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</si>
  <si>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</si>
  <si>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</si>
  <si>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</si>
  <si>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</si>
  <si>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</si>
  <si>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</si>
  <si>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</si>
  <si>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</si>
  <si>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</si>
  <si>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</si>
  <si>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</si>
  <si>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</si>
  <si>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</si>
  <si>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</si>
  <si>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</si>
  <si>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</si>
  <si>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</si>
  <si>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</si>
  <si>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</si>
  <si>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</si>
  <si>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</si>
  <si>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</si>
  <si>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</si>
  <si>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</si>
  <si>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50116003     Dárci krve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</si>
  <si>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</si>
  <si>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</si>
  <si>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</si>
  <si>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</si>
  <si>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</si>
  <si>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</si>
  <si>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</si>
  <si>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</si>
  <si>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</si>
  <si>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</si>
  <si>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</si>
  <si>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</si>
  <si>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</si>
  <si>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</si>
  <si>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</si>
  <si>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</si>
  <si>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</si>
  <si>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</si>
  <si>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</si>
  <si>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</si>
  <si>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</si>
  <si>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</si>
  <si>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</si>
  <si>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</si>
  <si>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</si>
  <si>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</si>
  <si>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</si>
  <si>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</si>
  <si>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</si>
  <si>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</si>
  <si>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</si>
  <si>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</si>
  <si>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</si>
  <si>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</si>
  <si>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</si>
  <si>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</si>
  <si>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</si>
  <si>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</si>
  <si>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</si>
  <si>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507     Aktivace</t>
  </si>
  <si>
    <t xml:space="preserve">               50700     Aktivace oběžného majetku</t>
  </si>
  <si>
    <t xml:space="preserve">                    50700031     Aktivace krevní přípravky</t>
  </si>
  <si>
    <t xml:space="preserve">                    50700032     Aktivace plazma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</si>
  <si>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</si>
  <si>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</si>
  <si>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</si>
  <si>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</si>
  <si>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</si>
  <si>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</si>
  <si>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</si>
  <si>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</si>
  <si>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</si>
  <si>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</si>
  <si>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</si>
  <si>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</si>
  <si>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</si>
  <si>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</si>
  <si>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</si>
  <si>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51202     Cestovné pacientů</t>
  </si>
  <si>
    <t xml:space="preserve">                    51202001     Cestovné pacientů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</si>
  <si>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</si>
  <si>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</si>
  <si>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</si>
  <si>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</si>
  <si>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</si>
  <si>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</si>
  <si>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</si>
  <si>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</si>
  <si>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</si>
  <si>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</si>
  <si>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</si>
  <si>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</si>
  <si>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</si>
  <si>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</si>
  <si>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</si>
  <si>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51807012     Konference - pohoštění zajištěné dodavat.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</si>
  <si>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</si>
  <si>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</si>
  <si>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</si>
  <si>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</si>
  <si>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</si>
  <si>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</si>
  <si>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</si>
  <si>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</si>
  <si>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</si>
  <si>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</si>
  <si>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</si>
  <si>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</si>
  <si>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</si>
  <si>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</si>
  <si>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</si>
  <si>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</si>
  <si>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</si>
  <si>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</si>
  <si>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</si>
  <si>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</si>
  <si>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</si>
  <si>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</si>
  <si>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</si>
  <si>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</si>
  <si>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</si>
  <si>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</si>
  <si>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</si>
  <si>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</si>
  <si>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</si>
  <si>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</si>
  <si>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</si>
  <si>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</si>
  <si>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</si>
  <si>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</si>
  <si>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</si>
  <si>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</si>
  <si>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</si>
  <si>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</si>
  <si>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</si>
  <si>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</si>
  <si>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</si>
  <si>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</si>
  <si>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</si>
  <si>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544     Prodaný materiál</t>
  </si>
  <si>
    <t xml:space="preserve">               54401     Prodané krevní přípravky</t>
  </si>
  <si>
    <t xml:space="preserve">                    54401001     Prodané krevní přípravky</t>
  </si>
  <si>
    <t xml:space="preserve">                    54401002     Prodaná plazma</t>
  </si>
  <si>
    <t xml:space="preserve">                    54401003     Prodané krevní deriváty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</si>
  <si>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</si>
  <si>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</si>
  <si>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</si>
  <si>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</si>
  <si>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</si>
  <si>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</si>
  <si>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54921     Odměny dárcům</t>
  </si>
  <si>
    <t xml:space="preserve">                    54921000     Odměny dárcům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</si>
  <si>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</si>
  <si>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</si>
  <si>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</si>
  <si>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</si>
  <si>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</si>
  <si>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</si>
  <si>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</si>
  <si>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</si>
  <si>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</si>
  <si>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</si>
  <si>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</si>
  <si>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</si>
  <si>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</si>
  <si>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</si>
  <si>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</si>
  <si>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</si>
  <si>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</si>
  <si>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</si>
  <si>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</si>
  <si>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</si>
  <si>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</si>
  <si>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</si>
  <si>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</si>
  <si>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</si>
  <si>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</si>
  <si>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</si>
  <si>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</si>
  <si>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</si>
  <si>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</si>
  <si>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</si>
  <si>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</si>
  <si>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</si>
  <si>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</si>
  <si>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</si>
  <si>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</si>
  <si>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</si>
  <si>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</si>
  <si>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</si>
  <si>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</si>
  <si>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644     Výnosy z prodeje materiálu</t>
  </si>
  <si>
    <t xml:space="preserve">               64423     Výnosy z prodeje materiálu   </t>
  </si>
  <si>
    <t xml:space="preserve">                    64423001     Prodej krevních výrobků TO</t>
  </si>
  <si>
    <t xml:space="preserve">                    64423011     Prodej plazmy TO</t>
  </si>
  <si>
    <t xml:space="preserve">                    64423013     Prodej krevních derivátů TO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</si>
  <si>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</si>
  <si>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</si>
  <si>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</si>
  <si>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</si>
  <si>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</si>
  <si>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</si>
  <si>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</si>
  <si>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</si>
  <si>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64910     Bonusy</t>
  </si>
  <si>
    <t xml:space="preserve">                    64910004     Bonusy finanční - ostatní</t>
  </si>
  <si>
    <t xml:space="preserve">               64924     Ostatní služby - mimo zdrav.výkony  FAKTURACE</t>
  </si>
  <si>
    <t xml:space="preserve">                    64924437     Zpracování AT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</si>
  <si>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</si>
  <si>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</si>
  <si>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</si>
  <si>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</si>
  <si>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</si>
  <si>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</si>
  <si>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</si>
  <si>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</si>
  <si>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</si>
  <si>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</si>
  <si>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</si>
  <si>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</si>
  <si>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</si>
  <si>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</si>
  <si>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</si>
  <si>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</si>
  <si>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</si>
  <si>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</si>
  <si>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</si>
  <si>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</si>
  <si>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</si>
  <si>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</si>
  <si>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</si>
  <si>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</si>
  <si>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</si>
  <si>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</si>
  <si>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</si>
  <si>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</si>
  <si>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</si>
  <si>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</si>
  <si>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</si>
  <si>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</si>
  <si>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</si>
  <si>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</si>
  <si>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</si>
  <si>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</si>
  <si>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</si>
  <si>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</si>
  <si>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</si>
  <si>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</si>
  <si>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</si>
  <si>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</si>
  <si>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</si>
  <si>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</si>
  <si>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</si>
  <si>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</si>
  <si>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SumaNS</t>
  </si>
  <si>
    <t>mezeraNS</t>
  </si>
  <si>
    <t>TO: laboratoř - SVLS Celkem</t>
  </si>
  <si>
    <t>3590</t>
  </si>
  <si>
    <t>TO: výroba</t>
  </si>
  <si>
    <t>TO: výroba Celkem</t>
  </si>
  <si>
    <t>mezeraKL</t>
  </si>
  <si>
    <t>3501</t>
  </si>
  <si>
    <t>TO: vedení klinického pracoviště</t>
  </si>
  <si>
    <t>TO: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</si>
  <si>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</si>
  <si>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</si>
  <si>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</si>
  <si>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</si>
  <si>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</si>
  <si>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</si>
  <si>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Calcium 500 forte eff 20 tbl Generica</t>
  </si>
  <si>
    <t>DZ TRIXO 100 ML</t>
  </si>
  <si>
    <t>DZ TRIXO LIND 100 ml</t>
  </si>
  <si>
    <t>FYZIOLOGICKÝ ROZTOK VIAFLO</t>
  </si>
  <si>
    <t>INF SOL 20X500ML</t>
  </si>
  <si>
    <t>INF SOL 10X1000ML</t>
  </si>
  <si>
    <t>GUTRON 2.5MG</t>
  </si>
  <si>
    <t>TBL 50X2.5MG</t>
  </si>
  <si>
    <t>P</t>
  </si>
  <si>
    <t>HIRUDOID</t>
  </si>
  <si>
    <t>DRM CRM 1X40GM</t>
  </si>
  <si>
    <t>IR NATRII CITRAS DIH. 46,7 % 40 ml</t>
  </si>
  <si>
    <t>KL BENZINUM 500 ml/330g HVLP</t>
  </si>
  <si>
    <t>MAALOX SUSPENZE</t>
  </si>
  <si>
    <t>35MG/ML+40MG/ML POR SUS 1X250ML II</t>
  </si>
  <si>
    <t>SOLU-MEDROL</t>
  </si>
  <si>
    <t>INJ SIC 1X40MG+1ML</t>
  </si>
  <si>
    <t>VOLUVEN 10% 500 ML</t>
  </si>
  <si>
    <t>INF. 10X500 ML</t>
  </si>
  <si>
    <t>3590 - TO: výroba</t>
  </si>
  <si>
    <t>C05BA01 - ORGANO-HEPARINOID</t>
  </si>
  <si>
    <t>H02AB04 - METHYLPREDNISOLON</t>
  </si>
  <si>
    <t>C05BA01</t>
  </si>
  <si>
    <t>100308</t>
  </si>
  <si>
    <t>300MG/100G CRM 40G</t>
  </si>
  <si>
    <t>H02AB04</t>
  </si>
  <si>
    <t>9709</t>
  </si>
  <si>
    <t>40MG/ML INJ PSO LQF 40MG+1ML</t>
  </si>
  <si>
    <t>Přehled plnění pozitivního listu - spotřeba léčivých přípravků - orientační přehled</t>
  </si>
  <si>
    <t>35 - TO: Transfuzní oddělení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</si>
  <si>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</si>
  <si>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</si>
  <si>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</si>
  <si>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</si>
  <si>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</si>
  <si>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</si>
  <si>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</si>
  <si>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</si>
  <si>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</si>
  <si>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</si>
  <si>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</si>
  <si>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BETAMETHASON A ANTIBIOTIKA</t>
  </si>
  <si>
    <t>17170</t>
  </si>
  <si>
    <t>BELOGENT</t>
  </si>
  <si>
    <t>0,5MG/G+1MG/G CRM 30G</t>
  </si>
  <si>
    <t>DEXAMETHASON</t>
  </si>
  <si>
    <t>84700</t>
  </si>
  <si>
    <t>OTOBACID N</t>
  </si>
  <si>
    <t>0,2MG/G+5MG/G+479,8MG/G AUR GTT SOL 1X5ML</t>
  </si>
  <si>
    <t>DIOSMIN, KOMBINACE</t>
  </si>
  <si>
    <t>201992</t>
  </si>
  <si>
    <t>DETRALEX</t>
  </si>
  <si>
    <t>500MG TBL FLM 120</t>
  </si>
  <si>
    <t>DROSPIRENON A ESTROGEN</t>
  </si>
  <si>
    <t>18701</t>
  </si>
  <si>
    <t>ANGELIQ</t>
  </si>
  <si>
    <t>1MG/2MG TBL FLM 3X28</t>
  </si>
  <si>
    <t>GESTODEN A ETHINYLESTRADIOL</t>
  </si>
  <si>
    <t>115716</t>
  </si>
  <si>
    <t>LINDYNETTE 20</t>
  </si>
  <si>
    <t>75MCG/20MCG TBL OBD 3X21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</si>
  <si>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</si>
  <si>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</si>
  <si>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</si>
  <si>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</si>
  <si>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</si>
  <si>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</si>
  <si>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</si>
  <si>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</si>
  <si>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</si>
  <si>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</si>
  <si>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</si>
  <si>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</si>
  <si>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</si>
  <si>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</si>
  <si>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KLARITHROMYCIN</t>
  </si>
  <si>
    <t>235808</t>
  </si>
  <si>
    <t>KLACID</t>
  </si>
  <si>
    <t>500MG TBL FLM 14</t>
  </si>
  <si>
    <t>KYSELINA ACETYLSALICYLOVÁ</t>
  </si>
  <si>
    <t>207931</t>
  </si>
  <si>
    <t>ANOPYRIN</t>
  </si>
  <si>
    <t>100MG TBL NOB 20(2X10)</t>
  </si>
  <si>
    <t>MOMETASON</t>
  </si>
  <si>
    <t>170760</t>
  </si>
  <si>
    <t>MOMMOX</t>
  </si>
  <si>
    <t>0,05MG/DÁV NAS SPR SUS 140DÁV</t>
  </si>
  <si>
    <t>NORFLOXACIN</t>
  </si>
  <si>
    <t>93465</t>
  </si>
  <si>
    <t>NOLICIN</t>
  </si>
  <si>
    <t>400MG TBL FLM 20</t>
  </si>
  <si>
    <t>OMEPRAZOL</t>
  </si>
  <si>
    <t>25366</t>
  </si>
  <si>
    <t>HELICID</t>
  </si>
  <si>
    <t>20MG CPS ETD 90 I</t>
  </si>
  <si>
    <t>PANTOPRAZOL</t>
  </si>
  <si>
    <t>214433</t>
  </si>
  <si>
    <t>CONTROLOC</t>
  </si>
  <si>
    <t>20MG TBL ENT 28 I</t>
  </si>
  <si>
    <t>ROSUVASTATIN</t>
  </si>
  <si>
    <t>148074</t>
  </si>
  <si>
    <t>ROSUCARD</t>
  </si>
  <si>
    <t>20MG TBL FLM 90</t>
  </si>
  <si>
    <t>TOBRAMYCIN</t>
  </si>
  <si>
    <t>225174</t>
  </si>
  <si>
    <t>TOBREX</t>
  </si>
  <si>
    <t>3MG/G OPH UNG 3,5G</t>
  </si>
  <si>
    <t>225175</t>
  </si>
  <si>
    <t>3MG/ML OPH GTT SOL 1X5ML</t>
  </si>
  <si>
    <t>ZOLPIDEM</t>
  </si>
  <si>
    <t>233366</t>
  </si>
  <si>
    <t>ZOLPIDEM MYLAN</t>
  </si>
  <si>
    <t>10MG TBL FLM 50</t>
  </si>
  <si>
    <t>TRAMADOL A PARACETAMOL</t>
  </si>
  <si>
    <t>179327</t>
  </si>
  <si>
    <t>DORETA</t>
  </si>
  <si>
    <t>75MG/650MG TBL FLM 30 I</t>
  </si>
  <si>
    <t>SODNÁ SŮL LEVOTHYROXINU</t>
  </si>
  <si>
    <t>69189</t>
  </si>
  <si>
    <t>EUTHYROX</t>
  </si>
  <si>
    <t>50MCG TBL NOB 100 II</t>
  </si>
  <si>
    <t>243138</t>
  </si>
  <si>
    <t>ATORVASTATIN</t>
  </si>
  <si>
    <t>50318</t>
  </si>
  <si>
    <t>TULIP</t>
  </si>
  <si>
    <t>20MG TBL FLM 90X1</t>
  </si>
  <si>
    <t>BETAHISTIN</t>
  </si>
  <si>
    <t>215708</t>
  </si>
  <si>
    <t>BETASERC 24</t>
  </si>
  <si>
    <t>24MG TBL NOB 50</t>
  </si>
  <si>
    <t>DESOGESTREL A ETHINYLESTRADIOL</t>
  </si>
  <si>
    <t>132738</t>
  </si>
  <si>
    <t>MARVELON</t>
  </si>
  <si>
    <t>0,15MG/0,03MG TBL NOB 3X21</t>
  </si>
  <si>
    <t>LEVOFLOXACIN</t>
  </si>
  <si>
    <t>19372</t>
  </si>
  <si>
    <t>OFTAQUIX 5 MG/ML OČNÍ KAPKY</t>
  </si>
  <si>
    <t>5MG/ML OPH GTT SOL 1X5ML</t>
  </si>
  <si>
    <t>122114</t>
  </si>
  <si>
    <t>APO-OME 20</t>
  </si>
  <si>
    <t>20MG CPS ETD 100</t>
  </si>
  <si>
    <t>140192</t>
  </si>
  <si>
    <t>OMEPRAZOL STADA</t>
  </si>
  <si>
    <t>TOLPERISON</t>
  </si>
  <si>
    <t>57525</t>
  </si>
  <si>
    <t>MYDOCALM</t>
  </si>
  <si>
    <t>150MG TBL FLM 30</t>
  </si>
  <si>
    <t>TRIAMCINOLON A ANTISEPTIKA</t>
  </si>
  <si>
    <t>4178</t>
  </si>
  <si>
    <t>TRIAMCINOLON E LÉČIVA</t>
  </si>
  <si>
    <t>1MG/G+10MG/G UNG 1X20G</t>
  </si>
  <si>
    <t>ATORVASTATIN A PERINDOPRIL</t>
  </si>
  <si>
    <t>220540</t>
  </si>
  <si>
    <t>EUVASCOR</t>
  </si>
  <si>
    <t>20MG/10MG CPS DUR 30</t>
  </si>
  <si>
    <t>216196</t>
  </si>
  <si>
    <t>250MG TBL FLM 14</t>
  </si>
  <si>
    <t>METRONIDAZOL</t>
  </si>
  <si>
    <t>2427</t>
  </si>
  <si>
    <t>ENTIZOL</t>
  </si>
  <si>
    <t>250MG TBL NOB 20</t>
  </si>
  <si>
    <t>214435</t>
  </si>
  <si>
    <t>20MG TBL ENT 100</t>
  </si>
  <si>
    <t>PREDNISOLON A ANTISEPTIKA</t>
  </si>
  <si>
    <t>225166</t>
  </si>
  <si>
    <t>IMACORT</t>
  </si>
  <si>
    <t>10MG/G+2,5MG/G+5MG/G CRM 20G</t>
  </si>
  <si>
    <t>SUMATRIPTAN</t>
  </si>
  <si>
    <t>234945</t>
  </si>
  <si>
    <t>SUMATRIPTAN MYLAN</t>
  </si>
  <si>
    <t>50MG TBL FLM 6</t>
  </si>
  <si>
    <t>179333</t>
  </si>
  <si>
    <t>75MG/650MG TBL FLM 90 I</t>
  </si>
  <si>
    <t>HOŘČÍK (KOMBINACE RŮZNÝCH SOLÍ)</t>
  </si>
  <si>
    <t>215978</t>
  </si>
  <si>
    <t>MAGNOSOLV</t>
  </si>
  <si>
    <t>365MG POR GRA SOL SCC 30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</si>
  <si>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</si>
  <si>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</si>
  <si>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</si>
  <si>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H03AA01 - SODNÁ SŮL LEVOTHYROXINU</t>
  </si>
  <si>
    <t>N07CA01 - BETAHISTIN</t>
  </si>
  <si>
    <t>A02BC02 - PANTOPRAZOL</t>
  </si>
  <si>
    <t>C10AA05 - ATORVASTATIN</t>
  </si>
  <si>
    <t>R01AD09 - MOMETASON</t>
  </si>
  <si>
    <t>J05AX05 - INOSIN PRANOBEX</t>
  </si>
  <si>
    <t>N05CF02 - ZOLPIDEM</t>
  </si>
  <si>
    <t>A02BC02</t>
  </si>
  <si>
    <t>H03AA01</t>
  </si>
  <si>
    <t>J05AX05</t>
  </si>
  <si>
    <t>N05CF02</t>
  </si>
  <si>
    <t>R01AD09</t>
  </si>
  <si>
    <t>C10AA05</t>
  </si>
  <si>
    <t>N07CA01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</si>
  <si>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</si>
  <si>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</si>
  <si>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</si>
  <si>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</si>
  <si>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</si>
  <si>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</si>
  <si>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</si>
  <si>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</si>
  <si>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</si>
  <si>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</si>
  <si>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</si>
  <si>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</si>
  <si>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</si>
  <si>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</si>
  <si>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</si>
  <si>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</si>
  <si>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</si>
  <si>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</si>
  <si>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</si>
  <si>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</si>
  <si>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</si>
  <si>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</si>
  <si>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</si>
  <si>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</si>
  <si>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</si>
  <si>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</si>
  <si>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monoklonĂˇlnĂ­ 3x10 ml</t>
  </si>
  <si>
    <t>DH979</t>
  </si>
  <si>
    <t>Anti-AB monoklonĂˇlnĂ­ 3x10 ml</t>
  </si>
  <si>
    <t>DH978</t>
  </si>
  <si>
    <t>Anti-B monoklonĂˇlnĂ­ 3x10 ml</t>
  </si>
  <si>
    <t>DI384</t>
  </si>
  <si>
    <t>Anti-Cw (Anti-RH8) (monoklonĂˇlnĂ­) Medion Grifols</t>
  </si>
  <si>
    <t>DH980</t>
  </si>
  <si>
    <t>Anti-D IgM monoklonĂˇlnĂ­ 10 ml</t>
  </si>
  <si>
    <t>DH981</t>
  </si>
  <si>
    <t>Anti-D IgM+IgG monoklonĂˇlnĂ­ 10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</si>
  <si>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</si>
  <si>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</si>
  <si>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</si>
  <si>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</si>
  <si>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</si>
  <si>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</si>
  <si>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DB549</t>
  </si>
  <si>
    <t>anti-Le(a) CE-IM</t>
  </si>
  <si>
    <t>DB550</t>
  </si>
  <si>
    <t>anti-Le(b) CE-IM</t>
  </si>
  <si>
    <t>DA614</t>
  </si>
  <si>
    <t>Anti-Lua (polyclonal human IgG) Coombs 5 ml</t>
  </si>
  <si>
    <t>DD058</t>
  </si>
  <si>
    <t>ARC ANTI HCV CONTROL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</si>
  <si>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</si>
  <si>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</si>
  <si>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</si>
  <si>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</si>
  <si>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</si>
  <si>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</si>
  <si>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</si>
  <si>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</si>
  <si>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</si>
  <si>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</si>
  <si>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</si>
  <si>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</si>
  <si>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</si>
  <si>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</si>
  <si>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</si>
  <si>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</si>
  <si>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</si>
  <si>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</si>
  <si>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</si>
  <si>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</si>
  <si>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DB248</t>
  </si>
  <si>
    <t>ARC Syphilis TP Controls</t>
  </si>
  <si>
    <t>DB247</t>
  </si>
  <si>
    <t>ARC Syphlis TP Reagent Kit</t>
  </si>
  <si>
    <t>DC689</t>
  </si>
  <si>
    <t>ARC TRIGGER SOL 4PAC</t>
  </si>
  <si>
    <t>DG694</t>
  </si>
  <si>
    <t>Architect HCV Ag Controls</t>
  </si>
  <si>
    <t>DC859</t>
  </si>
  <si>
    <t>COLUMBIA AGAR</t>
  </si>
  <si>
    <t>DF014</t>
  </si>
  <si>
    <t>COMPLEMENT CONTROL CELLS 3ml</t>
  </si>
  <si>
    <t>DB623</t>
  </si>
  <si>
    <t>DC-SCREENING I 1X12</t>
  </si>
  <si>
    <t>DI777</t>
  </si>
  <si>
    <t>Decon  5l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</si>
  <si>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</si>
  <si>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</si>
  <si>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</si>
  <si>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</si>
  <si>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</si>
  <si>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</si>
  <si>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</si>
  <si>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</si>
  <si>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</si>
  <si>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</si>
  <si>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</si>
  <si>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</si>
  <si>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DD900</t>
  </si>
  <si>
    <t>Diagn.anti-c mon. 5 ml</t>
  </si>
  <si>
    <t>DB539</t>
  </si>
  <si>
    <t>Diagn.anti-C mon. 5 ml</t>
  </si>
  <si>
    <t>DB547</t>
  </si>
  <si>
    <t>DIAGN.ANTI-e MON. 5ML</t>
  </si>
  <si>
    <t>DD510</t>
  </si>
  <si>
    <t>DIAGN.ANTI-E MON.5ML</t>
  </si>
  <si>
    <t>DE314</t>
  </si>
  <si>
    <t>DIAGN.ANTI-k MON. 2 ML</t>
  </si>
  <si>
    <t>DD839</t>
  </si>
  <si>
    <t>Diagn.anti-Kpa pol.3ml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</si>
  <si>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</si>
  <si>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</si>
  <si>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</si>
  <si>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</si>
  <si>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</si>
  <si>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</si>
  <si>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</si>
  <si>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</si>
  <si>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</si>
  <si>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</si>
  <si>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</si>
  <si>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</si>
  <si>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</si>
  <si>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</si>
  <si>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DG379</t>
  </si>
  <si>
    <t>Doprava 21%</t>
  </si>
  <si>
    <t>DB853</t>
  </si>
  <si>
    <t>GAMMA QUIN</t>
  </si>
  <si>
    <t>DE274</t>
  </si>
  <si>
    <t>Gamma-Clone Anti-Le(a) IgM (klon GAMA-701) 5 ml</t>
  </si>
  <si>
    <t>DC791</t>
  </si>
  <si>
    <t>CheckcellWeak 10 ml</t>
  </si>
  <si>
    <t>DH885</t>
  </si>
  <si>
    <t>ID papain â€“lyofilizovanĂ˝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</si>
  <si>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</si>
  <si>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</si>
  <si>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</si>
  <si>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</si>
  <si>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</si>
  <si>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</si>
  <si>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</si>
  <si>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</si>
  <si>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</si>
  <si>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</si>
  <si>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DE084</t>
  </si>
  <si>
    <t>ID-Card DiaClon Anti-M</t>
  </si>
  <si>
    <t>DE085</t>
  </si>
  <si>
    <t>ID-Card DiaClon Anti-N</t>
  </si>
  <si>
    <t>DE086</t>
  </si>
  <si>
    <t>ID-Card DiaClon Anti-P1</t>
  </si>
  <si>
    <t>DI757</t>
  </si>
  <si>
    <t>ID-CLON ABO/RH)DVI-/DVI-)+REV.112x12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</si>
  <si>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</si>
  <si>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</si>
  <si>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</si>
  <si>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</si>
  <si>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</si>
  <si>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</si>
  <si>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</si>
  <si>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</si>
  <si>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</si>
  <si>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</si>
  <si>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DI762</t>
  </si>
  <si>
    <t>ID-DiaCell I-II-III P  3x10ml</t>
  </si>
  <si>
    <t>DI759</t>
  </si>
  <si>
    <t>ID-DiaClon ABD Bestatigung 112x12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</si>
  <si>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</si>
  <si>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</si>
  <si>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</si>
  <si>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</si>
  <si>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</si>
  <si>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</si>
  <si>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</si>
  <si>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</si>
  <si>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DI763</t>
  </si>
  <si>
    <t>ID-LISS/Coombs  112x12</t>
  </si>
  <si>
    <t>DB620</t>
  </si>
  <si>
    <t>ID-Panel P , 11x4ml</t>
  </si>
  <si>
    <t>DB619</t>
  </si>
  <si>
    <t>ID-Panel, 11x 4ml</t>
  </si>
  <si>
    <t>DC433</t>
  </si>
  <si>
    <t>IH-QC1</t>
  </si>
  <si>
    <t>DI769</t>
  </si>
  <si>
    <t>IH-QC1   kit</t>
  </si>
  <si>
    <t>DC311</t>
  </si>
  <si>
    <t>IH-QC2</t>
  </si>
  <si>
    <t>DI770</t>
  </si>
  <si>
    <t>IH-QC2   kit</t>
  </si>
  <si>
    <t>DC268</t>
  </si>
  <si>
    <t>IH-QC4</t>
  </si>
  <si>
    <t>DI772</t>
  </si>
  <si>
    <t>IH-QC4   kit</t>
  </si>
  <si>
    <t>DC202</t>
  </si>
  <si>
    <t>IH-QC5</t>
  </si>
  <si>
    <t>DI773</t>
  </si>
  <si>
    <t>IH-QC5   kit</t>
  </si>
  <si>
    <t>DC080</t>
  </si>
  <si>
    <t>IH-QC6</t>
  </si>
  <si>
    <t>DF026</t>
  </si>
  <si>
    <t>ImmuClone Anti-M, IgM</t>
  </si>
  <si>
    <t>DD769</t>
  </si>
  <si>
    <t>immuClone Anti-N IgM klon 1422-C7</t>
  </si>
  <si>
    <t>DI775</t>
  </si>
  <si>
    <t>Konzentrierte Waschlosung A 10x100ml</t>
  </si>
  <si>
    <t>DD779</t>
  </si>
  <si>
    <t>MAKROPANEL 16 16*3 ML</t>
  </si>
  <si>
    <t>DI778</t>
  </si>
  <si>
    <t>Microcide  237ml</t>
  </si>
  <si>
    <t>DI760</t>
  </si>
  <si>
    <t>NaCl/AGH</t>
  </si>
  <si>
    <t>DC395</t>
  </si>
  <si>
    <t>NegativnĂ­ kontr.mon.10 ml</t>
  </si>
  <si>
    <t>DG592</t>
  </si>
  <si>
    <t>NOVACLONE Anti-D, IgM+IgG  10x10ml</t>
  </si>
  <si>
    <t>DB395</t>
  </si>
  <si>
    <t>PANOSCREEN I.II.III. Cw 3x10 ml</t>
  </si>
  <si>
    <t>DE007</t>
  </si>
  <si>
    <t>Pre Trigger sol.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</si>
  <si>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</si>
  <si>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</si>
  <si>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</si>
  <si>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</si>
  <si>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</si>
  <si>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</si>
  <si>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</si>
  <si>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</si>
  <si>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DE730</t>
  </si>
  <si>
    <t>ThioglykolĂˇtovĂ˝ bujon(10ML)</t>
  </si>
  <si>
    <t>DD409</t>
  </si>
  <si>
    <t>TRYPTON-SOJOVĂť BUJON</t>
  </si>
  <si>
    <t>50115040</t>
  </si>
  <si>
    <t>laboratorní materiál (Z505)</t>
  </si>
  <si>
    <t>ZC066</t>
  </si>
  <si>
    <t>KĂˇdinka nĂ­zkĂˇ s vĂ˝levkou sklo 100 ml (213-1045) VTRB632417010100</t>
  </si>
  <si>
    <t>ZE719</t>
  </si>
  <si>
    <t>Ĺ piÄŤka pipetovacĂ­ 0.5-10ul bĂ­lĂˇ bal. Ăˇ 1000 ks (BUN001P-BP) 5130010</t>
  </si>
  <si>
    <t>ZB628</t>
  </si>
  <si>
    <t>Ĺ piÄŤka pipetovacĂ­ bĂ­lĂˇ nester. 10-200ul bal. Ăˇ 1000 ks 1121</t>
  </si>
  <si>
    <t>ZC716</t>
  </si>
  <si>
    <t>Ĺ piÄŤka pipetovacĂ­ ĹľlutĂˇ dlouhĂˇ manĹľeta bal. Ăˇ 1000 ks 1123</t>
  </si>
  <si>
    <t>ZB426</t>
  </si>
  <si>
    <t>Mikrozkumavka eppendorf 1,5 ml bal. Ăˇ 500 ks BSA 0220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</si>
  <si>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</si>
  <si>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</si>
  <si>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</si>
  <si>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</si>
  <si>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</si>
  <si>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</si>
  <si>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</si>
  <si>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</si>
  <si>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</si>
  <si>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</si>
  <si>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ZA446</t>
  </si>
  <si>
    <t>Vata buniÄŤitĂˇ pĹ™Ă­Ĺ™ezy 20 x 30 cm 1230200129</t>
  </si>
  <si>
    <t>50115060</t>
  </si>
  <si>
    <t>ZPr - ostatní (Z503)</t>
  </si>
  <si>
    <t>ZB844</t>
  </si>
  <si>
    <t>Ĺ krtidlo Esmarch - pryĹľovĂ© obinadlo 60 x 1250 KVS 06125</t>
  </si>
  <si>
    <t>ZA855</t>
  </si>
  <si>
    <t>Pipeta pasteurova P 223 6,5 ml 204523</t>
  </si>
  <si>
    <t>ZF091</t>
  </si>
  <si>
    <t>ZĂˇtka k plastovĂ˝m zkumavkĂˇm FLME21301</t>
  </si>
  <si>
    <t>ZB967</t>
  </si>
  <si>
    <t>Zkumavka 3 ml PP 13 x 75 mm 1058</t>
  </si>
  <si>
    <t>ZB845</t>
  </si>
  <si>
    <t>Zkumavka 5,0 ml PP 12 x 86 mm bal. Ăˇ 4000 ks 1032</t>
  </si>
  <si>
    <t>ZG515</t>
  </si>
  <si>
    <t>Zkumavka odbÄ›rovĂˇ Vacuette moÄŤovĂˇ 10,5 ml bal. Ăˇ 50 ks 455007</t>
  </si>
  <si>
    <t>ZH547</t>
  </si>
  <si>
    <t>Zkumavka PP se ĹˇroubovacĂ­m uzĂˇvÄ›rem 7 ml 82 mm x 13 mm bal. Ăˇ 1000 ks 60.550.100</t>
  </si>
  <si>
    <t>50115067</t>
  </si>
  <si>
    <t>ZPr - rukavice (Z532)</t>
  </si>
  <si>
    <t>ZT033</t>
  </si>
  <si>
    <t>Rukavice vyĹˇetĹ™ovacĂ­ latex nesterilnĂ­  bez pudru vel. M bal. Ăˇ 100 ks 903242vM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</si>
  <si>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</si>
  <si>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</si>
  <si>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</si>
  <si>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</si>
  <si>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</si>
  <si>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</si>
  <si>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</si>
  <si>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</si>
  <si>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</si>
  <si>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</si>
  <si>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</si>
  <si>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</si>
  <si>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DA615</t>
  </si>
  <si>
    <t>Anti-Lub (polyclonal human IgG) Coombs 5 ml</t>
  </si>
  <si>
    <t>DG851</t>
  </si>
  <si>
    <t>ARC ANTI HCV RGT 2000TEST</t>
  </si>
  <si>
    <t>DG692</t>
  </si>
  <si>
    <t>Architect HCV Ag Reagent Kit</t>
  </si>
  <si>
    <t>DB957</t>
  </si>
  <si>
    <t>CELLCLEAN 50 ml</t>
  </si>
  <si>
    <t>DI679</t>
  </si>
  <si>
    <t>CELLPACK 20 l</t>
  </si>
  <si>
    <t>DE868</t>
  </si>
  <si>
    <t>EIGHTCHECK-3WP (N) 12x1,5 ml</t>
  </si>
  <si>
    <t>DI767</t>
  </si>
  <si>
    <t>ID-DiaCell Pool</t>
  </si>
  <si>
    <t>DI766</t>
  </si>
  <si>
    <t>ID-DiaClon ABD-Bestat.Spen. 112x12</t>
  </si>
  <si>
    <t>DI765</t>
  </si>
  <si>
    <t>ID-NaCl-,Enzym-u.Kaltetest 112x12</t>
  </si>
  <si>
    <t>DD596</t>
  </si>
  <si>
    <t>Sabouraud agar s CMP</t>
  </si>
  <si>
    <t>DB530</t>
  </si>
  <si>
    <t>STROMATOLYSER-WH 3x500 ml</t>
  </si>
  <si>
    <t>DF844</t>
  </si>
  <si>
    <t>Trypton  sĂłjovĂ˝ agar</t>
  </si>
  <si>
    <t>ZB640</t>
  </si>
  <si>
    <t>Zkumavka Kep ARC reaction vessels 8 x 500 Ăˇ 4000 ks 7C1503</t>
  </si>
  <si>
    <t>ZA887</t>
  </si>
  <si>
    <t>Zkumavka odbÄ›rovĂˇ Vacuette bĂ­lĂˇ 5 ml K2E/EDTA K2, bal.Ăˇ 100 ks,456205</t>
  </si>
  <si>
    <t>ZB500</t>
  </si>
  <si>
    <t>Zkumavka vacutainer BD 3 ml Est 75 x 13 H bal . Ăˇ 100 ks ÄŤirĂˇ 362725</t>
  </si>
  <si>
    <t>ZA450</t>
  </si>
  <si>
    <t>NĂˇplast omniplast 1,25 cm x 9,1 m bal. Ăˇ 24 ks 9004520</t>
  </si>
  <si>
    <t>ZF351</t>
  </si>
  <si>
    <t>NĂˇplast transpore bĂ­lĂˇ 1,25 cm x 9,14 m bal. Ăˇ 24 ks 1534-0</t>
  </si>
  <si>
    <t>ZA314</t>
  </si>
  <si>
    <t>Obinadlo idealast-haft 8 cm x   4 m 9311113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</si>
  <si>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</si>
  <si>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</si>
  <si>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</si>
  <si>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</si>
  <si>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ZB771</t>
  </si>
  <si>
    <t>DrĹľĂˇk jehly Vacuette zĂˇkladnĂ­ 450201</t>
  </si>
  <si>
    <t>ZP037</t>
  </si>
  <si>
    <t>Elektroda vakuovĂˇ - filtr pro EKG vakuovĂ˝ systĂ©m Qickels Decapus bal. Ăˇ 128 ks 675-ACGVACFIL100</t>
  </si>
  <si>
    <t>ZQ930</t>
  </si>
  <si>
    <t>KliÄŤka inokulaÄŤnĂ­ 1Âµl 198 x 198 mm bĂ­lĂˇ PS sterilnĂ­ bal. Ăˇ 10 kusĹŻ box Ăˇ 500 ks 86.1567.010</t>
  </si>
  <si>
    <t>ZF192</t>
  </si>
  <si>
    <t>NĂˇdoba na kontaminovanĂ˝ ostrĂ˝ odpad 4 l  kulatĂˇ  15-0004</t>
  </si>
  <si>
    <t>ZC742</t>
  </si>
  <si>
    <t>Septum ARC 4D1803</t>
  </si>
  <si>
    <t>ZR396</t>
  </si>
  <si>
    <t>StĹ™Ă­kaÄŤka injekÄŤnĂ­ 2-dĂ­lnĂˇ 5 ml L DISCARDIT LE 309050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</si>
  <si>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</si>
  <si>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</si>
  <si>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</si>
  <si>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</si>
  <si>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</si>
  <si>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</si>
  <si>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</si>
  <si>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</si>
  <si>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</si>
  <si>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</si>
  <si>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ZE949</t>
  </si>
  <si>
    <t>Zkumavka odbÄ›rovĂˇ Vacuette moÄŤovĂˇ 9,5 ml kĂłnickĂˇ 455028 - nahrazuje ZG515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</si>
  <si>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</si>
  <si>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</si>
  <si>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</si>
  <si>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</si>
  <si>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ZT300</t>
  </si>
  <si>
    <t>AdaptĂ©r k odbÄ›rovĂ˝m sadĂˇm pro hemaferĂ©zu erytrocytĹŻ bal. Ăˇ 240 ks 00621-00</t>
  </si>
  <si>
    <t>ZD085</t>
  </si>
  <si>
    <t>Jehla needle syslock 16G sterilnĂ­ 03018-01</t>
  </si>
  <si>
    <t>ZD193</t>
  </si>
  <si>
    <t>Plasma Apheresis Bowl 0625B-00</t>
  </si>
  <si>
    <t>ZB140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</si>
  <si>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</si>
  <si>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</si>
  <si>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</si>
  <si>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</si>
  <si>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SSP2025UVZ</t>
  </si>
  <si>
    <t>ZT299</t>
  </si>
  <si>
    <t>Roztok antikoagulaÄŤnĂ­ ACD-A pro hemaferĂ©zu erytrocytĹŻ v pĹ™Ă­strojĂ­ch MCS+9000 bal. Ăˇ 20 ks 10245</t>
  </si>
  <si>
    <t>ZB202</t>
  </si>
  <si>
    <t>Roztok antikoagulaÄŤnĂ­ k separĂˇtorĹŻm krevnĂ­ch bunÄ›k MCS+ (Anticoagulant Solution Sodium Citrate 4%) 250 ml bal. Ăˇ 30 ks 10108</t>
  </si>
  <si>
    <t>ZE501</t>
  </si>
  <si>
    <t>Roztok fyziologickĂ˝ 500 ml Ăˇ 20 ks 4CCB1323E</t>
  </si>
  <si>
    <t>ZB138</t>
  </si>
  <si>
    <t>Roztok fyziologickĂ˝ s adeninem, glukĂłzou a manitolem SAG-M 350 ml bal. Ăˇ 24 ks 777968350</t>
  </si>
  <si>
    <t>ZA715</t>
  </si>
  <si>
    <t>Set infuznĂ­ intrafix primeline classic 150 cm 4062957</t>
  </si>
  <si>
    <t>ZB136</t>
  </si>
  <si>
    <t>Set na odbÄ›r erytrocytĹŻ k separĂˇtorĹŻm krevnĂ­ch bunÄ›k MCS+(Single Donor Red cells Collection Closed Set)  bal. Ăˇ 8 ks 00942-00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</si>
  <si>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</si>
  <si>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</si>
  <si>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ZN427</t>
  </si>
  <si>
    <t>Set na plazmu 620 Plasma Collection Donor Harness bal. Ăˇ 100 ks 00620-00</t>
  </si>
  <si>
    <t>ZS209</t>
  </si>
  <si>
    <t>Set pro odbÄ›r plazmy Haemonetics PLS 3-Bags Closed Set, uzavĹ™enĂˇ souprava pro automatickĂ˝ odbÄ›r 3TU FFP (FFP â€“ PCS2, MCS+), jednorĂˇzovĂ˝, bal. Ăˇ 8 ks 0623E-00</t>
  </si>
  <si>
    <t>ZS864</t>
  </si>
  <si>
    <t>Set pro odstranÄ›nĂ­ leukocytĹŻ ze smÄ›si jednotektrombocytĹŻ z Buffy Coatu "chobotnice" CompStop Flex 3F T&amp;B-7-PLT pool PT52600</t>
  </si>
  <si>
    <t>ZD432</t>
  </si>
  <si>
    <t>Set trima accel enhanced platet 80420</t>
  </si>
  <si>
    <t>ZK701</t>
  </si>
  <si>
    <t>Set trima accel na PA plazma 80700</t>
  </si>
  <si>
    <t>ZB254</t>
  </si>
  <si>
    <t>Souprava pro separ. plazmy W/NACL ADAP 00627-00</t>
  </si>
  <si>
    <t>ZD086</t>
  </si>
  <si>
    <t>Trojvak T/B CPD-SAGM  bal. Ăˇ 40 ks 831-8307</t>
  </si>
  <si>
    <t>ZD660</t>
  </si>
  <si>
    <t>Vak extra na krevnĂ­ destiÄŤky 1000 ml 70030</t>
  </si>
  <si>
    <t>ZH139</t>
  </si>
  <si>
    <t>Vak na skladovĂˇnĂ­ trombocytĹŻ transfer 400 ml 720434</t>
  </si>
  <si>
    <t>ZP366</t>
  </si>
  <si>
    <t>Vak odbÄ›rovĂ˝ na plnou krev 4 komorovĂ˝ 450 ml s filtrem QUADRUPLE BAGS LEUKOFLEX 450 ml LCRD bal. Ăˇ 12 ks LQT6280LU</t>
  </si>
  <si>
    <t>ZE383</t>
  </si>
  <si>
    <t>Vak sbÄ›rnĂ˝ 1000 ml pro plazmu bal. Ăˇ 48 ks SC692-00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</si>
  <si>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</si>
  <si>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</si>
  <si>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</si>
  <si>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</si>
  <si>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</si>
  <si>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</si>
  <si>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ZB768</t>
  </si>
  <si>
    <t>Jehla vakuovĂˇ Vacuette 216/38 mm zelenĂˇ 450076</t>
  </si>
  <si>
    <t>ZT079</t>
  </si>
  <si>
    <t>Rukavice vyĹˇetĹ™ovacĂ­ nitril nesterilnĂ­ modrĂ© vel. M bal. Ăˇ 100 ks Renmed05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</si>
  <si>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</si>
  <si>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</si>
  <si>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</si>
  <si>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</si>
  <si>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</si>
  <si>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</si>
  <si>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</si>
  <si>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</si>
  <si>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</si>
  <si>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</si>
  <si>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</si>
  <si>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</si>
  <si>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</si>
  <si>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</si>
  <si>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</si>
  <si>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</si>
  <si>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</si>
  <si>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</si>
  <si>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</si>
  <si>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</si>
  <si>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</si>
  <si>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</si>
  <si>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</si>
  <si>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</si>
  <si>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</si>
  <si>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</si>
  <si>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</si>
  <si>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</si>
  <si>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</si>
  <si>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</si>
  <si>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</si>
  <si>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</si>
  <si>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</si>
  <si>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Hamplová Monika</t>
  </si>
  <si>
    <t>Šnyrychová Lucie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</si>
  <si>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</si>
  <si>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</si>
  <si>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</si>
  <si>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</si>
  <si>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</si>
  <si>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</si>
  <si>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</si>
  <si>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</si>
  <si>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</si>
  <si>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</si>
  <si>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</si>
  <si>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</si>
  <si>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</si>
  <si>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</si>
  <si>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09513</t>
  </si>
  <si>
    <t>TELEFONICKÁ KONZULTACE OŠETŘUJÍCÍHO LÉKAŘE PACIENT</t>
  </si>
  <si>
    <t>22022</t>
  </si>
  <si>
    <t>CÍLENÉ VYŠETŘENÍ HEMATOLOGEM</t>
  </si>
  <si>
    <t>22023</t>
  </si>
  <si>
    <t>KONTROLNÍ VYŠETŘENÍ HEMATOLOGEM</t>
  </si>
  <si>
    <t>22119</t>
  </si>
  <si>
    <t>VYŠETŘENÍ KOMPATIBILITY TRANSFÚZNÍHO PŘÍPRAVKU OBS</t>
  </si>
  <si>
    <t>09</t>
  </si>
  <si>
    <t>222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</si>
  <si>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</si>
  <si>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</si>
  <si>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</si>
  <si>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</si>
  <si>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</si>
  <si>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</si>
  <si>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</si>
  <si>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</si>
  <si>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</si>
  <si>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</si>
  <si>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</si>
  <si>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</si>
  <si>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</si>
  <si>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</si>
  <si>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</si>
  <si>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</si>
  <si>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</si>
  <si>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</si>
  <si>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</si>
  <si>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</si>
  <si>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</si>
  <si>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</si>
  <si>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</si>
  <si>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</si>
  <si>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</si>
  <si>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</si>
  <si>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</si>
  <si>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</si>
  <si>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</si>
  <si>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</si>
  <si>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</si>
  <si>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</si>
  <si>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</si>
  <si>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</si>
  <si>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</si>
  <si>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</si>
  <si>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</si>
  <si>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</si>
  <si>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</si>
  <si>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</si>
  <si>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</si>
  <si>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</si>
  <si>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</si>
  <si>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</si>
  <si>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</si>
  <si>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</si>
  <si>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</si>
  <si>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</si>
  <si>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</si>
  <si>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</si>
  <si>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</si>
  <si>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</si>
  <si>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</si>
  <si>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</si>
  <si>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</si>
  <si>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</si>
  <si>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</si>
  <si>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</si>
  <si>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</si>
  <si>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</si>
  <si>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</si>
  <si>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</si>
  <si>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</si>
  <si>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</si>
  <si>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</si>
  <si>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</si>
  <si>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</si>
  <si>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</si>
  <si>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</si>
  <si>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</si>
  <si>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</si>
  <si>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</si>
  <si>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</si>
  <si>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</si>
  <si>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</si>
  <si>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</si>
  <si>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</si>
  <si>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</si>
  <si>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</si>
  <si>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</si>
  <si>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</si>
  <si>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</si>
  <si>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</si>
  <si>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</si>
  <si>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</si>
  <si>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</si>
  <si>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</si>
  <si>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</si>
  <si>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</si>
  <si>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</si>
  <si>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</si>
  <si>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</si>
  <si>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</si>
  <si>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</si>
  <si>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</si>
  <si>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</si>
  <si>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</si>
  <si>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</si>
  <si>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</si>
  <si>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</si>
  <si>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</si>
  <si>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</si>
  <si>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</si>
  <si>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</si>
  <si>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</si>
  <si>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</si>
  <si>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22351</t>
  </si>
  <si>
    <t>OPIS KREVNÍ SKUPINY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</si>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</sst>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0.9772297697478316</c:v>
                </c:pt>
                <c:pt idx="1">
                  <c:v>0.54688157437263951</c:v>
                </c:pt>
                <c:pt idx="2">
                  <c:v>0.58828266944071139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4" tableBorderDxfId="93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8" totalsRowShown="0">
  <autoFilter ref="C3:S5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574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724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725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740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1153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1179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1188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1268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1269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1322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A396CAF-CE4B-49D2-8BAA-2AFFB1C8A24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9026.3546200000001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7.8392200000000001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7.5949367088607597E-2</v>
      </c>
      <c r="E9" s="165">
        <f>IF(C9=0,0,D9/C9)</f>
        <v>0.25316455696202533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0.92808501008105992</v>
      </c>
      <c r="E11" s="165">
        <f t="shared" si="0"/>
        <v>1.5468083501351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0.99003443682791337</v>
      </c>
      <c r="E12" s="165">
        <f t="shared" si="0"/>
        <v>1.2375430460348917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10355.331409999999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11912.71056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19508.324109999998</v>
      </c>
      <c r="D18" s="183">
        <f ca="1">IF(ISERROR(VLOOKUP("Výnosy celkem",INDIRECT("HI!$A:$G"),5,0)),0,VLOOKUP("Výnosy celkem",INDIRECT("HI!$A:$G"),5,0))</f>
        <v>3710.9307800000001</v>
      </c>
      <c r="E18" s="184">
        <f t="shared" ref="E18:E23" ca="1" si="1">IF(C18=0,0,D18/C18)</f>
        <v>0.19022294068293499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19508.324109999998</v>
      </c>
      <c r="D19" s="164">
        <f ca="1">IF(ISERROR(VLOOKUP("Ambulance *",INDIRECT("HI!$A:$G"),5,0)),0,VLOOKUP("Ambulance *",INDIRECT("HI!$A:$G"),5,0))</f>
        <v>3710.9307800000001</v>
      </c>
      <c r="E19" s="165">
        <f t="shared" ca="1" si="1"/>
        <v>0.19022294068293499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0.19022294068293499</v>
      </c>
      <c r="E20" s="165">
        <f t="shared" si="1"/>
        <v>0.19022294068293499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0.20684952445514088</v>
      </c>
      <c r="E23" s="165">
        <f t="shared" si="1"/>
        <v>0.24335238171193044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DBDA739-88CF-4BB5-971E-FB28157D56E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21.076430000000006</v>
      </c>
      <c r="C5" s="29">
        <v>16.791630000000001</v>
      </c>
      <c r="D5" s="8"/>
      <c r="E5" s="117">
        <v>7.8392200000000001</v>
      </c>
      <c r="F5" s="28">
        <v>0</v>
      </c>
      <c r="G5" s="116">
        <f>E5-F5</f>
        <v>7.8392200000000001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9784.1221399999995</v>
      </c>
      <c r="C6" s="31">
        <v>9487.973280000002</v>
      </c>
      <c r="D6" s="8"/>
      <c r="E6" s="118">
        <v>10355.331409999999</v>
      </c>
      <c r="F6" s="30">
        <v>0</v>
      </c>
      <c r="G6" s="119">
        <f>E6-F6</f>
        <v>10355.331409999999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11596.576360000001</v>
      </c>
      <c r="C7" s="31">
        <v>12986.669970000001</v>
      </c>
      <c r="D7" s="8"/>
      <c r="E7" s="118">
        <v>11912.71056</v>
      </c>
      <c r="F7" s="30">
        <v>0</v>
      </c>
      <c r="G7" s="119">
        <f>E7-F7</f>
        <v>11912.71056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-13305.444180000002</v>
      </c>
      <c r="C8" s="33">
        <v>-16183.360559999997</v>
      </c>
      <c r="D8" s="8"/>
      <c r="E8" s="120">
        <v>-13249.52657</v>
      </c>
      <c r="F8" s="32">
        <v>0</v>
      </c>
      <c r="G8" s="121">
        <f>E8-F8</f>
        <v>-13249.52657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8096.3307499999974</v>
      </c>
      <c r="C9" s="35">
        <v>6308.0743200000034</v>
      </c>
      <c r="D9" s="8"/>
      <c r="E9" s="3">
        <v>9026.3546200000001</v>
      </c>
      <c r="F9" s="34">
        <v>0</v>
      </c>
      <c r="G9" s="34">
        <f>E9-F9</f>
        <v>9026.3546200000001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18686.55632</v>
      </c>
      <c r="C11" s="29">
        <f>IF(ISERROR(VLOOKUP("Celkem:",'ZV Vykáz.-A'!A:H,5,0)),0,VLOOKUP("Celkem:",'ZV Vykáz.-A'!A:H,5,0)/1000)</f>
        <v>19508.324109999998</v>
      </c>
      <c r="D11" s="8"/>
      <c r="E11" s="117">
        <f>IF(ISERROR(VLOOKUP("Celkem:",'ZV Vykáz.-A'!A:H,8,0)),0,VLOOKUP("Celkem:",'ZV Vykáz.-A'!A:H,8,0)/1000)</f>
        <v>3710.9307800000001</v>
      </c>
      <c r="F11" s="28">
        <f>C11</f>
        <v>19508.324109999998</v>
      </c>
      <c r="G11" s="116">
        <f>E11-F11</f>
        <v>-15797.393329999997</v>
      </c>
      <c r="H11" s="122">
        <f>IF(F11&lt;0.00000001,"",E11/F11)</f>
        <v>0.19022294068293499</v>
      </c>
      <c r="I11" s="116">
        <f>E11-B11</f>
        <v>-14975.625539999999</v>
      </c>
      <c r="J11" s="122">
        <f>IF(B11&lt;0.00000001,"",E11/B11)</f>
        <v>0.19858826401460791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18686.55632</v>
      </c>
      <c r="C13" s="37">
        <f>SUM(C11:C12)</f>
        <v>19508.324109999998</v>
      </c>
      <c r="D13" s="8"/>
      <c r="E13" s="5">
        <f>SUM(E11:E12)</f>
        <v>3710.9307800000001</v>
      </c>
      <c r="F13" s="36">
        <f>SUM(F11:F12)</f>
        <v>19508.324109999998</v>
      </c>
      <c r="G13" s="36">
        <f>E13-F13</f>
        <v>-15797.393329999997</v>
      </c>
      <c r="H13" s="126">
        <f>IF(F13&lt;0.00000001,"",E13/F13)</f>
        <v>0.19022294068293499</v>
      </c>
      <c r="I13" s="36">
        <f>SUM(I11:I12)</f>
        <v>-14975.625539999999</v>
      </c>
      <c r="J13" s="126">
        <f>IF(B13&lt;0.00000001,"",E13/B13)</f>
        <v>0.19858826401460791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2.3080277840674932</v>
      </c>
      <c r="C15" s="39">
        <f>IF(C9=0,"",C13/C9)</f>
        <v>3.0925957939569724</v>
      </c>
      <c r="D15" s="8"/>
      <c r="E15" s="6">
        <f>IF(E9=0,"",E13/E9)</f>
        <v>0.41112175803259104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97BC0780-0E7E-4101-8E38-6A8B03F90F6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0.9772297697478316</v>
      </c>
      <c r="C4" s="200">
        <f t="shared" ref="C4:M4" si="0">(C10+C8)/C6</f>
        <v>0.54688157437263951</v>
      </c>
      <c r="D4" s="200">
        <f t="shared" si="0"/>
        <v>0.58828266944071139</v>
      </c>
      <c r="E4" s="200">
        <f t="shared" si="0"/>
        <v>0.58828266944071139</v>
      </c>
      <c r="F4" s="200">
        <f t="shared" si="0"/>
        <v>0.58828266944071139</v>
      </c>
      <c r="G4" s="200">
        <f t="shared" si="0"/>
        <v>0.58828266944071139</v>
      </c>
      <c r="H4" s="200">
        <f t="shared" si="0"/>
        <v>0.58828266944071139</v>
      </c>
      <c r="I4" s="200">
        <f t="shared" si="0"/>
        <v>0.58828266944071139</v>
      </c>
      <c r="J4" s="200">
        <f t="shared" si="0"/>
        <v>0.58828266944071139</v>
      </c>
      <c r="K4" s="200">
        <f t="shared" si="0"/>
        <v>0.58828266944071139</v>
      </c>
      <c r="L4" s="200">
        <f t="shared" si="0"/>
        <v>0.58828266944071139</v>
      </c>
      <c r="M4" s="200">
        <f t="shared" si="0"/>
        <v>0.58828266944071139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1488.4311499999999</v>
      </c>
      <c r="C5" s="200">
        <f>IF(ISERROR(VLOOKUP($A5,'Man Tab'!$A:$Q,COLUMN()+2,0)),0,VLOOKUP($A5,'Man Tab'!$A:$Q,COLUMN()+2,0))</f>
        <v>3435.7316600000004</v>
      </c>
      <c r="D5" s="200">
        <f>IF(ISERROR(VLOOKUP($A5,'Man Tab'!$A:$Q,COLUMN()+2,0)),0,VLOOKUP($A5,'Man Tab'!$A:$Q,COLUMN()+2,0))</f>
        <v>1383.9115099999999</v>
      </c>
      <c r="E5" s="200">
        <f>IF(ISERROR(VLOOKUP($A5,'Man Tab'!$A:$Q,COLUMN()+2,0)),0,VLOOKUP($A5,'Man Tab'!$A:$Q,COLUMN()+2,0))</f>
        <v>0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1488.4311499999999</v>
      </c>
      <c r="C6" s="202">
        <f t="shared" ref="C6:M6" si="1">C5+B6</f>
        <v>4924.1628099999998</v>
      </c>
      <c r="D6" s="202">
        <f t="shared" si="1"/>
        <v>6308.0743199999997</v>
      </c>
      <c r="E6" s="202">
        <f t="shared" si="1"/>
        <v>6308.0743199999997</v>
      </c>
      <c r="F6" s="202">
        <f t="shared" si="1"/>
        <v>6308.0743199999997</v>
      </c>
      <c r="G6" s="202">
        <f t="shared" si="1"/>
        <v>6308.0743199999997</v>
      </c>
      <c r="H6" s="202">
        <f t="shared" si="1"/>
        <v>6308.0743199999997</v>
      </c>
      <c r="I6" s="202">
        <f t="shared" si="1"/>
        <v>6308.0743199999997</v>
      </c>
      <c r="J6" s="202">
        <f t="shared" si="1"/>
        <v>6308.0743199999997</v>
      </c>
      <c r="K6" s="202">
        <f t="shared" si="1"/>
        <v>6308.0743199999997</v>
      </c>
      <c r="L6" s="202">
        <f t="shared" si="1"/>
        <v>6308.0743199999997</v>
      </c>
      <c r="M6" s="202">
        <f t="shared" si="1"/>
        <v>6308.0743199999997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1454539.23</v>
      </c>
      <c r="C9" s="201">
        <v>1238394.6800000002</v>
      </c>
      <c r="D9" s="201">
        <v>1017996.89</v>
      </c>
      <c r="E9" s="201"/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1454.5392300000001</v>
      </c>
      <c r="C10" s="202">
        <f t="shared" ref="C10:M10" si="3">C9/1000+B10</f>
        <v>2692.9339100000002</v>
      </c>
      <c r="D10" s="202">
        <f t="shared" si="3"/>
        <v>3710.9308000000001</v>
      </c>
      <c r="E10" s="202">
        <f t="shared" si="3"/>
        <v>3710.9308000000001</v>
      </c>
      <c r="F10" s="202">
        <f t="shared" si="3"/>
        <v>3710.9308000000001</v>
      </c>
      <c r="G10" s="202">
        <f t="shared" si="3"/>
        <v>3710.9308000000001</v>
      </c>
      <c r="H10" s="202">
        <f t="shared" si="3"/>
        <v>3710.9308000000001</v>
      </c>
      <c r="I10" s="202">
        <f t="shared" si="3"/>
        <v>3710.9308000000001</v>
      </c>
      <c r="J10" s="202">
        <f t="shared" si="3"/>
        <v>3710.9308000000001</v>
      </c>
      <c r="K10" s="202">
        <f t="shared" si="3"/>
        <v>3710.9308000000001</v>
      </c>
      <c r="L10" s="202">
        <f t="shared" si="3"/>
        <v>3710.9308000000001</v>
      </c>
      <c r="M10" s="202">
        <f t="shared" si="3"/>
        <v>3710.9308000000001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4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 t="str">
        <f>IF(ISERROR(HI!F15),#REF!,HI!F15)</f>
        <v/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 t="str">
        <f>IF(ISERROR(HI!F15),#REF!,HI!F15)</f>
        <v/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3472BF05-D779-43C9-8075-B57BD5608BC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104.99999989999999</v>
      </c>
      <c r="C7" s="52">
        <v>8.749999991666666</v>
      </c>
      <c r="D7" s="52">
        <v>9.0531500000000005</v>
      </c>
      <c r="E7" s="52">
        <v>1.28921</v>
      </c>
      <c r="F7" s="52">
        <v>6.4492700000000003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16.791630000000001</v>
      </c>
      <c r="Q7" s="95">
        <v>0.15992028586659077</v>
      </c>
    </row>
    <row r="8" spans="1:17" ht="14.45" customHeight="1" x14ac:dyDescent="0.2">
      <c r="A8" s="15" t="s">
        <v>36</v>
      </c>
      <c r="B8" s="51">
        <v>1717.7445743000001</v>
      </c>
      <c r="C8" s="52">
        <v>143.14538119166667</v>
      </c>
      <c r="D8" s="52">
        <v>320.90540999999996</v>
      </c>
      <c r="E8" s="52">
        <v>164.40299999999999</v>
      </c>
      <c r="F8" s="52">
        <v>185.04079999999999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670.34920999999997</v>
      </c>
      <c r="Q8" s="95">
        <v>0.3902496448129808</v>
      </c>
    </row>
    <row r="9" spans="1:17" ht="14.45" customHeight="1" x14ac:dyDescent="0.2">
      <c r="A9" s="15" t="s">
        <v>37</v>
      </c>
      <c r="B9" s="51">
        <v>41850.000000100001</v>
      </c>
      <c r="C9" s="52">
        <v>3487.5000000083332</v>
      </c>
      <c r="D9" s="52">
        <v>2971.1238499999999</v>
      </c>
      <c r="E9" s="52">
        <v>3239.2978599999997</v>
      </c>
      <c r="F9" s="52">
        <v>3277.5515699999996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9487.9732799999983</v>
      </c>
      <c r="Q9" s="95">
        <v>0.22671381792060519</v>
      </c>
    </row>
    <row r="10" spans="1:17" ht="14.45" customHeight="1" x14ac:dyDescent="0.2">
      <c r="A10" s="15" t="s">
        <v>38</v>
      </c>
      <c r="B10" s="51">
        <v>1830.0000001999999</v>
      </c>
      <c r="C10" s="52">
        <v>152.50000001666666</v>
      </c>
      <c r="D10" s="52">
        <v>144.97243</v>
      </c>
      <c r="E10" s="52">
        <v>142.43856</v>
      </c>
      <c r="F10" s="52">
        <v>145.60930999999999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433.02029999999996</v>
      </c>
      <c r="Q10" s="95">
        <v>0.23662311472823791</v>
      </c>
    </row>
    <row r="11" spans="1:17" ht="14.45" customHeight="1" x14ac:dyDescent="0.2">
      <c r="A11" s="15" t="s">
        <v>39</v>
      </c>
      <c r="B11" s="51">
        <v>820.79043519999993</v>
      </c>
      <c r="C11" s="52">
        <v>68.399202933333328</v>
      </c>
      <c r="D11" s="52">
        <v>34.760750000000002</v>
      </c>
      <c r="E11" s="52">
        <v>37.043150000000004</v>
      </c>
      <c r="F11" s="52">
        <v>70.883459999999999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142.68736000000001</v>
      </c>
      <c r="Q11" s="95">
        <v>0.17384140199590867</v>
      </c>
    </row>
    <row r="12" spans="1:17" ht="14.45" customHeight="1" x14ac:dyDescent="0.2">
      <c r="A12" s="15" t="s">
        <v>40</v>
      </c>
      <c r="B12" s="51">
        <v>659.60428869999998</v>
      </c>
      <c r="C12" s="52">
        <v>54.96702405833333</v>
      </c>
      <c r="D12" s="52">
        <v>139.56536</v>
      </c>
      <c r="E12" s="52">
        <v>67.206299999999999</v>
      </c>
      <c r="F12" s="52">
        <v>6.9126700000000003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213.68432999999999</v>
      </c>
      <c r="Q12" s="95">
        <v>0.32395836967819885</v>
      </c>
    </row>
    <row r="13" spans="1:17" ht="14.45" customHeight="1" x14ac:dyDescent="0.2">
      <c r="A13" s="15" t="s">
        <v>41</v>
      </c>
      <c r="B13" s="51">
        <v>275.99999989999998</v>
      </c>
      <c r="C13" s="52">
        <v>22.999999991666666</v>
      </c>
      <c r="D13" s="52">
        <v>32.946160000000006</v>
      </c>
      <c r="E13" s="52">
        <v>26.59618</v>
      </c>
      <c r="F13" s="52">
        <v>15.882610000000001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75.42495000000001</v>
      </c>
      <c r="Q13" s="95">
        <v>0.27327880444684022</v>
      </c>
    </row>
    <row r="14" spans="1:17" ht="14.45" customHeight="1" x14ac:dyDescent="0.2">
      <c r="A14" s="15" t="s">
        <v>42</v>
      </c>
      <c r="B14" s="51">
        <v>1587.8866825</v>
      </c>
      <c r="C14" s="52">
        <v>132.32389020833332</v>
      </c>
      <c r="D14" s="52">
        <v>159.17281</v>
      </c>
      <c r="E14" s="52">
        <v>140.92400000000001</v>
      </c>
      <c r="F14" s="52">
        <v>146.18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446.27681000000001</v>
      </c>
      <c r="Q14" s="95">
        <v>0.28105079217452283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-109050</v>
      </c>
      <c r="C16" s="52">
        <v>-9087.5</v>
      </c>
      <c r="D16" s="52">
        <v>-8682.0974100000003</v>
      </c>
      <c r="E16" s="52">
        <v>-8657.3521999999994</v>
      </c>
      <c r="F16" s="52">
        <v>-9562.0501999999997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-26901.499810000001</v>
      </c>
      <c r="Q16" s="95">
        <v>0.24668959018798717</v>
      </c>
    </row>
    <row r="17" spans="1:17" ht="14.45" customHeight="1" x14ac:dyDescent="0.2">
      <c r="A17" s="15" t="s">
        <v>45</v>
      </c>
      <c r="B17" s="51">
        <v>1428.2843412</v>
      </c>
      <c r="C17" s="52">
        <v>119.0236951</v>
      </c>
      <c r="D17" s="52">
        <v>99.674960000000013</v>
      </c>
      <c r="E17" s="52">
        <v>120.85955</v>
      </c>
      <c r="F17" s="52">
        <v>65.016919999999999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285.55142999999998</v>
      </c>
      <c r="Q17" s="95">
        <v>0.19992617839672497</v>
      </c>
    </row>
    <row r="18" spans="1:17" ht="14.45" customHeight="1" x14ac:dyDescent="0.2">
      <c r="A18" s="15" t="s">
        <v>46</v>
      </c>
      <c r="B18" s="51">
        <v>576.58299980000004</v>
      </c>
      <c r="C18" s="52">
        <v>48.048583316666672</v>
      </c>
      <c r="D18" s="52">
        <v>42.073999999999998</v>
      </c>
      <c r="E18" s="52">
        <v>50.311</v>
      </c>
      <c r="F18" s="52">
        <v>50.173000000000002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142.55799999999999</v>
      </c>
      <c r="Q18" s="95">
        <v>0.24724627685771042</v>
      </c>
    </row>
    <row r="19" spans="1:17" ht="14.45" customHeight="1" x14ac:dyDescent="0.2">
      <c r="A19" s="15" t="s">
        <v>47</v>
      </c>
      <c r="B19" s="51">
        <v>2324.5538176</v>
      </c>
      <c r="C19" s="52">
        <v>193.71281813333334</v>
      </c>
      <c r="D19" s="52">
        <v>379.76062999999999</v>
      </c>
      <c r="E19" s="52">
        <v>261.40776999999997</v>
      </c>
      <c r="F19" s="52">
        <v>227.26944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868.43784000000005</v>
      </c>
      <c r="Q19" s="95">
        <v>0.37359334657032123</v>
      </c>
    </row>
    <row r="20" spans="1:17" ht="14.45" customHeight="1" x14ac:dyDescent="0.2">
      <c r="A20" s="15" t="s">
        <v>48</v>
      </c>
      <c r="B20" s="51">
        <v>59253.0187219</v>
      </c>
      <c r="C20" s="52">
        <v>4937.7515601583336</v>
      </c>
      <c r="D20" s="52">
        <v>4344.5529699999997</v>
      </c>
      <c r="E20" s="52">
        <v>4319.3631999999998</v>
      </c>
      <c r="F20" s="52">
        <v>4322.7537999999995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12986.669969999999</v>
      </c>
      <c r="Q20" s="95">
        <v>0.21917313666248883</v>
      </c>
    </row>
    <row r="21" spans="1:17" ht="14.45" customHeight="1" x14ac:dyDescent="0.2">
      <c r="A21" s="16" t="s">
        <v>49</v>
      </c>
      <c r="B21" s="51">
        <v>1491.8799468</v>
      </c>
      <c r="C21" s="52">
        <v>124.32332889999999</v>
      </c>
      <c r="D21" s="52">
        <v>124.31708</v>
      </c>
      <c r="E21" s="52">
        <v>124.31408</v>
      </c>
      <c r="F21" s="52">
        <v>124.31408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372.94524000000001</v>
      </c>
      <c r="Q21" s="95">
        <v>0.24998341240523203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6.5339999999999998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6.5339999999999998</v>
      </c>
      <c r="Q22" s="95" t="s">
        <v>271</v>
      </c>
    </row>
    <row r="23" spans="1:17" ht="14.45" customHeight="1" x14ac:dyDescent="0.2">
      <c r="A23" s="16" t="s">
        <v>51</v>
      </c>
      <c r="B23" s="51">
        <v>48909.999999899999</v>
      </c>
      <c r="C23" s="52">
        <v>4075.8333333249998</v>
      </c>
      <c r="D23" s="52">
        <v>1350.999</v>
      </c>
      <c r="E23" s="52">
        <v>3377.2</v>
      </c>
      <c r="F23" s="52">
        <v>2289.3247799999999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7017.5237799999995</v>
      </c>
      <c r="Q23" s="95">
        <v>0.14347830259689937</v>
      </c>
    </row>
    <row r="24" spans="1:17" ht="14.45" customHeight="1" x14ac:dyDescent="0.2">
      <c r="A24" s="16" t="s">
        <v>52</v>
      </c>
      <c r="B24" s="51">
        <v>337.64657130000705</v>
      </c>
      <c r="C24" s="52">
        <v>28.137214275000588</v>
      </c>
      <c r="D24" s="52">
        <v>16.650000000000546</v>
      </c>
      <c r="E24" s="52">
        <v>13.896000000001095</v>
      </c>
      <c r="F24" s="52">
        <v>12.600000000001273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43.146000000002914</v>
      </c>
      <c r="Q24" s="95">
        <v>0.12778450506362957</v>
      </c>
    </row>
    <row r="25" spans="1:17" ht="14.45" customHeight="1" x14ac:dyDescent="0.2">
      <c r="A25" s="17" t="s">
        <v>53</v>
      </c>
      <c r="B25" s="54">
        <v>54118.992379299998</v>
      </c>
      <c r="C25" s="55">
        <v>4509.9160316083335</v>
      </c>
      <c r="D25" s="55">
        <v>1488.4311499999999</v>
      </c>
      <c r="E25" s="55">
        <v>3435.7316600000004</v>
      </c>
      <c r="F25" s="55">
        <v>1383.9115099999999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6308.0743199999997</v>
      </c>
      <c r="Q25" s="96">
        <v>0.11655934529950299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1106.576</v>
      </c>
      <c r="E26" s="52">
        <v>512.43721000000005</v>
      </c>
      <c r="F26" s="52">
        <v>588.54617000000007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2207.5593800000001</v>
      </c>
      <c r="Q26" s="95" t="s">
        <v>271</v>
      </c>
    </row>
    <row r="27" spans="1:17" ht="14.45" customHeight="1" x14ac:dyDescent="0.2">
      <c r="A27" s="18" t="s">
        <v>55</v>
      </c>
      <c r="B27" s="54">
        <v>54118.992379299998</v>
      </c>
      <c r="C27" s="55">
        <v>4509.9160316083335</v>
      </c>
      <c r="D27" s="55">
        <v>2595.0071499999999</v>
      </c>
      <c r="E27" s="55">
        <v>3948.1688700000004</v>
      </c>
      <c r="F27" s="55">
        <v>1972.45768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8515.6337000000003</v>
      </c>
      <c r="Q27" s="96">
        <v>0.15735018938115242</v>
      </c>
    </row>
    <row r="28" spans="1:17" ht="14.45" customHeight="1" x14ac:dyDescent="0.2">
      <c r="A28" s="16" t="s">
        <v>56</v>
      </c>
      <c r="B28" s="51">
        <v>345.07328699999999</v>
      </c>
      <c r="C28" s="52">
        <v>28.756107249999999</v>
      </c>
      <c r="D28" s="52">
        <v>-1.089</v>
      </c>
      <c r="E28" s="52">
        <v>8.2539800000000003</v>
      </c>
      <c r="F28" s="52">
        <v>2.4940000000000002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9.6589799999999997</v>
      </c>
      <c r="Q28" s="95">
        <v>2.7991097438962293E-2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60910.000000100001</v>
      </c>
      <c r="C30" s="52">
        <v>5075.8333333416667</v>
      </c>
      <c r="D30" s="52">
        <v>2119.23065</v>
      </c>
      <c r="E30" s="52">
        <v>4649.6219499999997</v>
      </c>
      <c r="F30" s="52">
        <v>3244.6767799999998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10013.52938</v>
      </c>
      <c r="Q30" s="95">
        <v>0.16439877491353735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BF656905-1DF5-4940-821D-76E3E46FBE1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17024.721110299899</v>
      </c>
      <c r="C6" s="461">
        <v>54400.739270000005</v>
      </c>
      <c r="D6" s="461">
        <v>37376.018159700106</v>
      </c>
      <c r="E6" s="462">
        <v>3.1953967949047777</v>
      </c>
      <c r="F6" s="460">
        <v>53466.272137499902</v>
      </c>
      <c r="G6" s="461">
        <v>13366.568034374977</v>
      </c>
      <c r="H6" s="461">
        <v>5301.3854299999994</v>
      </c>
      <c r="I6" s="461">
        <v>15139.39374</v>
      </c>
      <c r="J6" s="461">
        <v>1772.8257056250222</v>
      </c>
      <c r="K6" s="463">
        <v>0.28315783268124295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42945.911133200105</v>
      </c>
      <c r="C7" s="461">
        <v>54934.579310000103</v>
      </c>
      <c r="D7" s="461">
        <v>11988.668176799998</v>
      </c>
      <c r="E7" s="462">
        <v>1.2791573833331003</v>
      </c>
      <c r="F7" s="460">
        <v>54118.992379299998</v>
      </c>
      <c r="G7" s="461">
        <v>13529.748094825001</v>
      </c>
      <c r="H7" s="461">
        <v>1383.9115099999999</v>
      </c>
      <c r="I7" s="461">
        <v>6308.0743200000006</v>
      </c>
      <c r="J7" s="461">
        <v>-7221.6737748250007</v>
      </c>
      <c r="K7" s="463">
        <v>0.11655934529950301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-64467.831224200003</v>
      </c>
      <c r="C8" s="461">
        <v>-58763.843860000001</v>
      </c>
      <c r="D8" s="461">
        <v>5703.987364200002</v>
      </c>
      <c r="E8" s="462">
        <v>0.91152195977613659</v>
      </c>
      <c r="F8" s="460">
        <v>-60202.974019199995</v>
      </c>
      <c r="G8" s="461">
        <v>-15050.743504799997</v>
      </c>
      <c r="H8" s="461">
        <v>-5707.5405099999998</v>
      </c>
      <c r="I8" s="461">
        <v>-15414.89594</v>
      </c>
      <c r="J8" s="461">
        <v>-364.15243520000331</v>
      </c>
      <c r="K8" s="463">
        <v>0.25604874495209928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47265.550435099998</v>
      </c>
      <c r="C9" s="461">
        <v>45748.174619999998</v>
      </c>
      <c r="D9" s="461">
        <v>-1517.3758151000002</v>
      </c>
      <c r="E9" s="462">
        <v>0.96789679161393671</v>
      </c>
      <c r="F9" s="460">
        <v>47259.139298299997</v>
      </c>
      <c r="G9" s="461">
        <v>11814.784824574999</v>
      </c>
      <c r="H9" s="461">
        <v>3708.32969</v>
      </c>
      <c r="I9" s="461">
        <v>11040.32706</v>
      </c>
      <c r="J9" s="461">
        <v>-774.4577645749996</v>
      </c>
      <c r="K9" s="463">
        <v>0.23361252921500289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8.1000000000000006E-4</v>
      </c>
      <c r="D10" s="461">
        <v>8.1000000000000006E-4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8.1000000000000006E-4</v>
      </c>
      <c r="D11" s="461">
        <v>8.1000000000000006E-4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119.99999980000001</v>
      </c>
      <c r="C12" s="461">
        <v>71.26061</v>
      </c>
      <c r="D12" s="461">
        <v>-48.739389800000012</v>
      </c>
      <c r="E12" s="462">
        <v>0.59383841765639733</v>
      </c>
      <c r="F12" s="460">
        <v>104.99999989999999</v>
      </c>
      <c r="G12" s="461">
        <v>26.249999974999998</v>
      </c>
      <c r="H12" s="461">
        <v>6.4492700000000003</v>
      </c>
      <c r="I12" s="461">
        <v>16.791630000000001</v>
      </c>
      <c r="J12" s="461">
        <v>-9.4583699749999965</v>
      </c>
      <c r="K12" s="463">
        <v>0.15992028586659077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99.999999800000012</v>
      </c>
      <c r="C13" s="461">
        <v>71.540820000000011</v>
      </c>
      <c r="D13" s="461">
        <v>-28.459179800000001</v>
      </c>
      <c r="E13" s="462">
        <v>0.7154082014308164</v>
      </c>
      <c r="F13" s="460">
        <v>95</v>
      </c>
      <c r="G13" s="461">
        <v>23.75</v>
      </c>
      <c r="H13" s="461">
        <v>6.4493799999999997</v>
      </c>
      <c r="I13" s="461">
        <v>16.10577</v>
      </c>
      <c r="J13" s="461">
        <v>-7.6442300000000003</v>
      </c>
      <c r="K13" s="463">
        <v>0.16953442105263158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20</v>
      </c>
      <c r="C14" s="461">
        <v>-0.28020999999999996</v>
      </c>
      <c r="D14" s="461">
        <v>-20.28021</v>
      </c>
      <c r="E14" s="462">
        <v>-1.4010499999999999E-2</v>
      </c>
      <c r="F14" s="460">
        <v>9.9999999000000006</v>
      </c>
      <c r="G14" s="461">
        <v>2.4999999750000002</v>
      </c>
      <c r="H14" s="461">
        <v>-1.1E-4</v>
      </c>
      <c r="I14" s="461">
        <v>0.68586000000000003</v>
      </c>
      <c r="J14" s="461">
        <v>-1.8141399750000002</v>
      </c>
      <c r="K14" s="463">
        <v>6.8586000685860002E-2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1837.5706147000001</v>
      </c>
      <c r="C15" s="461">
        <v>2137.3177999999998</v>
      </c>
      <c r="D15" s="461">
        <v>299.74718529999973</v>
      </c>
      <c r="E15" s="462">
        <v>1.1631214511715167</v>
      </c>
      <c r="F15" s="460">
        <v>1717.7445743000001</v>
      </c>
      <c r="G15" s="461">
        <v>429.43614357500002</v>
      </c>
      <c r="H15" s="461">
        <v>185.04079999999999</v>
      </c>
      <c r="I15" s="461">
        <v>670.34920999999997</v>
      </c>
      <c r="J15" s="461">
        <v>240.91306642499995</v>
      </c>
      <c r="K15" s="463">
        <v>0.3902496448129808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1433.1058436000001</v>
      </c>
      <c r="C16" s="461">
        <v>1741.6980000000001</v>
      </c>
      <c r="D16" s="461">
        <v>308.59215640000002</v>
      </c>
      <c r="E16" s="462">
        <v>1.2153310293012332</v>
      </c>
      <c r="F16" s="460">
        <v>1355.4832479000002</v>
      </c>
      <c r="G16" s="461">
        <v>338.87081197500004</v>
      </c>
      <c r="H16" s="461">
        <v>114.91500000000001</v>
      </c>
      <c r="I16" s="461">
        <v>517.19600000000003</v>
      </c>
      <c r="J16" s="461">
        <v>178.32518802499999</v>
      </c>
      <c r="K16" s="463">
        <v>0.3815583857648352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404.46477110000001</v>
      </c>
      <c r="C17" s="461">
        <v>395.6198</v>
      </c>
      <c r="D17" s="461">
        <v>-8.8449711000000093</v>
      </c>
      <c r="E17" s="462">
        <v>0.9781316650250037</v>
      </c>
      <c r="F17" s="460">
        <v>362.26132640000003</v>
      </c>
      <c r="G17" s="461">
        <v>90.565331600000007</v>
      </c>
      <c r="H17" s="461">
        <v>70.125799999999998</v>
      </c>
      <c r="I17" s="461">
        <v>153.15321</v>
      </c>
      <c r="J17" s="461">
        <v>62.587878399999994</v>
      </c>
      <c r="K17" s="463">
        <v>0.42276996973972319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41775</v>
      </c>
      <c r="C18" s="461">
        <v>39998.845600000001</v>
      </c>
      <c r="D18" s="461">
        <v>-1776.1543999999994</v>
      </c>
      <c r="E18" s="462">
        <v>0.9574828390185518</v>
      </c>
      <c r="F18" s="460">
        <v>41850.000000100001</v>
      </c>
      <c r="G18" s="461">
        <v>10462.500000025</v>
      </c>
      <c r="H18" s="461">
        <v>3277.5515699999996</v>
      </c>
      <c r="I18" s="461">
        <v>9487.9732800000002</v>
      </c>
      <c r="J18" s="461">
        <v>-974.52672002500003</v>
      </c>
      <c r="K18" s="463">
        <v>0.22671381792060522</v>
      </c>
      <c r="L18" s="150"/>
      <c r="M18" s="459" t="str">
        <f t="shared" si="0"/>
        <v>X</v>
      </c>
    </row>
    <row r="19" spans="1:13" ht="14.45" customHeight="1" x14ac:dyDescent="0.2">
      <c r="A19" s="464" t="s">
        <v>285</v>
      </c>
      <c r="B19" s="460">
        <v>15400</v>
      </c>
      <c r="C19" s="461">
        <v>14505.35326</v>
      </c>
      <c r="D19" s="461">
        <v>-894.64674000000014</v>
      </c>
      <c r="E19" s="462">
        <v>0.94190605584415588</v>
      </c>
      <c r="F19" s="460">
        <v>15400</v>
      </c>
      <c r="G19" s="461">
        <v>3850</v>
      </c>
      <c r="H19" s="461">
        <v>1335.80852</v>
      </c>
      <c r="I19" s="461">
        <v>3229.39219</v>
      </c>
      <c r="J19" s="461">
        <v>-620.60780999999997</v>
      </c>
      <c r="K19" s="463">
        <v>0.20970079155844157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465</v>
      </c>
      <c r="C20" s="461">
        <v>478.95663999999999</v>
      </c>
      <c r="D20" s="461">
        <v>13.956639999999993</v>
      </c>
      <c r="E20" s="462">
        <v>1.0300142795698926</v>
      </c>
      <c r="F20" s="460">
        <v>474.99999989999998</v>
      </c>
      <c r="G20" s="461">
        <v>118.74999997499999</v>
      </c>
      <c r="H20" s="461">
        <v>40.799579999999999</v>
      </c>
      <c r="I20" s="461">
        <v>109.07172</v>
      </c>
      <c r="J20" s="461">
        <v>-9.6782799749999953</v>
      </c>
      <c r="K20" s="463">
        <v>0.22962467373255258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280.00000030000001</v>
      </c>
      <c r="C21" s="461">
        <v>269.67732000000001</v>
      </c>
      <c r="D21" s="461">
        <v>-10.322680300000002</v>
      </c>
      <c r="E21" s="462">
        <v>0.96313328468235715</v>
      </c>
      <c r="F21" s="460">
        <v>270.00000010000002</v>
      </c>
      <c r="G21" s="461">
        <v>67.500000025000006</v>
      </c>
      <c r="H21" s="461">
        <v>12.74343</v>
      </c>
      <c r="I21" s="461">
        <v>55.0276</v>
      </c>
      <c r="J21" s="461">
        <v>-12.472400025000006</v>
      </c>
      <c r="K21" s="463">
        <v>0.20380592585044224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389.99999989999998</v>
      </c>
      <c r="C22" s="461">
        <v>378.02965</v>
      </c>
      <c r="D22" s="461">
        <v>-11.970349899999974</v>
      </c>
      <c r="E22" s="462">
        <v>0.96930679512033513</v>
      </c>
      <c r="F22" s="460">
        <v>389.99999989999998</v>
      </c>
      <c r="G22" s="461">
        <v>97.49999997499998</v>
      </c>
      <c r="H22" s="461">
        <v>24.08624</v>
      </c>
      <c r="I22" s="461">
        <v>83.547669999999997</v>
      </c>
      <c r="J22" s="461">
        <v>-13.952329974999984</v>
      </c>
      <c r="K22" s="463">
        <v>0.2142247949267243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25075</v>
      </c>
      <c r="C23" s="461">
        <v>24099.504649999999</v>
      </c>
      <c r="D23" s="461">
        <v>-975.49535000000105</v>
      </c>
      <c r="E23" s="462">
        <v>0.96109689531405773</v>
      </c>
      <c r="F23" s="460">
        <v>25050.000000100001</v>
      </c>
      <c r="G23" s="461">
        <v>6262.5000000250002</v>
      </c>
      <c r="H23" s="461">
        <v>1800.6318000000001</v>
      </c>
      <c r="I23" s="461">
        <v>5827.8410999999996</v>
      </c>
      <c r="J23" s="461">
        <v>-434.65890002500055</v>
      </c>
      <c r="K23" s="463">
        <v>0.23264834730446046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59.999999799999998</v>
      </c>
      <c r="C24" s="461">
        <v>62.771000000000001</v>
      </c>
      <c r="D24" s="461">
        <v>2.7710002000000031</v>
      </c>
      <c r="E24" s="462">
        <v>1.0461833368206113</v>
      </c>
      <c r="F24" s="460">
        <v>65.000000200000002</v>
      </c>
      <c r="G24" s="461">
        <v>16.250000050000001</v>
      </c>
      <c r="H24" s="461">
        <v>0</v>
      </c>
      <c r="I24" s="461">
        <v>7.2610000000000001</v>
      </c>
      <c r="J24" s="461">
        <v>-8.9890000500000014</v>
      </c>
      <c r="K24" s="463">
        <v>0.11170769196397633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105</v>
      </c>
      <c r="C25" s="461">
        <v>203.13</v>
      </c>
      <c r="D25" s="461">
        <v>98.13</v>
      </c>
      <c r="E25" s="462">
        <v>1.9345714285714286</v>
      </c>
      <c r="F25" s="460">
        <v>199.99999990000001</v>
      </c>
      <c r="G25" s="461">
        <v>49.999999975000001</v>
      </c>
      <c r="H25" s="461">
        <v>46.481999999999999</v>
      </c>
      <c r="I25" s="461">
        <v>158.83199999999999</v>
      </c>
      <c r="J25" s="461">
        <v>108.83200002499999</v>
      </c>
      <c r="K25" s="463">
        <v>0.7941600003970799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1.4230799999999999</v>
      </c>
      <c r="D26" s="461">
        <v>1.4230799999999999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</v>
      </c>
      <c r="C27" s="461">
        <v>0</v>
      </c>
      <c r="D27" s="461">
        <v>0</v>
      </c>
      <c r="E27" s="462">
        <v>0</v>
      </c>
      <c r="F27" s="460">
        <v>0</v>
      </c>
      <c r="G27" s="461">
        <v>0</v>
      </c>
      <c r="H27" s="461">
        <v>17</v>
      </c>
      <c r="I27" s="461">
        <v>17</v>
      </c>
      <c r="J27" s="461">
        <v>17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1925</v>
      </c>
      <c r="C28" s="461">
        <v>1615.8727200000001</v>
      </c>
      <c r="D28" s="461">
        <v>-309.12727999999993</v>
      </c>
      <c r="E28" s="462">
        <v>0.8394144</v>
      </c>
      <c r="F28" s="460">
        <v>1830.0000001999999</v>
      </c>
      <c r="G28" s="461">
        <v>457.50000004999998</v>
      </c>
      <c r="H28" s="461">
        <v>145.60930999999999</v>
      </c>
      <c r="I28" s="461">
        <v>433.02029999999996</v>
      </c>
      <c r="J28" s="461">
        <v>-24.479700050000019</v>
      </c>
      <c r="K28" s="463">
        <v>0.23662311472823791</v>
      </c>
      <c r="L28" s="150"/>
      <c r="M28" s="459" t="str">
        <f t="shared" si="0"/>
        <v>X</v>
      </c>
    </row>
    <row r="29" spans="1:13" ht="14.45" customHeight="1" x14ac:dyDescent="0.2">
      <c r="A29" s="464" t="s">
        <v>295</v>
      </c>
      <c r="B29" s="460">
        <v>1925</v>
      </c>
      <c r="C29" s="461">
        <v>1615.8727200000001</v>
      </c>
      <c r="D29" s="461">
        <v>-309.12727999999993</v>
      </c>
      <c r="E29" s="462">
        <v>0.8394144</v>
      </c>
      <c r="F29" s="460">
        <v>1830.0000001999999</v>
      </c>
      <c r="G29" s="461">
        <v>457.50000004999998</v>
      </c>
      <c r="H29" s="461">
        <v>145.60930999999999</v>
      </c>
      <c r="I29" s="461">
        <v>433.02029999999996</v>
      </c>
      <c r="J29" s="461">
        <v>-24.479700050000019</v>
      </c>
      <c r="K29" s="463">
        <v>0.23662311472823791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777.63514699999996</v>
      </c>
      <c r="C30" s="461">
        <v>837.36418000000003</v>
      </c>
      <c r="D30" s="461">
        <v>59.729033000000072</v>
      </c>
      <c r="E30" s="462">
        <v>1.0768085563395968</v>
      </c>
      <c r="F30" s="460">
        <v>820.79043519999993</v>
      </c>
      <c r="G30" s="461">
        <v>205.19760879999998</v>
      </c>
      <c r="H30" s="461">
        <v>70.883459999999999</v>
      </c>
      <c r="I30" s="461">
        <v>142.68735999999998</v>
      </c>
      <c r="J30" s="461">
        <v>-62.510248799999999</v>
      </c>
      <c r="K30" s="463">
        <v>0.17384140199590864</v>
      </c>
      <c r="L30" s="150"/>
      <c r="M30" s="459" t="str">
        <f t="shared" si="0"/>
        <v>X</v>
      </c>
    </row>
    <row r="31" spans="1:13" ht="14.45" customHeight="1" x14ac:dyDescent="0.2">
      <c r="A31" s="464" t="s">
        <v>297</v>
      </c>
      <c r="B31" s="460">
        <v>0</v>
      </c>
      <c r="C31" s="461">
        <v>28.260960000000001</v>
      </c>
      <c r="D31" s="461">
        <v>28.260960000000001</v>
      </c>
      <c r="E31" s="462">
        <v>0</v>
      </c>
      <c r="F31" s="460">
        <v>0</v>
      </c>
      <c r="G31" s="461">
        <v>0</v>
      </c>
      <c r="H31" s="461">
        <v>2.4066900000000002</v>
      </c>
      <c r="I31" s="461">
        <v>2.4066900000000002</v>
      </c>
      <c r="J31" s="461">
        <v>2.4066900000000002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29.999999899999999</v>
      </c>
      <c r="C32" s="461">
        <v>33.145739999999996</v>
      </c>
      <c r="D32" s="461">
        <v>3.1457400999999976</v>
      </c>
      <c r="E32" s="462">
        <v>1.1048580036828599</v>
      </c>
      <c r="F32" s="460">
        <v>29.999999899999999</v>
      </c>
      <c r="G32" s="461">
        <v>7.4999999749999997</v>
      </c>
      <c r="H32" s="461">
        <v>1.5843800000000001</v>
      </c>
      <c r="I32" s="461">
        <v>4.2861499999999992</v>
      </c>
      <c r="J32" s="461">
        <v>-3.2138499750000005</v>
      </c>
      <c r="K32" s="463">
        <v>0.14287166714290553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170</v>
      </c>
      <c r="C33" s="461">
        <v>206.97076999999999</v>
      </c>
      <c r="D33" s="461">
        <v>36.970769999999987</v>
      </c>
      <c r="E33" s="462">
        <v>1.2174751176470588</v>
      </c>
      <c r="F33" s="460">
        <v>180</v>
      </c>
      <c r="G33" s="461">
        <v>45</v>
      </c>
      <c r="H33" s="461">
        <v>17.799509999999998</v>
      </c>
      <c r="I33" s="461">
        <v>42.593699999999998</v>
      </c>
      <c r="J33" s="461">
        <v>-2.4063000000000017</v>
      </c>
      <c r="K33" s="463">
        <v>0.23663166666666666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260.00000010000002</v>
      </c>
      <c r="C34" s="461">
        <v>238.07107999999999</v>
      </c>
      <c r="D34" s="461">
        <v>-21.928920100000028</v>
      </c>
      <c r="E34" s="462">
        <v>0.91565799964782379</v>
      </c>
      <c r="F34" s="460">
        <v>240.00000009999999</v>
      </c>
      <c r="G34" s="461">
        <v>60.000000025000006</v>
      </c>
      <c r="H34" s="461">
        <v>25.453859999999999</v>
      </c>
      <c r="I34" s="461">
        <v>40.665709999999997</v>
      </c>
      <c r="J34" s="461">
        <v>-19.334290025000008</v>
      </c>
      <c r="K34" s="463">
        <v>0.16944045826273313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14.2732528</v>
      </c>
      <c r="C35" s="461">
        <v>10.26432</v>
      </c>
      <c r="D35" s="461">
        <v>-4.0089328000000002</v>
      </c>
      <c r="E35" s="462">
        <v>0.71912969971357898</v>
      </c>
      <c r="F35" s="460">
        <v>15.7676867</v>
      </c>
      <c r="G35" s="461">
        <v>3.9419216750000006</v>
      </c>
      <c r="H35" s="461">
        <v>0.55400000000000005</v>
      </c>
      <c r="I35" s="461">
        <v>1.7499899999999999</v>
      </c>
      <c r="J35" s="461">
        <v>-2.1919316750000006</v>
      </c>
      <c r="K35" s="463">
        <v>0.11098584296452313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0.10199999999999999</v>
      </c>
      <c r="D36" s="461">
        <v>0.10199999999999999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5.0473500000000007</v>
      </c>
      <c r="D37" s="461">
        <v>5.0473500000000007</v>
      </c>
      <c r="E37" s="462">
        <v>0</v>
      </c>
      <c r="F37" s="460">
        <v>0</v>
      </c>
      <c r="G37" s="461">
        <v>0</v>
      </c>
      <c r="H37" s="461">
        <v>0</v>
      </c>
      <c r="I37" s="461">
        <v>2.3473999999999999</v>
      </c>
      <c r="J37" s="461">
        <v>2.3473999999999999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15</v>
      </c>
      <c r="C38" s="461">
        <v>0</v>
      </c>
      <c r="D38" s="461">
        <v>-15</v>
      </c>
      <c r="E38" s="462">
        <v>0</v>
      </c>
      <c r="F38" s="460">
        <v>15</v>
      </c>
      <c r="G38" s="461">
        <v>3.75</v>
      </c>
      <c r="H38" s="461">
        <v>0</v>
      </c>
      <c r="I38" s="461">
        <v>0</v>
      </c>
      <c r="J38" s="461">
        <v>-3.75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68.361894199999995</v>
      </c>
      <c r="C39" s="461">
        <v>62.65072</v>
      </c>
      <c r="D39" s="461">
        <v>-5.711174199999995</v>
      </c>
      <c r="E39" s="462">
        <v>0.91645675903462609</v>
      </c>
      <c r="F39" s="460">
        <v>100.0227481</v>
      </c>
      <c r="G39" s="461">
        <v>25.005687025</v>
      </c>
      <c r="H39" s="461">
        <v>9.5750200000000003</v>
      </c>
      <c r="I39" s="461">
        <v>18.138189999999998</v>
      </c>
      <c r="J39" s="461">
        <v>-6.8674970250000023</v>
      </c>
      <c r="K39" s="463">
        <v>0.18134064844795039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0.219</v>
      </c>
      <c r="D40" s="461">
        <v>0.219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12.22025</v>
      </c>
      <c r="D41" s="461">
        <v>12.22025</v>
      </c>
      <c r="E41" s="462">
        <v>0</v>
      </c>
      <c r="F41" s="460">
        <v>0</v>
      </c>
      <c r="G41" s="461">
        <v>0</v>
      </c>
      <c r="H41" s="461">
        <v>0</v>
      </c>
      <c r="I41" s="461">
        <v>0</v>
      </c>
      <c r="J41" s="461">
        <v>0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1.2499899999999999</v>
      </c>
      <c r="D42" s="461">
        <v>1.2499899999999999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220</v>
      </c>
      <c r="C43" s="461">
        <v>239.16200000000001</v>
      </c>
      <c r="D43" s="461">
        <v>19.162000000000006</v>
      </c>
      <c r="E43" s="462">
        <v>1.0871</v>
      </c>
      <c r="F43" s="460">
        <v>240.00000039999998</v>
      </c>
      <c r="G43" s="461">
        <v>60.000000099999994</v>
      </c>
      <c r="H43" s="461">
        <v>13.51</v>
      </c>
      <c r="I43" s="461">
        <v>30.49953</v>
      </c>
      <c r="J43" s="461">
        <v>-29.500470099999994</v>
      </c>
      <c r="K43" s="463">
        <v>0.12708137478819773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705.34467339999992</v>
      </c>
      <c r="C44" s="461">
        <v>630.21589000000006</v>
      </c>
      <c r="D44" s="461">
        <v>-75.128783399999861</v>
      </c>
      <c r="E44" s="462">
        <v>0.89348642410829626</v>
      </c>
      <c r="F44" s="460">
        <v>659.60428869999998</v>
      </c>
      <c r="G44" s="461">
        <v>164.901072175</v>
      </c>
      <c r="H44" s="461">
        <v>6.9126700000000003</v>
      </c>
      <c r="I44" s="461">
        <v>213.68432999999999</v>
      </c>
      <c r="J44" s="461">
        <v>48.783257824999993</v>
      </c>
      <c r="K44" s="463">
        <v>0.32395836967819885</v>
      </c>
      <c r="L44" s="150"/>
      <c r="M44" s="459" t="str">
        <f t="shared" si="0"/>
        <v>X</v>
      </c>
    </row>
    <row r="45" spans="1:13" ht="14.45" customHeight="1" x14ac:dyDescent="0.2">
      <c r="A45" s="464" t="s">
        <v>311</v>
      </c>
      <c r="B45" s="460">
        <v>0</v>
      </c>
      <c r="C45" s="461">
        <v>2.8210300000000004</v>
      </c>
      <c r="D45" s="461">
        <v>2.8210300000000004</v>
      </c>
      <c r="E45" s="462">
        <v>0</v>
      </c>
      <c r="F45" s="460">
        <v>0</v>
      </c>
      <c r="G45" s="461">
        <v>0</v>
      </c>
      <c r="H45" s="461">
        <v>0</v>
      </c>
      <c r="I45" s="461">
        <v>3.2060999999999997</v>
      </c>
      <c r="J45" s="461">
        <v>3.2060999999999997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619.23320560000002</v>
      </c>
      <c r="C46" s="461">
        <v>576.80646000000002</v>
      </c>
      <c r="D46" s="461">
        <v>-42.426745600000004</v>
      </c>
      <c r="E46" s="462">
        <v>0.93148502823117985</v>
      </c>
      <c r="F46" s="460">
        <v>619.23320560000002</v>
      </c>
      <c r="G46" s="461">
        <v>154.8083014</v>
      </c>
      <c r="H46" s="461">
        <v>0</v>
      </c>
      <c r="I46" s="461">
        <v>192.09960000000001</v>
      </c>
      <c r="J46" s="461">
        <v>37.291298600000005</v>
      </c>
      <c r="K46" s="463">
        <v>0.31022173595142877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1.2403299999999999</v>
      </c>
      <c r="C47" s="461">
        <v>0</v>
      </c>
      <c r="D47" s="461">
        <v>-1.2403299999999999</v>
      </c>
      <c r="E47" s="462">
        <v>0</v>
      </c>
      <c r="F47" s="460">
        <v>3.1008249999999999</v>
      </c>
      <c r="G47" s="461">
        <v>0.77520624999999987</v>
      </c>
      <c r="H47" s="461">
        <v>0</v>
      </c>
      <c r="I47" s="461">
        <v>0</v>
      </c>
      <c r="J47" s="461">
        <v>-0.77520624999999987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26.796256700000001</v>
      </c>
      <c r="C48" s="461">
        <v>27.212150000000001</v>
      </c>
      <c r="D48" s="461">
        <v>0.41589330000000047</v>
      </c>
      <c r="E48" s="462">
        <v>1.0155205745584606</v>
      </c>
      <c r="F48" s="460">
        <v>29.616915499999998</v>
      </c>
      <c r="G48" s="461">
        <v>7.4042288749999994</v>
      </c>
      <c r="H48" s="461">
        <v>6.9126700000000003</v>
      </c>
      <c r="I48" s="461">
        <v>18.378630000000001</v>
      </c>
      <c r="J48" s="461">
        <v>10.974401125000002</v>
      </c>
      <c r="K48" s="463">
        <v>0.62054503953998863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5.0748818</v>
      </c>
      <c r="C49" s="461">
        <v>5.0336000000000007</v>
      </c>
      <c r="D49" s="461">
        <v>-4.1281799999999258E-2</v>
      </c>
      <c r="E49" s="462">
        <v>0.99186546571390111</v>
      </c>
      <c r="F49" s="460">
        <v>4.1820447000000005</v>
      </c>
      <c r="G49" s="461">
        <v>1.0455111750000001</v>
      </c>
      <c r="H49" s="461">
        <v>0</v>
      </c>
      <c r="I49" s="461">
        <v>0</v>
      </c>
      <c r="J49" s="461">
        <v>-1.0455111750000001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3.0000001000000003</v>
      </c>
      <c r="C50" s="461">
        <v>3.2297500000000001</v>
      </c>
      <c r="D50" s="461">
        <v>0.22974989999999984</v>
      </c>
      <c r="E50" s="462">
        <v>1.0765832974472234</v>
      </c>
      <c r="F50" s="460">
        <v>3.4712979000000002</v>
      </c>
      <c r="G50" s="461">
        <v>0.86782447500000004</v>
      </c>
      <c r="H50" s="461">
        <v>0</v>
      </c>
      <c r="I50" s="461">
        <v>0</v>
      </c>
      <c r="J50" s="461">
        <v>-0.86782447500000004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49.999999199999998</v>
      </c>
      <c r="C51" s="461">
        <v>15.1129</v>
      </c>
      <c r="D51" s="461">
        <v>-34.887099199999994</v>
      </c>
      <c r="E51" s="462">
        <v>0.30225800483612808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125.00000019999999</v>
      </c>
      <c r="C52" s="461">
        <v>438.42101000000002</v>
      </c>
      <c r="D52" s="461">
        <v>313.42100980000004</v>
      </c>
      <c r="E52" s="462">
        <v>3.5073680743882116</v>
      </c>
      <c r="F52" s="460">
        <v>275.99999989999998</v>
      </c>
      <c r="G52" s="461">
        <v>68.999999974999994</v>
      </c>
      <c r="H52" s="461">
        <v>15.882610000000001</v>
      </c>
      <c r="I52" s="461">
        <v>75.424949999999995</v>
      </c>
      <c r="J52" s="461">
        <v>6.4249500250000011</v>
      </c>
      <c r="K52" s="463">
        <v>0.27327880444684016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9.8022800000000014</v>
      </c>
      <c r="D53" s="461">
        <v>9.8022800000000014</v>
      </c>
      <c r="E53" s="462">
        <v>0</v>
      </c>
      <c r="F53" s="460">
        <v>0</v>
      </c>
      <c r="G53" s="461">
        <v>0</v>
      </c>
      <c r="H53" s="461">
        <v>0.93653999999999993</v>
      </c>
      <c r="I53" s="461">
        <v>3.45648</v>
      </c>
      <c r="J53" s="461">
        <v>3.45648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115</v>
      </c>
      <c r="C54" s="461">
        <v>256.92243000000002</v>
      </c>
      <c r="D54" s="461">
        <v>141.92243000000002</v>
      </c>
      <c r="E54" s="462">
        <v>2.234108086956522</v>
      </c>
      <c r="F54" s="460">
        <v>260.99999980000001</v>
      </c>
      <c r="G54" s="461">
        <v>65.249999950000003</v>
      </c>
      <c r="H54" s="461">
        <v>13.187940000000001</v>
      </c>
      <c r="I54" s="461">
        <v>67.88158</v>
      </c>
      <c r="J54" s="461">
        <v>2.6315800499999966</v>
      </c>
      <c r="K54" s="463">
        <v>0.26008268219163422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10.000000200000001</v>
      </c>
      <c r="C55" s="461">
        <v>14.15414</v>
      </c>
      <c r="D55" s="461">
        <v>4.1541397999999994</v>
      </c>
      <c r="E55" s="462">
        <v>1.4154139716917205</v>
      </c>
      <c r="F55" s="460">
        <v>15.000000099999999</v>
      </c>
      <c r="G55" s="461">
        <v>3.7500000250000003</v>
      </c>
      <c r="H55" s="461">
        <v>1.7581300000000002</v>
      </c>
      <c r="I55" s="461">
        <v>4.0868899999999995</v>
      </c>
      <c r="J55" s="461">
        <v>0.33688997499999918</v>
      </c>
      <c r="K55" s="463">
        <v>0.27245933151693774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102.366</v>
      </c>
      <c r="D56" s="461">
        <v>102.366</v>
      </c>
      <c r="E56" s="462">
        <v>0</v>
      </c>
      <c r="F56" s="460">
        <v>0</v>
      </c>
      <c r="G56" s="461">
        <v>0</v>
      </c>
      <c r="H56" s="461">
        <v>0</v>
      </c>
      <c r="I56" s="461">
        <v>0</v>
      </c>
      <c r="J56" s="461">
        <v>0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25.078959999999999</v>
      </c>
      <c r="D57" s="461">
        <v>25.078959999999999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30.097200000000001</v>
      </c>
      <c r="D58" s="461">
        <v>30.097200000000001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0.39600000000000002</v>
      </c>
      <c r="D59" s="461">
        <v>0.39600000000000002</v>
      </c>
      <c r="E59" s="462">
        <v>0</v>
      </c>
      <c r="F59" s="460">
        <v>0</v>
      </c>
      <c r="G59" s="461">
        <v>0</v>
      </c>
      <c r="H59" s="461">
        <v>0</v>
      </c>
      <c r="I59" s="461">
        <v>0.39600000000000002</v>
      </c>
      <c r="J59" s="461">
        <v>0.39600000000000002</v>
      </c>
      <c r="K59" s="463">
        <v>0</v>
      </c>
      <c r="L59" s="150"/>
      <c r="M59" s="459" t="str">
        <f t="shared" si="0"/>
        <v>X</v>
      </c>
    </row>
    <row r="60" spans="1:13" ht="14.45" customHeight="1" x14ac:dyDescent="0.2">
      <c r="A60" s="464" t="s">
        <v>326</v>
      </c>
      <c r="B60" s="460">
        <v>0</v>
      </c>
      <c r="C60" s="461">
        <v>0.39600000000000002</v>
      </c>
      <c r="D60" s="461">
        <v>0.39600000000000002</v>
      </c>
      <c r="E60" s="462">
        <v>0</v>
      </c>
      <c r="F60" s="460">
        <v>0</v>
      </c>
      <c r="G60" s="461">
        <v>0</v>
      </c>
      <c r="H60" s="461">
        <v>0</v>
      </c>
      <c r="I60" s="461">
        <v>0.39600000000000002</v>
      </c>
      <c r="J60" s="461">
        <v>0.39600000000000002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18.48</v>
      </c>
      <c r="D61" s="461">
        <v>18.48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0</v>
      </c>
      <c r="C62" s="461">
        <v>18.48</v>
      </c>
      <c r="D62" s="461">
        <v>18.48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1594.6183406</v>
      </c>
      <c r="C63" s="461">
        <v>1523.8753200000001</v>
      </c>
      <c r="D63" s="461">
        <v>-70.743020599999909</v>
      </c>
      <c r="E63" s="462">
        <v>0.95563639348749641</v>
      </c>
      <c r="F63" s="460">
        <v>1587.8866825</v>
      </c>
      <c r="G63" s="461">
        <v>396.971670625</v>
      </c>
      <c r="H63" s="461">
        <v>146.18</v>
      </c>
      <c r="I63" s="461">
        <v>446.27681000000001</v>
      </c>
      <c r="J63" s="461">
        <v>49.30513937500001</v>
      </c>
      <c r="K63" s="463">
        <v>0.28105079217452283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1594.6183406</v>
      </c>
      <c r="C64" s="461">
        <v>1523.8753200000001</v>
      </c>
      <c r="D64" s="461">
        <v>-70.743020599999909</v>
      </c>
      <c r="E64" s="462">
        <v>0.95563639348749641</v>
      </c>
      <c r="F64" s="460">
        <v>1587.8866825</v>
      </c>
      <c r="G64" s="461">
        <v>396.971670625</v>
      </c>
      <c r="H64" s="461">
        <v>146.18</v>
      </c>
      <c r="I64" s="461">
        <v>446.27681000000001</v>
      </c>
      <c r="J64" s="461">
        <v>49.30513937500001</v>
      </c>
      <c r="K64" s="463">
        <v>0.28105079217452283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819.42741799999999</v>
      </c>
      <c r="C65" s="461">
        <v>793.04399999999998</v>
      </c>
      <c r="D65" s="461">
        <v>-26.383418000000006</v>
      </c>
      <c r="E65" s="462">
        <v>0.96780261751016972</v>
      </c>
      <c r="F65" s="460">
        <v>790.65513769999995</v>
      </c>
      <c r="G65" s="461">
        <v>197.66378442499999</v>
      </c>
      <c r="H65" s="461">
        <v>62.984999999999999</v>
      </c>
      <c r="I65" s="461">
        <v>185.59100000000001</v>
      </c>
      <c r="J65" s="461">
        <v>-12.072784424999981</v>
      </c>
      <c r="K65" s="463">
        <v>0.23473065708506052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386.37527189999997</v>
      </c>
      <c r="C66" s="461">
        <v>341.72300000000001</v>
      </c>
      <c r="D66" s="461">
        <v>-44.65227189999996</v>
      </c>
      <c r="E66" s="462">
        <v>0.88443289426773497</v>
      </c>
      <c r="F66" s="460">
        <v>395.7370128</v>
      </c>
      <c r="G66" s="461">
        <v>98.934253200000001</v>
      </c>
      <c r="H66" s="461">
        <v>34.048999999999999</v>
      </c>
      <c r="I66" s="461">
        <v>100.992</v>
      </c>
      <c r="J66" s="461">
        <v>2.0577468000000039</v>
      </c>
      <c r="K66" s="463">
        <v>0.25519978352654105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386.4586698</v>
      </c>
      <c r="C67" s="461">
        <v>388.52</v>
      </c>
      <c r="D67" s="461">
        <v>2.0613301999999862</v>
      </c>
      <c r="E67" s="462">
        <v>1.0053338956040674</v>
      </c>
      <c r="F67" s="460">
        <v>399.19798800000001</v>
      </c>
      <c r="G67" s="461">
        <v>99.799497000000002</v>
      </c>
      <c r="H67" s="461">
        <v>48.945999999999998</v>
      </c>
      <c r="I67" s="461">
        <v>159.07400000000001</v>
      </c>
      <c r="J67" s="461">
        <v>59.27450300000001</v>
      </c>
      <c r="K67" s="463">
        <v>0.39848397231901883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2.3569808999999999</v>
      </c>
      <c r="C68" s="461">
        <v>0.58832000000000007</v>
      </c>
      <c r="D68" s="461">
        <v>-1.7686609</v>
      </c>
      <c r="E68" s="462">
        <v>0.24960745333150561</v>
      </c>
      <c r="F68" s="460">
        <v>2.2965439999999999</v>
      </c>
      <c r="G68" s="461">
        <v>0.57413599999999998</v>
      </c>
      <c r="H68" s="461">
        <v>0.2</v>
      </c>
      <c r="I68" s="461">
        <v>0.61980999999999997</v>
      </c>
      <c r="J68" s="461">
        <v>4.5673999999999992E-2</v>
      </c>
      <c r="K68" s="463">
        <v>0.26988814496913621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-113327.9999999</v>
      </c>
      <c r="C69" s="461">
        <v>-106035.89379999999</v>
      </c>
      <c r="D69" s="461">
        <v>7292.1061999000085</v>
      </c>
      <c r="E69" s="462">
        <v>0.93565485846475327</v>
      </c>
      <c r="F69" s="460">
        <v>-109050</v>
      </c>
      <c r="G69" s="461">
        <v>-27262.5</v>
      </c>
      <c r="H69" s="461">
        <v>-9562.0501999999997</v>
      </c>
      <c r="I69" s="461">
        <v>-26901.499809999998</v>
      </c>
      <c r="J69" s="461">
        <v>361.00019000000248</v>
      </c>
      <c r="K69" s="463">
        <v>0.24668959018798714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-113327.9999999</v>
      </c>
      <c r="C70" s="461">
        <v>-106035.89379999999</v>
      </c>
      <c r="D70" s="461">
        <v>7292.1061999000085</v>
      </c>
      <c r="E70" s="462">
        <v>0.93565485846475327</v>
      </c>
      <c r="F70" s="460">
        <v>-109050</v>
      </c>
      <c r="G70" s="461">
        <v>-27262.5</v>
      </c>
      <c r="H70" s="461">
        <v>-9562.0501999999997</v>
      </c>
      <c r="I70" s="461">
        <v>-26901.499809999998</v>
      </c>
      <c r="J70" s="461">
        <v>361.00019000000248</v>
      </c>
      <c r="K70" s="463">
        <v>0.24668959018798714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337</v>
      </c>
      <c r="B71" s="460">
        <v>-70358.999999899999</v>
      </c>
      <c r="C71" s="461">
        <v>-64400.603000000003</v>
      </c>
      <c r="D71" s="461">
        <v>5958.3969998999964</v>
      </c>
      <c r="E71" s="462">
        <v>0.91531435921618465</v>
      </c>
      <c r="F71" s="460">
        <v>-66849.999999899999</v>
      </c>
      <c r="G71" s="461">
        <v>-16712.499999975</v>
      </c>
      <c r="H71" s="461">
        <v>-5479.2309999999998</v>
      </c>
      <c r="I71" s="461">
        <v>-15296.324000000001</v>
      </c>
      <c r="J71" s="461">
        <v>1416.1759999749993</v>
      </c>
      <c r="K71" s="463">
        <v>0.22881561705344625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-42969</v>
      </c>
      <c r="C72" s="461">
        <v>-41635.290799999995</v>
      </c>
      <c r="D72" s="461">
        <v>1333.7092000000048</v>
      </c>
      <c r="E72" s="462">
        <v>0.96896113011706098</v>
      </c>
      <c r="F72" s="460">
        <v>-42200.000000100001</v>
      </c>
      <c r="G72" s="461">
        <v>-10550.000000025</v>
      </c>
      <c r="H72" s="461">
        <v>-4082.8192000000004</v>
      </c>
      <c r="I72" s="461">
        <v>-11605.175810000001</v>
      </c>
      <c r="J72" s="461">
        <v>-1055.1758099750004</v>
      </c>
      <c r="K72" s="463">
        <v>0.27500416611309242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3204.8489338000004</v>
      </c>
      <c r="C73" s="461">
        <v>5576.1433399999996</v>
      </c>
      <c r="D73" s="461">
        <v>2371.2944061999992</v>
      </c>
      <c r="E73" s="462">
        <v>1.7399083249107619</v>
      </c>
      <c r="F73" s="460">
        <v>4329.4211586000001</v>
      </c>
      <c r="G73" s="461">
        <v>1082.35528965</v>
      </c>
      <c r="H73" s="461">
        <v>342.45936</v>
      </c>
      <c r="I73" s="461">
        <v>1296.54727</v>
      </c>
      <c r="J73" s="461">
        <v>214.19198034999999</v>
      </c>
      <c r="K73" s="463">
        <v>0.29947358376639499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436.49528420000001</v>
      </c>
      <c r="C74" s="461">
        <v>1872.0870600000001</v>
      </c>
      <c r="D74" s="461">
        <v>1435.5917758000001</v>
      </c>
      <c r="E74" s="462">
        <v>4.288905579887591</v>
      </c>
      <c r="F74" s="460">
        <v>1428.2843412</v>
      </c>
      <c r="G74" s="461">
        <v>357.07108529999999</v>
      </c>
      <c r="H74" s="461">
        <v>65.016919999999999</v>
      </c>
      <c r="I74" s="461">
        <v>285.55142999999998</v>
      </c>
      <c r="J74" s="461">
        <v>-71.519655300000011</v>
      </c>
      <c r="K74" s="463">
        <v>0.19992617839672497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436.49528420000001</v>
      </c>
      <c r="C75" s="461">
        <v>1872.0870600000001</v>
      </c>
      <c r="D75" s="461">
        <v>1435.5917758000001</v>
      </c>
      <c r="E75" s="462">
        <v>4.288905579887591</v>
      </c>
      <c r="F75" s="460">
        <v>1428.2843412</v>
      </c>
      <c r="G75" s="461">
        <v>357.07108529999999</v>
      </c>
      <c r="H75" s="461">
        <v>65.016919999999999</v>
      </c>
      <c r="I75" s="461">
        <v>285.55142999999998</v>
      </c>
      <c r="J75" s="461">
        <v>-71.519655300000011</v>
      </c>
      <c r="K75" s="463">
        <v>0.19992617839672497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266.03501520000003</v>
      </c>
      <c r="C76" s="461">
        <v>267.93700000000001</v>
      </c>
      <c r="D76" s="461">
        <v>1.9019847999999797</v>
      </c>
      <c r="E76" s="462">
        <v>1.0071493776808669</v>
      </c>
      <c r="F76" s="460">
        <v>266.03501510000001</v>
      </c>
      <c r="G76" s="461">
        <v>66.508753775000002</v>
      </c>
      <c r="H76" s="461">
        <v>13.50239</v>
      </c>
      <c r="I76" s="461">
        <v>117.16750999999999</v>
      </c>
      <c r="J76" s="461">
        <v>50.658756224999991</v>
      </c>
      <c r="K76" s="463">
        <v>0.44042138571855982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4.7351045000000003</v>
      </c>
      <c r="C77" s="461">
        <v>0</v>
      </c>
      <c r="D77" s="461">
        <v>-4.7351045000000003</v>
      </c>
      <c r="E77" s="462">
        <v>0</v>
      </c>
      <c r="F77" s="460">
        <v>4.7351042999999997</v>
      </c>
      <c r="G77" s="461">
        <v>1.1837760749999999</v>
      </c>
      <c r="H77" s="461">
        <v>0</v>
      </c>
      <c r="I77" s="461">
        <v>0</v>
      </c>
      <c r="J77" s="461">
        <v>-1.1837760749999999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3.7086118000000003</v>
      </c>
      <c r="C78" s="461">
        <v>2.7471999999999999</v>
      </c>
      <c r="D78" s="461">
        <v>-0.96141180000000048</v>
      </c>
      <c r="E78" s="462">
        <v>0.74076235210166774</v>
      </c>
      <c r="F78" s="460">
        <v>7.3234354000000002</v>
      </c>
      <c r="G78" s="461">
        <v>1.83085885</v>
      </c>
      <c r="H78" s="461">
        <v>0</v>
      </c>
      <c r="I78" s="461">
        <v>0</v>
      </c>
      <c r="J78" s="461">
        <v>-1.83085885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70</v>
      </c>
      <c r="C79" s="461">
        <v>1099.9428500000001</v>
      </c>
      <c r="D79" s="461">
        <v>1029.9428500000001</v>
      </c>
      <c r="E79" s="462">
        <v>15.713469285714288</v>
      </c>
      <c r="F79" s="460">
        <v>1064.8663902000001</v>
      </c>
      <c r="G79" s="461">
        <v>266.21659755000002</v>
      </c>
      <c r="H79" s="461">
        <v>2.0521599999999998</v>
      </c>
      <c r="I79" s="461">
        <v>72.508039999999994</v>
      </c>
      <c r="J79" s="461">
        <v>-193.70855755000002</v>
      </c>
      <c r="K79" s="463">
        <v>6.809120906368521E-2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72.016552300000001</v>
      </c>
      <c r="C80" s="461">
        <v>99.995270000000005</v>
      </c>
      <c r="D80" s="461">
        <v>27.978717700000004</v>
      </c>
      <c r="E80" s="462">
        <v>1.3885039870202174</v>
      </c>
      <c r="F80" s="460">
        <v>85.32439620000001</v>
      </c>
      <c r="G80" s="461">
        <v>21.331099050000002</v>
      </c>
      <c r="H80" s="461">
        <v>4.3418999999999999</v>
      </c>
      <c r="I80" s="461">
        <v>24.047909999999998</v>
      </c>
      <c r="J80" s="461">
        <v>2.7168109499999957</v>
      </c>
      <c r="K80" s="463">
        <v>0.28184096308905371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4.70085</v>
      </c>
      <c r="D81" s="461">
        <v>4.70085</v>
      </c>
      <c r="E81" s="462">
        <v>0</v>
      </c>
      <c r="F81" s="460">
        <v>0</v>
      </c>
      <c r="G81" s="461">
        <v>0</v>
      </c>
      <c r="H81" s="461">
        <v>0</v>
      </c>
      <c r="I81" s="461">
        <v>0</v>
      </c>
      <c r="J81" s="461">
        <v>0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0</v>
      </c>
      <c r="C82" s="461">
        <v>385.4787</v>
      </c>
      <c r="D82" s="461">
        <v>385.4787</v>
      </c>
      <c r="E82" s="462">
        <v>0</v>
      </c>
      <c r="F82" s="460">
        <v>0</v>
      </c>
      <c r="G82" s="461">
        <v>0</v>
      </c>
      <c r="H82" s="461">
        <v>0</v>
      </c>
      <c r="I82" s="461">
        <v>1.6</v>
      </c>
      <c r="J82" s="461">
        <v>1.6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20.000000400000001</v>
      </c>
      <c r="C83" s="461">
        <v>11.28519</v>
      </c>
      <c r="D83" s="461">
        <v>-8.7148104000000011</v>
      </c>
      <c r="E83" s="462">
        <v>0.56425948871481024</v>
      </c>
      <c r="F83" s="460">
        <v>0</v>
      </c>
      <c r="G83" s="461">
        <v>0</v>
      </c>
      <c r="H83" s="461">
        <v>45.120470000000005</v>
      </c>
      <c r="I83" s="461">
        <v>70.227969999999999</v>
      </c>
      <c r="J83" s="461">
        <v>70.227969999999999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646.50299990000008</v>
      </c>
      <c r="C84" s="461">
        <v>602.00599999999997</v>
      </c>
      <c r="D84" s="461">
        <v>-44.496999900000105</v>
      </c>
      <c r="E84" s="462">
        <v>0.93117278665855718</v>
      </c>
      <c r="F84" s="460">
        <v>576.58299980000004</v>
      </c>
      <c r="G84" s="461">
        <v>144.14574995000001</v>
      </c>
      <c r="H84" s="461">
        <v>50.173000000000002</v>
      </c>
      <c r="I84" s="461">
        <v>142.55799999999999</v>
      </c>
      <c r="J84" s="461">
        <v>-1.587749950000017</v>
      </c>
      <c r="K84" s="463">
        <v>0.24724627685771042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0</v>
      </c>
      <c r="C85" s="461">
        <v>15.329000000000001</v>
      </c>
      <c r="D85" s="461">
        <v>15.329000000000001</v>
      </c>
      <c r="E85" s="462">
        <v>0</v>
      </c>
      <c r="F85" s="460">
        <v>0</v>
      </c>
      <c r="G85" s="461">
        <v>0</v>
      </c>
      <c r="H85" s="461">
        <v>0</v>
      </c>
      <c r="I85" s="461">
        <v>0</v>
      </c>
      <c r="J85" s="461">
        <v>0</v>
      </c>
      <c r="K85" s="463">
        <v>0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0</v>
      </c>
      <c r="C86" s="461">
        <v>2.1230000000000002</v>
      </c>
      <c r="D86" s="461">
        <v>2.1230000000000002</v>
      </c>
      <c r="E86" s="462">
        <v>0</v>
      </c>
      <c r="F86" s="460">
        <v>0</v>
      </c>
      <c r="G86" s="461">
        <v>0</v>
      </c>
      <c r="H86" s="461">
        <v>0</v>
      </c>
      <c r="I86" s="461">
        <v>0</v>
      </c>
      <c r="J86" s="461">
        <v>0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0</v>
      </c>
      <c r="C87" s="461">
        <v>13.206</v>
      </c>
      <c r="D87" s="461">
        <v>13.206</v>
      </c>
      <c r="E87" s="462">
        <v>0</v>
      </c>
      <c r="F87" s="460">
        <v>0</v>
      </c>
      <c r="G87" s="461">
        <v>0</v>
      </c>
      <c r="H87" s="461">
        <v>0</v>
      </c>
      <c r="I87" s="461">
        <v>0</v>
      </c>
      <c r="J87" s="461">
        <v>0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646.50299990000008</v>
      </c>
      <c r="C88" s="461">
        <v>586.67700000000002</v>
      </c>
      <c r="D88" s="461">
        <v>-59.825999900000056</v>
      </c>
      <c r="E88" s="462">
        <v>0.90746214648771339</v>
      </c>
      <c r="F88" s="460">
        <v>576.58299980000004</v>
      </c>
      <c r="G88" s="461">
        <v>144.14574995000001</v>
      </c>
      <c r="H88" s="461">
        <v>50.173000000000002</v>
      </c>
      <c r="I88" s="461">
        <v>142.55799999999999</v>
      </c>
      <c r="J88" s="461">
        <v>-1.587749950000017</v>
      </c>
      <c r="K88" s="463">
        <v>0.24724627685771042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646.50299990000008</v>
      </c>
      <c r="C89" s="461">
        <v>586.67700000000002</v>
      </c>
      <c r="D89" s="461">
        <v>-59.825999900000056</v>
      </c>
      <c r="E89" s="462">
        <v>0.90746214648771339</v>
      </c>
      <c r="F89" s="460">
        <v>576.58299980000004</v>
      </c>
      <c r="G89" s="461">
        <v>144.14574995000001</v>
      </c>
      <c r="H89" s="461">
        <v>50.173000000000002</v>
      </c>
      <c r="I89" s="461">
        <v>142.55799999999999</v>
      </c>
      <c r="J89" s="461">
        <v>-1.587749950000017</v>
      </c>
      <c r="K89" s="463">
        <v>0.24724627685771042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2121.8506496999998</v>
      </c>
      <c r="C90" s="461">
        <v>3102.0502799999999</v>
      </c>
      <c r="D90" s="461">
        <v>980.19963030000008</v>
      </c>
      <c r="E90" s="462">
        <v>1.4619550534523185</v>
      </c>
      <c r="F90" s="460">
        <v>2324.5538176</v>
      </c>
      <c r="G90" s="461">
        <v>581.1384544</v>
      </c>
      <c r="H90" s="461">
        <v>227.26944</v>
      </c>
      <c r="I90" s="461">
        <v>868.43783999999994</v>
      </c>
      <c r="J90" s="461">
        <v>287.29938559999994</v>
      </c>
      <c r="K90" s="463">
        <v>0.37359334657032117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5.7376500999999998</v>
      </c>
      <c r="C91" s="461">
        <v>0</v>
      </c>
      <c r="D91" s="461">
        <v>-5.7376500999999998</v>
      </c>
      <c r="E91" s="462">
        <v>0</v>
      </c>
      <c r="F91" s="460">
        <v>6</v>
      </c>
      <c r="G91" s="461">
        <v>1.5</v>
      </c>
      <c r="H91" s="461">
        <v>0</v>
      </c>
      <c r="I91" s="461">
        <v>0</v>
      </c>
      <c r="J91" s="461">
        <v>-1.5</v>
      </c>
      <c r="K91" s="463">
        <v>0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5.7376500999999998</v>
      </c>
      <c r="C92" s="461">
        <v>0</v>
      </c>
      <c r="D92" s="461">
        <v>-5.7376500999999998</v>
      </c>
      <c r="E92" s="462">
        <v>0</v>
      </c>
      <c r="F92" s="460">
        <v>6</v>
      </c>
      <c r="G92" s="461">
        <v>1.5</v>
      </c>
      <c r="H92" s="461">
        <v>0</v>
      </c>
      <c r="I92" s="461">
        <v>0</v>
      </c>
      <c r="J92" s="461">
        <v>-1.5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182.93545250000003</v>
      </c>
      <c r="C93" s="461">
        <v>210.02981</v>
      </c>
      <c r="D93" s="461">
        <v>27.094357499999973</v>
      </c>
      <c r="E93" s="462">
        <v>1.148108839099955</v>
      </c>
      <c r="F93" s="460">
        <v>160.57740460000002</v>
      </c>
      <c r="G93" s="461">
        <v>40.144351150000006</v>
      </c>
      <c r="H93" s="461">
        <v>33.579910000000005</v>
      </c>
      <c r="I93" s="461">
        <v>92.207650000000001</v>
      </c>
      <c r="J93" s="461">
        <v>52.063298849999995</v>
      </c>
      <c r="K93" s="463">
        <v>0.57422555950315812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34.919268700000003</v>
      </c>
      <c r="C94" s="461">
        <v>47.262300000000003</v>
      </c>
      <c r="D94" s="461">
        <v>12.3430313</v>
      </c>
      <c r="E94" s="462">
        <v>1.3534733618290236</v>
      </c>
      <c r="F94" s="460">
        <v>0</v>
      </c>
      <c r="G94" s="461">
        <v>0</v>
      </c>
      <c r="H94" s="461">
        <v>2.8727</v>
      </c>
      <c r="I94" s="461">
        <v>10.221</v>
      </c>
      <c r="J94" s="461">
        <v>10.221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148.01618379999999</v>
      </c>
      <c r="C95" s="461">
        <v>162.76751000000002</v>
      </c>
      <c r="D95" s="461">
        <v>14.751326200000022</v>
      </c>
      <c r="E95" s="462">
        <v>1.0996602251273555</v>
      </c>
      <c r="F95" s="460">
        <v>160.57740460000002</v>
      </c>
      <c r="G95" s="461">
        <v>40.144351150000006</v>
      </c>
      <c r="H95" s="461">
        <v>30.70721</v>
      </c>
      <c r="I95" s="461">
        <v>81.986649999999997</v>
      </c>
      <c r="J95" s="461">
        <v>41.842298849999992</v>
      </c>
      <c r="K95" s="463">
        <v>0.51057401384852119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19.440000000000001</v>
      </c>
      <c r="C96" s="461">
        <v>19.440000000000001</v>
      </c>
      <c r="D96" s="461">
        <v>0</v>
      </c>
      <c r="E96" s="462">
        <v>1</v>
      </c>
      <c r="F96" s="460">
        <v>19.440000000000001</v>
      </c>
      <c r="G96" s="461">
        <v>4.8600000000000003</v>
      </c>
      <c r="H96" s="461">
        <v>0</v>
      </c>
      <c r="I96" s="461">
        <v>4.8600000000000003</v>
      </c>
      <c r="J96" s="461">
        <v>0</v>
      </c>
      <c r="K96" s="463">
        <v>0.25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19.440000000000001</v>
      </c>
      <c r="C97" s="461">
        <v>19.440000000000001</v>
      </c>
      <c r="D97" s="461">
        <v>0</v>
      </c>
      <c r="E97" s="462">
        <v>1</v>
      </c>
      <c r="F97" s="460">
        <v>19.440000000000001</v>
      </c>
      <c r="G97" s="461">
        <v>4.8600000000000003</v>
      </c>
      <c r="H97" s="461">
        <v>0</v>
      </c>
      <c r="I97" s="461">
        <v>4.8600000000000003</v>
      </c>
      <c r="J97" s="461">
        <v>0</v>
      </c>
      <c r="K97" s="463">
        <v>0.25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544.46085360000006</v>
      </c>
      <c r="C98" s="461">
        <v>661.51224999999999</v>
      </c>
      <c r="D98" s="461">
        <v>117.05139639999993</v>
      </c>
      <c r="E98" s="462">
        <v>1.2149858812181826</v>
      </c>
      <c r="F98" s="460">
        <v>703.31113529999993</v>
      </c>
      <c r="G98" s="461">
        <v>175.82778382499998</v>
      </c>
      <c r="H98" s="461">
        <v>65.887129999999999</v>
      </c>
      <c r="I98" s="461">
        <v>174.92872</v>
      </c>
      <c r="J98" s="461">
        <v>-0.89906382499998472</v>
      </c>
      <c r="K98" s="463">
        <v>0.24872166985580788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24.101055599999999</v>
      </c>
      <c r="C99" s="461">
        <v>17.702110000000001</v>
      </c>
      <c r="D99" s="461">
        <v>-6.3989455999999976</v>
      </c>
      <c r="E99" s="462">
        <v>0.73449521439218635</v>
      </c>
      <c r="F99" s="460">
        <v>27.665212800000003</v>
      </c>
      <c r="G99" s="461">
        <v>6.9163032000000007</v>
      </c>
      <c r="H99" s="461">
        <v>2.10446</v>
      </c>
      <c r="I99" s="461">
        <v>6.3133800000000004</v>
      </c>
      <c r="J99" s="461">
        <v>-0.60292320000000021</v>
      </c>
      <c r="K99" s="463">
        <v>0.22820644994279601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11.7941517</v>
      </c>
      <c r="C100" s="461">
        <v>6.8452600000000006</v>
      </c>
      <c r="D100" s="461">
        <v>-4.9488916999999999</v>
      </c>
      <c r="E100" s="462">
        <v>0.5803944339634024</v>
      </c>
      <c r="F100" s="460">
        <v>15.0227751</v>
      </c>
      <c r="G100" s="461">
        <v>3.7556937750000001</v>
      </c>
      <c r="H100" s="461">
        <v>0</v>
      </c>
      <c r="I100" s="461">
        <v>0</v>
      </c>
      <c r="J100" s="461">
        <v>-3.7556937750000001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3.0249999999999999</v>
      </c>
      <c r="D101" s="461">
        <v>3.0249999999999999</v>
      </c>
      <c r="E101" s="462">
        <v>0</v>
      </c>
      <c r="F101" s="460">
        <v>0</v>
      </c>
      <c r="G101" s="461">
        <v>0</v>
      </c>
      <c r="H101" s="461">
        <v>0</v>
      </c>
      <c r="I101" s="461">
        <v>0</v>
      </c>
      <c r="J101" s="461">
        <v>0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262.44664590000002</v>
      </c>
      <c r="C102" s="461">
        <v>261.67716999999999</v>
      </c>
      <c r="D102" s="461">
        <v>-0.76947590000003174</v>
      </c>
      <c r="E102" s="462">
        <v>0.99706806731188624</v>
      </c>
      <c r="F102" s="460">
        <v>277.97814729999999</v>
      </c>
      <c r="G102" s="461">
        <v>69.494536824999997</v>
      </c>
      <c r="H102" s="461">
        <v>27.26042</v>
      </c>
      <c r="I102" s="461">
        <v>71.548469999999995</v>
      </c>
      <c r="J102" s="461">
        <v>2.0539331749999974</v>
      </c>
      <c r="K102" s="463">
        <v>0.25738882964344439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246.11900039999998</v>
      </c>
      <c r="C103" s="461">
        <v>372.26271000000003</v>
      </c>
      <c r="D103" s="461">
        <v>126.14370960000005</v>
      </c>
      <c r="E103" s="462">
        <v>1.5125313746398592</v>
      </c>
      <c r="F103" s="460">
        <v>382.6450001</v>
      </c>
      <c r="G103" s="461">
        <v>95.661250025000001</v>
      </c>
      <c r="H103" s="461">
        <v>36.52225</v>
      </c>
      <c r="I103" s="461">
        <v>97.066869999999994</v>
      </c>
      <c r="J103" s="461">
        <v>1.4056199749999934</v>
      </c>
      <c r="K103" s="463">
        <v>0.25367343092065137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11.0288203</v>
      </c>
      <c r="C104" s="461">
        <v>0</v>
      </c>
      <c r="D104" s="461">
        <v>-11.0288203</v>
      </c>
      <c r="E104" s="462">
        <v>0</v>
      </c>
      <c r="F104" s="460">
        <v>10.026200300000001</v>
      </c>
      <c r="G104" s="461">
        <v>2.5065500750000003</v>
      </c>
      <c r="H104" s="461">
        <v>0</v>
      </c>
      <c r="I104" s="461">
        <v>0</v>
      </c>
      <c r="J104" s="461">
        <v>-2.5065500750000003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11.0288203</v>
      </c>
      <c r="C105" s="461">
        <v>0</v>
      </c>
      <c r="D105" s="461">
        <v>-11.0288203</v>
      </c>
      <c r="E105" s="462">
        <v>0</v>
      </c>
      <c r="F105" s="460">
        <v>10.026200300000001</v>
      </c>
      <c r="G105" s="461">
        <v>2.5065500750000003</v>
      </c>
      <c r="H105" s="461">
        <v>0</v>
      </c>
      <c r="I105" s="461">
        <v>0</v>
      </c>
      <c r="J105" s="461">
        <v>-2.5065500750000003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901.5101224</v>
      </c>
      <c r="C106" s="461">
        <v>1498.9753600000001</v>
      </c>
      <c r="D106" s="461">
        <v>597.46523760000014</v>
      </c>
      <c r="E106" s="462">
        <v>1.6627382463653635</v>
      </c>
      <c r="F106" s="460">
        <v>1000.3961303</v>
      </c>
      <c r="G106" s="461">
        <v>250.09903257500002</v>
      </c>
      <c r="H106" s="461">
        <v>53.905699999999996</v>
      </c>
      <c r="I106" s="461">
        <v>234.99636999999998</v>
      </c>
      <c r="J106" s="461">
        <v>-15.102662575000039</v>
      </c>
      <c r="K106" s="463">
        <v>0.23490331767829709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28.605174099999999</v>
      </c>
      <c r="C107" s="461">
        <v>0</v>
      </c>
      <c r="D107" s="461">
        <v>-28.605174099999999</v>
      </c>
      <c r="E107" s="462">
        <v>0</v>
      </c>
      <c r="F107" s="460">
        <v>31.0436826</v>
      </c>
      <c r="G107" s="461">
        <v>7.760920650000001</v>
      </c>
      <c r="H107" s="461">
        <v>0</v>
      </c>
      <c r="I107" s="461">
        <v>0</v>
      </c>
      <c r="J107" s="461">
        <v>-7.760920650000001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565</v>
      </c>
      <c r="C108" s="461">
        <v>614.34511999999995</v>
      </c>
      <c r="D108" s="461">
        <v>49.345119999999952</v>
      </c>
      <c r="E108" s="462">
        <v>1.0873364955752212</v>
      </c>
      <c r="F108" s="460">
        <v>642.82411089999994</v>
      </c>
      <c r="G108" s="461">
        <v>160.70602772499998</v>
      </c>
      <c r="H108" s="461">
        <v>40.498699999999999</v>
      </c>
      <c r="I108" s="461">
        <v>137.46964000000003</v>
      </c>
      <c r="J108" s="461">
        <v>-23.236387724999958</v>
      </c>
      <c r="K108" s="463">
        <v>0.21385265062247377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12</v>
      </c>
      <c r="C109" s="461">
        <v>12.96618</v>
      </c>
      <c r="D109" s="461">
        <v>0.96617999999999959</v>
      </c>
      <c r="E109" s="462">
        <v>1.0805149999999999</v>
      </c>
      <c r="F109" s="460">
        <v>12</v>
      </c>
      <c r="G109" s="461">
        <v>3</v>
      </c>
      <c r="H109" s="461">
        <v>0</v>
      </c>
      <c r="I109" s="461">
        <v>0</v>
      </c>
      <c r="J109" s="461">
        <v>-3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295.9049483</v>
      </c>
      <c r="C110" s="461">
        <v>322.16140000000001</v>
      </c>
      <c r="D110" s="461">
        <v>26.256451700000014</v>
      </c>
      <c r="E110" s="462">
        <v>1.0887327226220638</v>
      </c>
      <c r="F110" s="460">
        <v>314.52833679999998</v>
      </c>
      <c r="G110" s="461">
        <v>78.632084199999994</v>
      </c>
      <c r="H110" s="461">
        <v>2.6040000000000001</v>
      </c>
      <c r="I110" s="461">
        <v>45.934629999999999</v>
      </c>
      <c r="J110" s="461">
        <v>-32.697454199999996</v>
      </c>
      <c r="K110" s="463">
        <v>0.14604289860601202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24.955560000000002</v>
      </c>
      <c r="D111" s="461">
        <v>24.955560000000002</v>
      </c>
      <c r="E111" s="462">
        <v>0</v>
      </c>
      <c r="F111" s="460">
        <v>0</v>
      </c>
      <c r="G111" s="461">
        <v>0</v>
      </c>
      <c r="H111" s="461">
        <v>5.8029999999999999</v>
      </c>
      <c r="I111" s="461">
        <v>5.8029999999999999</v>
      </c>
      <c r="J111" s="461">
        <v>5.8029999999999999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522.3691</v>
      </c>
      <c r="D112" s="461">
        <v>522.3691</v>
      </c>
      <c r="E112" s="462">
        <v>0</v>
      </c>
      <c r="F112" s="460">
        <v>0</v>
      </c>
      <c r="G112" s="461">
        <v>0</v>
      </c>
      <c r="H112" s="461">
        <v>5</v>
      </c>
      <c r="I112" s="461">
        <v>45.789099999999998</v>
      </c>
      <c r="J112" s="461">
        <v>45.789099999999998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2.1779999999999999</v>
      </c>
      <c r="D113" s="461">
        <v>2.1779999999999999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456.73775079999996</v>
      </c>
      <c r="C114" s="461">
        <v>712.09285999999997</v>
      </c>
      <c r="D114" s="461">
        <v>255.35510920000002</v>
      </c>
      <c r="E114" s="462">
        <v>1.5590847455738708</v>
      </c>
      <c r="F114" s="460">
        <v>424.80294709999998</v>
      </c>
      <c r="G114" s="461">
        <v>106.200736775</v>
      </c>
      <c r="H114" s="461">
        <v>73.896699999999996</v>
      </c>
      <c r="I114" s="461">
        <v>361.44509999999997</v>
      </c>
      <c r="J114" s="461">
        <v>255.24436322499997</v>
      </c>
      <c r="K114" s="463">
        <v>0.85085356038011339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0</v>
      </c>
      <c r="C115" s="461">
        <v>2.06589</v>
      </c>
      <c r="D115" s="461">
        <v>2.06589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0</v>
      </c>
      <c r="C116" s="461">
        <v>184.92699999999999</v>
      </c>
      <c r="D116" s="461">
        <v>184.92699999999999</v>
      </c>
      <c r="E116" s="462">
        <v>0</v>
      </c>
      <c r="F116" s="460">
        <v>0</v>
      </c>
      <c r="G116" s="461">
        <v>0</v>
      </c>
      <c r="H116" s="461">
        <v>52.008000000000003</v>
      </c>
      <c r="I116" s="461">
        <v>309.39800000000002</v>
      </c>
      <c r="J116" s="461">
        <v>309.39800000000002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92.906085600000011</v>
      </c>
      <c r="C117" s="461">
        <v>100.65985999999999</v>
      </c>
      <c r="D117" s="461">
        <v>7.7537743999999833</v>
      </c>
      <c r="E117" s="462">
        <v>1.0834581970591599</v>
      </c>
      <c r="F117" s="460">
        <v>90.698514899999992</v>
      </c>
      <c r="G117" s="461">
        <v>22.674628724999998</v>
      </c>
      <c r="H117" s="461">
        <v>21.8887</v>
      </c>
      <c r="I117" s="461">
        <v>42.797400000000003</v>
      </c>
      <c r="J117" s="461">
        <v>20.122771275000005</v>
      </c>
      <c r="K117" s="463">
        <v>0.47186439653600115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39.9</v>
      </c>
      <c r="D118" s="461">
        <v>39.9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163.83166519999997</v>
      </c>
      <c r="C119" s="461">
        <v>212.18076000000002</v>
      </c>
      <c r="D119" s="461">
        <v>48.349094800000046</v>
      </c>
      <c r="E119" s="462">
        <v>1.2951144685062999</v>
      </c>
      <c r="F119" s="460">
        <v>254.62382629999999</v>
      </c>
      <c r="G119" s="461">
        <v>63.655956575000005</v>
      </c>
      <c r="H119" s="461">
        <v>0</v>
      </c>
      <c r="I119" s="461">
        <v>7.26</v>
      </c>
      <c r="J119" s="461">
        <v>-56.395956575000007</v>
      </c>
      <c r="K119" s="463">
        <v>2.8512649839163934E-2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200</v>
      </c>
      <c r="C120" s="461">
        <v>172.35935000000001</v>
      </c>
      <c r="D120" s="461">
        <v>-27.640649999999994</v>
      </c>
      <c r="E120" s="462">
        <v>0.86179675</v>
      </c>
      <c r="F120" s="460">
        <v>79.4806059</v>
      </c>
      <c r="G120" s="461">
        <v>19.870151475</v>
      </c>
      <c r="H120" s="461">
        <v>0</v>
      </c>
      <c r="I120" s="461">
        <v>1.9897</v>
      </c>
      <c r="J120" s="461">
        <v>-17.880451475000001</v>
      </c>
      <c r="K120" s="463">
        <v>2.5033779970215352E-2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54002.062784000096</v>
      </c>
      <c r="C121" s="461">
        <v>58750.392500000002</v>
      </c>
      <c r="D121" s="461">
        <v>4748.3297159999056</v>
      </c>
      <c r="E121" s="462">
        <v>1.0879286729285229</v>
      </c>
      <c r="F121" s="460">
        <v>59253.0187219</v>
      </c>
      <c r="G121" s="461">
        <v>14813.254680475002</v>
      </c>
      <c r="H121" s="461">
        <v>4322.7537999999995</v>
      </c>
      <c r="I121" s="461">
        <v>12986.669970000001</v>
      </c>
      <c r="J121" s="461">
        <v>-1826.584710475001</v>
      </c>
      <c r="K121" s="463">
        <v>0.21917313666248889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39671.655934299997</v>
      </c>
      <c r="C122" s="461">
        <v>43494.131000000001</v>
      </c>
      <c r="D122" s="461">
        <v>3822.4750657000041</v>
      </c>
      <c r="E122" s="462">
        <v>1.0963527983815544</v>
      </c>
      <c r="F122" s="460">
        <v>43806.0379617</v>
      </c>
      <c r="G122" s="461">
        <v>10951.509490425</v>
      </c>
      <c r="H122" s="461">
        <v>3189.1379999999999</v>
      </c>
      <c r="I122" s="461">
        <v>9594.01</v>
      </c>
      <c r="J122" s="461">
        <v>-1357.4994904249997</v>
      </c>
      <c r="K122" s="463">
        <v>0.21901113285771534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39147.843573099999</v>
      </c>
      <c r="C123" s="461">
        <v>38129.021000000001</v>
      </c>
      <c r="D123" s="461">
        <v>-1018.8225730999984</v>
      </c>
      <c r="E123" s="462">
        <v>0.97397500142766302</v>
      </c>
      <c r="F123" s="460">
        <v>42955.769488700003</v>
      </c>
      <c r="G123" s="461">
        <v>10738.942372175001</v>
      </c>
      <c r="H123" s="461">
        <v>3145.8310000000001</v>
      </c>
      <c r="I123" s="461">
        <v>9412.5869999999995</v>
      </c>
      <c r="J123" s="461">
        <v>-1326.3553721750013</v>
      </c>
      <c r="K123" s="463">
        <v>0.21912276539420592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39147.843573099999</v>
      </c>
      <c r="C124" s="461">
        <v>38129.021000000001</v>
      </c>
      <c r="D124" s="461">
        <v>-1018.8225730999984</v>
      </c>
      <c r="E124" s="462">
        <v>0.97397500142766302</v>
      </c>
      <c r="F124" s="460">
        <v>42955.769488700003</v>
      </c>
      <c r="G124" s="461">
        <v>10738.942372175001</v>
      </c>
      <c r="H124" s="461">
        <v>3145.8310000000001</v>
      </c>
      <c r="I124" s="461">
        <v>9412.5869999999995</v>
      </c>
      <c r="J124" s="461">
        <v>-1326.3553721750013</v>
      </c>
      <c r="K124" s="463">
        <v>0.21912276539420592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163.02653219999999</v>
      </c>
      <c r="C125" s="461">
        <v>293.56200000000001</v>
      </c>
      <c r="D125" s="461">
        <v>130.53546780000002</v>
      </c>
      <c r="E125" s="462">
        <v>1.8007007573458036</v>
      </c>
      <c r="F125" s="460">
        <v>59.457544900000002</v>
      </c>
      <c r="G125" s="461">
        <v>14.864386225000001</v>
      </c>
      <c r="H125" s="461">
        <v>15.6</v>
      </c>
      <c r="I125" s="461">
        <v>51.02</v>
      </c>
      <c r="J125" s="461">
        <v>36.155613775000006</v>
      </c>
      <c r="K125" s="463">
        <v>0.85809126639536037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163.02653219999999</v>
      </c>
      <c r="C126" s="461">
        <v>293.56200000000001</v>
      </c>
      <c r="D126" s="461">
        <v>130.53546780000002</v>
      </c>
      <c r="E126" s="462">
        <v>1.8007007573458036</v>
      </c>
      <c r="F126" s="460">
        <v>59.457544900000002</v>
      </c>
      <c r="G126" s="461">
        <v>14.864386225000001</v>
      </c>
      <c r="H126" s="461">
        <v>15.6</v>
      </c>
      <c r="I126" s="461">
        <v>51.02</v>
      </c>
      <c r="J126" s="461">
        <v>36.155613775000006</v>
      </c>
      <c r="K126" s="463">
        <v>0.85809126639536037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207.40132500000001</v>
      </c>
      <c r="C127" s="461">
        <v>385.887</v>
      </c>
      <c r="D127" s="461">
        <v>178.48567499999999</v>
      </c>
      <c r="E127" s="462">
        <v>1.8605811703469106</v>
      </c>
      <c r="F127" s="460">
        <v>790.81092810000007</v>
      </c>
      <c r="G127" s="461">
        <v>197.70273202500002</v>
      </c>
      <c r="H127" s="461">
        <v>18.957000000000001</v>
      </c>
      <c r="I127" s="461">
        <v>97.153000000000006</v>
      </c>
      <c r="J127" s="461">
        <v>-100.54973202500001</v>
      </c>
      <c r="K127" s="463">
        <v>0.12285237412363471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207.40132500000001</v>
      </c>
      <c r="C128" s="461">
        <v>385.887</v>
      </c>
      <c r="D128" s="461">
        <v>178.48567499999999</v>
      </c>
      <c r="E128" s="462">
        <v>1.8605811703469106</v>
      </c>
      <c r="F128" s="460">
        <v>790.81092810000007</v>
      </c>
      <c r="G128" s="461">
        <v>197.70273202500002</v>
      </c>
      <c r="H128" s="461">
        <v>18.957000000000001</v>
      </c>
      <c r="I128" s="461">
        <v>97.153000000000006</v>
      </c>
      <c r="J128" s="461">
        <v>-100.54973202500001</v>
      </c>
      <c r="K128" s="463">
        <v>0.12285237412363471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153.38450399999999</v>
      </c>
      <c r="C129" s="461">
        <v>104</v>
      </c>
      <c r="D129" s="461">
        <v>-49.384503999999993</v>
      </c>
      <c r="E129" s="462">
        <v>0.67803459468108984</v>
      </c>
      <c r="F129" s="460">
        <v>0</v>
      </c>
      <c r="G129" s="461">
        <v>0</v>
      </c>
      <c r="H129" s="461">
        <v>8.75</v>
      </c>
      <c r="I129" s="461">
        <v>33.25</v>
      </c>
      <c r="J129" s="461">
        <v>33.25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153.38450399999999</v>
      </c>
      <c r="C130" s="461">
        <v>104</v>
      </c>
      <c r="D130" s="461">
        <v>-49.384503999999993</v>
      </c>
      <c r="E130" s="462">
        <v>0.67803459468108984</v>
      </c>
      <c r="F130" s="460">
        <v>0</v>
      </c>
      <c r="G130" s="461">
        <v>0</v>
      </c>
      <c r="H130" s="461">
        <v>8.75</v>
      </c>
      <c r="I130" s="461">
        <v>33.25</v>
      </c>
      <c r="J130" s="461">
        <v>33.25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</v>
      </c>
      <c r="C131" s="461">
        <v>4581.6610000000001</v>
      </c>
      <c r="D131" s="461">
        <v>4581.6610000000001</v>
      </c>
      <c r="E131" s="462">
        <v>0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0</v>
      </c>
      <c r="C132" s="461">
        <v>4581.6610000000001</v>
      </c>
      <c r="D132" s="461">
        <v>4581.6610000000001</v>
      </c>
      <c r="E132" s="462">
        <v>0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13374.394317099999</v>
      </c>
      <c r="C133" s="461">
        <v>14485.912859999999</v>
      </c>
      <c r="D133" s="461">
        <v>1111.5185428999994</v>
      </c>
      <c r="E133" s="462">
        <v>1.0831079536423458</v>
      </c>
      <c r="F133" s="460">
        <v>14565.729918999999</v>
      </c>
      <c r="G133" s="461">
        <v>3641.4324797499994</v>
      </c>
      <c r="H133" s="461">
        <v>1070.3081299999999</v>
      </c>
      <c r="I133" s="461">
        <v>3202.43885</v>
      </c>
      <c r="J133" s="461">
        <v>-438.9936297499994</v>
      </c>
      <c r="K133" s="463">
        <v>0.21986119939122567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3566.1722359</v>
      </c>
      <c r="C134" s="461">
        <v>3459.2089799999999</v>
      </c>
      <c r="D134" s="461">
        <v>-106.96325590000015</v>
      </c>
      <c r="E134" s="462">
        <v>0.97000614417239284</v>
      </c>
      <c r="F134" s="460">
        <v>3899.0751498</v>
      </c>
      <c r="G134" s="461">
        <v>974.76878744999999</v>
      </c>
      <c r="H134" s="461">
        <v>284.99603000000002</v>
      </c>
      <c r="I134" s="461">
        <v>852.72884999999997</v>
      </c>
      <c r="J134" s="461">
        <v>-122.03993745000002</v>
      </c>
      <c r="K134" s="463">
        <v>0.21870028589824436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3566.1722359</v>
      </c>
      <c r="C135" s="461">
        <v>3459.2089799999999</v>
      </c>
      <c r="D135" s="461">
        <v>-106.96325590000015</v>
      </c>
      <c r="E135" s="462">
        <v>0.97000614417239284</v>
      </c>
      <c r="F135" s="460">
        <v>3899.0751498</v>
      </c>
      <c r="G135" s="461">
        <v>974.76878744999999</v>
      </c>
      <c r="H135" s="461">
        <v>284.99603000000002</v>
      </c>
      <c r="I135" s="461">
        <v>852.72884999999997</v>
      </c>
      <c r="J135" s="461">
        <v>-122.03993745000002</v>
      </c>
      <c r="K135" s="463">
        <v>0.21870028589824436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9808.2220811999996</v>
      </c>
      <c r="C136" s="461">
        <v>9479.2204899999997</v>
      </c>
      <c r="D136" s="461">
        <v>-329.00159119999989</v>
      </c>
      <c r="E136" s="462">
        <v>0.96645655160779687</v>
      </c>
      <c r="F136" s="460">
        <v>10666.6547692</v>
      </c>
      <c r="G136" s="461">
        <v>2666.6636923000001</v>
      </c>
      <c r="H136" s="461">
        <v>785.31209999999999</v>
      </c>
      <c r="I136" s="461">
        <v>2349.71</v>
      </c>
      <c r="J136" s="461">
        <v>-316.95369230000006</v>
      </c>
      <c r="K136" s="463">
        <v>0.22028555820375806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9808.2220811999996</v>
      </c>
      <c r="C137" s="461">
        <v>9479.2204899999997</v>
      </c>
      <c r="D137" s="461">
        <v>-329.00159119999989</v>
      </c>
      <c r="E137" s="462">
        <v>0.96645655160779687</v>
      </c>
      <c r="F137" s="460">
        <v>10666.6547692</v>
      </c>
      <c r="G137" s="461">
        <v>2666.6636923000001</v>
      </c>
      <c r="H137" s="461">
        <v>785.31209999999999</v>
      </c>
      <c r="I137" s="461">
        <v>2349.71</v>
      </c>
      <c r="J137" s="461">
        <v>-316.95369230000006</v>
      </c>
      <c r="K137" s="463">
        <v>0.22028555820375806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412.05260999999996</v>
      </c>
      <c r="D138" s="461">
        <v>412.05260999999996</v>
      </c>
      <c r="E138" s="462">
        <v>0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</v>
      </c>
      <c r="C139" s="461">
        <v>412.05260999999996</v>
      </c>
      <c r="D139" s="461">
        <v>412.05260999999996</v>
      </c>
      <c r="E139" s="462">
        <v>0</v>
      </c>
      <c r="F139" s="460">
        <v>0</v>
      </c>
      <c r="G139" s="461">
        <v>0</v>
      </c>
      <c r="H139" s="461">
        <v>0</v>
      </c>
      <c r="I139" s="461">
        <v>0</v>
      </c>
      <c r="J139" s="461">
        <v>0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1135.4307800000001</v>
      </c>
      <c r="D140" s="461">
        <v>1135.4307800000001</v>
      </c>
      <c r="E140" s="462">
        <v>0</v>
      </c>
      <c r="F140" s="460">
        <v>0</v>
      </c>
      <c r="G140" s="461">
        <v>0</v>
      </c>
      <c r="H140" s="461">
        <v>0</v>
      </c>
      <c r="I140" s="461">
        <v>0</v>
      </c>
      <c r="J140" s="461">
        <v>0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0</v>
      </c>
      <c r="C141" s="461">
        <v>1135.4307800000001</v>
      </c>
      <c r="D141" s="461">
        <v>1135.4307800000001</v>
      </c>
      <c r="E141" s="462">
        <v>0</v>
      </c>
      <c r="F141" s="460">
        <v>0</v>
      </c>
      <c r="G141" s="461">
        <v>0</v>
      </c>
      <c r="H141" s="461">
        <v>0</v>
      </c>
      <c r="I141" s="461">
        <v>0</v>
      </c>
      <c r="J141" s="461">
        <v>0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162.57941539999999</v>
      </c>
      <c r="C142" s="461">
        <v>0</v>
      </c>
      <c r="D142" s="461">
        <v>-162.57941539999999</v>
      </c>
      <c r="E142" s="462">
        <v>0</v>
      </c>
      <c r="F142" s="460">
        <v>0</v>
      </c>
      <c r="G142" s="461">
        <v>0</v>
      </c>
      <c r="H142" s="461">
        <v>0</v>
      </c>
      <c r="I142" s="461">
        <v>0</v>
      </c>
      <c r="J142" s="461">
        <v>0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162.57941539999999</v>
      </c>
      <c r="C143" s="461">
        <v>0</v>
      </c>
      <c r="D143" s="461">
        <v>-162.57941539999999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162.57941539999999</v>
      </c>
      <c r="C144" s="461">
        <v>0</v>
      </c>
      <c r="D144" s="461">
        <v>-162.57941539999999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793.43311719999997</v>
      </c>
      <c r="C145" s="461">
        <v>770.34864000000005</v>
      </c>
      <c r="D145" s="461">
        <v>-23.084477199999924</v>
      </c>
      <c r="E145" s="462">
        <v>0.97090557893340235</v>
      </c>
      <c r="F145" s="460">
        <v>881.25084119999997</v>
      </c>
      <c r="G145" s="461">
        <v>220.31271029999999</v>
      </c>
      <c r="H145" s="461">
        <v>63.307670000000002</v>
      </c>
      <c r="I145" s="461">
        <v>190.22111999999998</v>
      </c>
      <c r="J145" s="461">
        <v>-30.091590300000007</v>
      </c>
      <c r="K145" s="463">
        <v>0.21585354714779703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793.43311719999997</v>
      </c>
      <c r="C146" s="461">
        <v>770.34864000000005</v>
      </c>
      <c r="D146" s="461">
        <v>-23.084477199999924</v>
      </c>
      <c r="E146" s="462">
        <v>0.97090557893340235</v>
      </c>
      <c r="F146" s="460">
        <v>881.25084119999997</v>
      </c>
      <c r="G146" s="461">
        <v>220.31271029999999</v>
      </c>
      <c r="H146" s="461">
        <v>63.307670000000002</v>
      </c>
      <c r="I146" s="461">
        <v>190.22111999999998</v>
      </c>
      <c r="J146" s="461">
        <v>-30.091590300000007</v>
      </c>
      <c r="K146" s="463">
        <v>0.21585354714779703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793.43311719999997</v>
      </c>
      <c r="C147" s="461">
        <v>770.34864000000005</v>
      </c>
      <c r="D147" s="461">
        <v>-23.084477199999924</v>
      </c>
      <c r="E147" s="462">
        <v>0.97090557893340235</v>
      </c>
      <c r="F147" s="460">
        <v>881.25084119999997</v>
      </c>
      <c r="G147" s="461">
        <v>220.31271029999999</v>
      </c>
      <c r="H147" s="461">
        <v>63.307670000000002</v>
      </c>
      <c r="I147" s="461">
        <v>190.22111999999998</v>
      </c>
      <c r="J147" s="461">
        <v>-30.091590300000007</v>
      </c>
      <c r="K147" s="463">
        <v>0.21585354714779703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47573.979391500005</v>
      </c>
      <c r="C148" s="461">
        <v>46658.012539999996</v>
      </c>
      <c r="D148" s="461">
        <v>-915.96685150000849</v>
      </c>
      <c r="E148" s="462">
        <v>0.98074647395034475</v>
      </c>
      <c r="F148" s="460">
        <v>49247.646571199999</v>
      </c>
      <c r="G148" s="461">
        <v>12311.9116428</v>
      </c>
      <c r="H148" s="461">
        <v>2301.9247799999998</v>
      </c>
      <c r="I148" s="461">
        <v>7060.2737800000004</v>
      </c>
      <c r="J148" s="461">
        <v>-5251.6378627999993</v>
      </c>
      <c r="K148" s="463">
        <v>0.14336266342783668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47172.000000299995</v>
      </c>
      <c r="C149" s="461">
        <v>46403.242640000004</v>
      </c>
      <c r="D149" s="461">
        <v>-768.75736029999098</v>
      </c>
      <c r="E149" s="462">
        <v>0.98370310013789741</v>
      </c>
      <c r="F149" s="460">
        <v>48909.999999899999</v>
      </c>
      <c r="G149" s="461">
        <v>12227.499999975</v>
      </c>
      <c r="H149" s="461">
        <v>2289.3247799999999</v>
      </c>
      <c r="I149" s="461">
        <v>7017.5237800000004</v>
      </c>
      <c r="J149" s="461">
        <v>-5209.9762199749994</v>
      </c>
      <c r="K149" s="463">
        <v>0.14347830259689937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47172.000000299995</v>
      </c>
      <c r="C150" s="461">
        <v>46403.242640000004</v>
      </c>
      <c r="D150" s="461">
        <v>-768.75736029999098</v>
      </c>
      <c r="E150" s="462">
        <v>0.98370310013789741</v>
      </c>
      <c r="F150" s="460">
        <v>48909.999999899999</v>
      </c>
      <c r="G150" s="461">
        <v>12227.499999975</v>
      </c>
      <c r="H150" s="461">
        <v>2289.3247799999999</v>
      </c>
      <c r="I150" s="461">
        <v>7017.5237800000004</v>
      </c>
      <c r="J150" s="461">
        <v>-5209.9762199749994</v>
      </c>
      <c r="K150" s="463">
        <v>0.14347830259689937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9423.9999999000011</v>
      </c>
      <c r="C151" s="461">
        <v>8731.3109999999997</v>
      </c>
      <c r="D151" s="461">
        <v>-692.68899990000136</v>
      </c>
      <c r="E151" s="462">
        <v>0.92649734720847288</v>
      </c>
      <c r="F151" s="460">
        <v>8800</v>
      </c>
      <c r="G151" s="461">
        <v>2200</v>
      </c>
      <c r="H151" s="461">
        <v>647.56700000000001</v>
      </c>
      <c r="I151" s="461">
        <v>2116.1770000000001</v>
      </c>
      <c r="J151" s="461">
        <v>-83.822999999999865</v>
      </c>
      <c r="K151" s="463">
        <v>0.24047465909090909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37437.000000200002</v>
      </c>
      <c r="C152" s="461">
        <v>37589.913439999997</v>
      </c>
      <c r="D152" s="461">
        <v>152.9134397999951</v>
      </c>
      <c r="E152" s="462">
        <v>1.0040845537783256</v>
      </c>
      <c r="F152" s="460">
        <v>39999.999999899999</v>
      </c>
      <c r="G152" s="461">
        <v>9999.9999999749998</v>
      </c>
      <c r="H152" s="461">
        <v>1641.7577800000001</v>
      </c>
      <c r="I152" s="461">
        <v>4901.3467799999999</v>
      </c>
      <c r="J152" s="461">
        <v>-5098.653219975</v>
      </c>
      <c r="K152" s="463">
        <v>0.12253366950030634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311.00000019999999</v>
      </c>
      <c r="C153" s="461">
        <v>82.018199999999993</v>
      </c>
      <c r="D153" s="461">
        <v>-228.98180020000001</v>
      </c>
      <c r="E153" s="462">
        <v>0.26372411558602948</v>
      </c>
      <c r="F153" s="460">
        <v>110</v>
      </c>
      <c r="G153" s="461">
        <v>27.5</v>
      </c>
      <c r="H153" s="461">
        <v>0</v>
      </c>
      <c r="I153" s="461">
        <v>0</v>
      </c>
      <c r="J153" s="461">
        <v>-27.5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401.97939120000001</v>
      </c>
      <c r="C154" s="461">
        <v>254.76990000000001</v>
      </c>
      <c r="D154" s="461">
        <v>-147.2094912</v>
      </c>
      <c r="E154" s="462">
        <v>0.63378846174042369</v>
      </c>
      <c r="F154" s="460">
        <v>337.64657130000001</v>
      </c>
      <c r="G154" s="461">
        <v>84.411642825000001</v>
      </c>
      <c r="H154" s="461">
        <v>12.6</v>
      </c>
      <c r="I154" s="461">
        <v>42.75</v>
      </c>
      <c r="J154" s="461">
        <v>-41.661642825000001</v>
      </c>
      <c r="K154" s="463">
        <v>0.12661168107054904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46.109593200000006</v>
      </c>
      <c r="C155" s="461">
        <v>16.2699</v>
      </c>
      <c r="D155" s="461">
        <v>-29.839693200000006</v>
      </c>
      <c r="E155" s="462">
        <v>0.35285282022397019</v>
      </c>
      <c r="F155" s="460">
        <v>0</v>
      </c>
      <c r="G155" s="461">
        <v>0</v>
      </c>
      <c r="H155" s="461">
        <v>0</v>
      </c>
      <c r="I155" s="461">
        <v>0</v>
      </c>
      <c r="J155" s="461">
        <v>0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10.9016448</v>
      </c>
      <c r="C156" s="461">
        <v>2.2179000000000002</v>
      </c>
      <c r="D156" s="461">
        <v>-8.6837447999999995</v>
      </c>
      <c r="E156" s="462">
        <v>0.20344636435045108</v>
      </c>
      <c r="F156" s="460">
        <v>0</v>
      </c>
      <c r="G156" s="461">
        <v>0</v>
      </c>
      <c r="H156" s="461">
        <v>0</v>
      </c>
      <c r="I156" s="461">
        <v>0</v>
      </c>
      <c r="J156" s="461">
        <v>0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18.3532416</v>
      </c>
      <c r="C157" s="461">
        <v>-0.5</v>
      </c>
      <c r="D157" s="461">
        <v>-18.8532416</v>
      </c>
      <c r="E157" s="462">
        <v>-2.7243143794282096E-2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9.3377543999999997</v>
      </c>
      <c r="C158" s="461">
        <v>14.552</v>
      </c>
      <c r="D158" s="461">
        <v>5.2142455999999999</v>
      </c>
      <c r="E158" s="462">
        <v>1.5584046631168624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7.5169524000000001</v>
      </c>
      <c r="C159" s="461">
        <v>0</v>
      </c>
      <c r="D159" s="461">
        <v>-7.5169524000000001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340.21748400000001</v>
      </c>
      <c r="C160" s="461">
        <v>238.5</v>
      </c>
      <c r="D160" s="461">
        <v>-101.71748400000001</v>
      </c>
      <c r="E160" s="462">
        <v>0.70102217321670623</v>
      </c>
      <c r="F160" s="460">
        <v>337.64657130000001</v>
      </c>
      <c r="G160" s="461">
        <v>84.411642825000001</v>
      </c>
      <c r="H160" s="461">
        <v>12.6</v>
      </c>
      <c r="I160" s="461">
        <v>42.75</v>
      </c>
      <c r="J160" s="461">
        <v>-41.661642825000001</v>
      </c>
      <c r="K160" s="463">
        <v>0.12661168107054904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340.21748400000001</v>
      </c>
      <c r="C161" s="461">
        <v>238.5</v>
      </c>
      <c r="D161" s="461">
        <v>-101.71748400000001</v>
      </c>
      <c r="E161" s="462">
        <v>0.70102217321670623</v>
      </c>
      <c r="F161" s="460">
        <v>337.64657130000001</v>
      </c>
      <c r="G161" s="461">
        <v>84.411642825000001</v>
      </c>
      <c r="H161" s="461">
        <v>12.6</v>
      </c>
      <c r="I161" s="461">
        <v>42.75</v>
      </c>
      <c r="J161" s="461">
        <v>-41.661642825000001</v>
      </c>
      <c r="K161" s="463">
        <v>0.12661168107054904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12.9818604</v>
      </c>
      <c r="C162" s="461">
        <v>0</v>
      </c>
      <c r="D162" s="461">
        <v>-12.9818604</v>
      </c>
      <c r="E162" s="462">
        <v>0</v>
      </c>
      <c r="F162" s="460">
        <v>0</v>
      </c>
      <c r="G162" s="461">
        <v>0</v>
      </c>
      <c r="H162" s="461">
        <v>0</v>
      </c>
      <c r="I162" s="461">
        <v>0</v>
      </c>
      <c r="J162" s="461">
        <v>0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12.9818604</v>
      </c>
      <c r="C163" s="461">
        <v>0</v>
      </c>
      <c r="D163" s="461">
        <v>-12.9818604</v>
      </c>
      <c r="E163" s="462">
        <v>0</v>
      </c>
      <c r="F163" s="460">
        <v>0</v>
      </c>
      <c r="G163" s="461">
        <v>0</v>
      </c>
      <c r="H163" s="461">
        <v>0</v>
      </c>
      <c r="I163" s="461">
        <v>0</v>
      </c>
      <c r="J163" s="461">
        <v>0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2.6704535999999996</v>
      </c>
      <c r="C164" s="461">
        <v>0</v>
      </c>
      <c r="D164" s="461">
        <v>-2.6704535999999996</v>
      </c>
      <c r="E164" s="462">
        <v>0</v>
      </c>
      <c r="F164" s="460">
        <v>0</v>
      </c>
      <c r="G164" s="461">
        <v>0</v>
      </c>
      <c r="H164" s="461">
        <v>0</v>
      </c>
      <c r="I164" s="461">
        <v>0</v>
      </c>
      <c r="J164" s="461">
        <v>0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2.6704535999999996</v>
      </c>
      <c r="C165" s="461">
        <v>0</v>
      </c>
      <c r="D165" s="461">
        <v>-2.6704535999999996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2632.8512480999998</v>
      </c>
      <c r="C166" s="461">
        <v>2713.8747899999998</v>
      </c>
      <c r="D166" s="461">
        <v>81.023541900000055</v>
      </c>
      <c r="E166" s="462">
        <v>1.0307740674519577</v>
      </c>
      <c r="F166" s="460">
        <v>1491.8799468</v>
      </c>
      <c r="G166" s="461">
        <v>372.96998669999999</v>
      </c>
      <c r="H166" s="461">
        <v>124.31408</v>
      </c>
      <c r="I166" s="461">
        <v>379.47924</v>
      </c>
      <c r="J166" s="461">
        <v>6.5092533000000117</v>
      </c>
      <c r="K166" s="463">
        <v>0.25436312138517714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2622.3558339000001</v>
      </c>
      <c r="C167" s="461">
        <v>2625.9980299999997</v>
      </c>
      <c r="D167" s="461">
        <v>3.6421960999996372</v>
      </c>
      <c r="E167" s="462">
        <v>1.0013889023194014</v>
      </c>
      <c r="F167" s="460">
        <v>1491.8799468</v>
      </c>
      <c r="G167" s="461">
        <v>372.96998669999999</v>
      </c>
      <c r="H167" s="461">
        <v>124.31408</v>
      </c>
      <c r="I167" s="461">
        <v>372.94524000000001</v>
      </c>
      <c r="J167" s="461">
        <v>-2.4746699999980137E-2</v>
      </c>
      <c r="K167" s="463">
        <v>0.24998341240523203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2622.3558339000001</v>
      </c>
      <c r="C168" s="461">
        <v>2625.9980299999997</v>
      </c>
      <c r="D168" s="461">
        <v>3.6421960999996372</v>
      </c>
      <c r="E168" s="462">
        <v>1.0013889023194014</v>
      </c>
      <c r="F168" s="460">
        <v>1491.8799468</v>
      </c>
      <c r="G168" s="461">
        <v>372.96998669999999</v>
      </c>
      <c r="H168" s="461">
        <v>124.31408</v>
      </c>
      <c r="I168" s="461">
        <v>372.94524000000001</v>
      </c>
      <c r="J168" s="461">
        <v>-2.4746699999980137E-2</v>
      </c>
      <c r="K168" s="463">
        <v>0.24998341240523203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749.29202579999992</v>
      </c>
      <c r="C169" s="461">
        <v>608.10036000000002</v>
      </c>
      <c r="D169" s="461">
        <v>-141.1916657999999</v>
      </c>
      <c r="E169" s="462">
        <v>0.81156657092506335</v>
      </c>
      <c r="F169" s="460">
        <v>631.73293920000003</v>
      </c>
      <c r="G169" s="461">
        <v>157.93323480000001</v>
      </c>
      <c r="H169" s="461">
        <v>52.671419999999998</v>
      </c>
      <c r="I169" s="461">
        <v>158.01426000000001</v>
      </c>
      <c r="J169" s="461">
        <v>8.1025199999999131E-2</v>
      </c>
      <c r="K169" s="463">
        <v>0.25012825862793003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1600.2142689</v>
      </c>
      <c r="C170" s="461">
        <v>1740.0440000000001</v>
      </c>
      <c r="D170" s="461">
        <v>139.82973110000012</v>
      </c>
      <c r="E170" s="462">
        <v>1.0873818799254429</v>
      </c>
      <c r="F170" s="460">
        <v>683.39000039999996</v>
      </c>
      <c r="G170" s="461">
        <v>170.84750009999999</v>
      </c>
      <c r="H170" s="461">
        <v>56.948999999999998</v>
      </c>
      <c r="I170" s="461">
        <v>170.85</v>
      </c>
      <c r="J170" s="461">
        <v>2.4999000000036631E-3</v>
      </c>
      <c r="K170" s="463">
        <v>0.25000365808688824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269.64099959999999</v>
      </c>
      <c r="C171" s="461">
        <v>269.44099999999997</v>
      </c>
      <c r="D171" s="461">
        <v>-0.19999960000001238</v>
      </c>
      <c r="E171" s="462">
        <v>0.99925827451946592</v>
      </c>
      <c r="F171" s="460">
        <v>168.096</v>
      </c>
      <c r="G171" s="461">
        <v>42.024000000000001</v>
      </c>
      <c r="H171" s="461">
        <v>14.007999999999999</v>
      </c>
      <c r="I171" s="461">
        <v>42.024000000000001</v>
      </c>
      <c r="J171" s="461">
        <v>0</v>
      </c>
      <c r="K171" s="463">
        <v>0.25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2.5725396000000003</v>
      </c>
      <c r="C172" s="461">
        <v>7.7766700000000002</v>
      </c>
      <c r="D172" s="461">
        <v>5.2041304000000004</v>
      </c>
      <c r="E172" s="462">
        <v>3.0229544377081696</v>
      </c>
      <c r="F172" s="460">
        <v>8.6610072000000002</v>
      </c>
      <c r="G172" s="461">
        <v>2.1652518000000001</v>
      </c>
      <c r="H172" s="461">
        <v>0.68565999999999994</v>
      </c>
      <c r="I172" s="461">
        <v>2.0569799999999998</v>
      </c>
      <c r="J172" s="461">
        <v>-0.10827180000000025</v>
      </c>
      <c r="K172" s="463">
        <v>0.23749893661328439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0.63600000000000001</v>
      </c>
      <c r="C173" s="461">
        <v>0.63600000000000001</v>
      </c>
      <c r="D173" s="461">
        <v>0</v>
      </c>
      <c r="E173" s="462">
        <v>1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10.495414199999999</v>
      </c>
      <c r="C174" s="461">
        <v>87.87675999999999</v>
      </c>
      <c r="D174" s="461">
        <v>77.381345799999991</v>
      </c>
      <c r="E174" s="462">
        <v>8.3728720301481765</v>
      </c>
      <c r="F174" s="460">
        <v>0</v>
      </c>
      <c r="G174" s="461">
        <v>0</v>
      </c>
      <c r="H174" s="461">
        <v>0</v>
      </c>
      <c r="I174" s="461">
        <v>6.5339999999999998</v>
      </c>
      <c r="J174" s="461">
        <v>6.5339999999999998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31.823</v>
      </c>
      <c r="D175" s="461">
        <v>31.823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31.823</v>
      </c>
      <c r="D176" s="461">
        <v>31.823</v>
      </c>
      <c r="E176" s="462">
        <v>0</v>
      </c>
      <c r="F176" s="460">
        <v>0</v>
      </c>
      <c r="G176" s="461">
        <v>0</v>
      </c>
      <c r="H176" s="461">
        <v>0</v>
      </c>
      <c r="I176" s="461">
        <v>0</v>
      </c>
      <c r="J176" s="461">
        <v>0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29.554659999999998</v>
      </c>
      <c r="D177" s="461">
        <v>29.554659999999998</v>
      </c>
      <c r="E177" s="462">
        <v>0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5.4580000000000002</v>
      </c>
      <c r="D178" s="461">
        <v>5.4580000000000002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9.8226599999999991</v>
      </c>
      <c r="D179" s="461">
        <v>9.8226599999999991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14.273999999999999</v>
      </c>
      <c r="D180" s="461">
        <v>14.273999999999999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10.495414199999999</v>
      </c>
      <c r="C181" s="461">
        <v>22.2761</v>
      </c>
      <c r="D181" s="461">
        <v>11.780685800000001</v>
      </c>
      <c r="E181" s="462">
        <v>2.1224603027101114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448</v>
      </c>
      <c r="B182" s="460">
        <v>0</v>
      </c>
      <c r="C182" s="461">
        <v>13.443100000000001</v>
      </c>
      <c r="D182" s="461">
        <v>13.443100000000001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10.495414199999999</v>
      </c>
      <c r="C183" s="461">
        <v>8.8330000000000002</v>
      </c>
      <c r="D183" s="461">
        <v>-1.6624141999999988</v>
      </c>
      <c r="E183" s="462">
        <v>0.84160566049884922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4.2229999999999999</v>
      </c>
      <c r="D184" s="461">
        <v>4.2229999999999999</v>
      </c>
      <c r="E184" s="462">
        <v>0</v>
      </c>
      <c r="F184" s="460">
        <v>0</v>
      </c>
      <c r="G184" s="461">
        <v>0</v>
      </c>
      <c r="H184" s="461">
        <v>0</v>
      </c>
      <c r="I184" s="461">
        <v>6.5339999999999998</v>
      </c>
      <c r="J184" s="461">
        <v>6.5339999999999998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4.2229999999999999</v>
      </c>
      <c r="D185" s="461">
        <v>4.2229999999999999</v>
      </c>
      <c r="E185" s="462">
        <v>0</v>
      </c>
      <c r="F185" s="460">
        <v>0</v>
      </c>
      <c r="G185" s="461">
        <v>0</v>
      </c>
      <c r="H185" s="461">
        <v>0</v>
      </c>
      <c r="I185" s="461">
        <v>6.5339999999999998</v>
      </c>
      <c r="J185" s="461">
        <v>6.5339999999999998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59970.632243500004</v>
      </c>
      <c r="C186" s="461">
        <v>117133.50206999999</v>
      </c>
      <c r="D186" s="461">
        <v>57162.869826499984</v>
      </c>
      <c r="E186" s="462">
        <v>1.9531810435881416</v>
      </c>
      <c r="F186" s="460">
        <v>107585.2645168</v>
      </c>
      <c r="G186" s="461">
        <v>26896.3161292</v>
      </c>
      <c r="H186" s="461">
        <v>7194.91032</v>
      </c>
      <c r="I186" s="461">
        <v>23388.83812</v>
      </c>
      <c r="J186" s="461">
        <v>-3507.4780092000001</v>
      </c>
      <c r="K186" s="463">
        <v>0.21739815601185525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249.25462539999998</v>
      </c>
      <c r="C187" s="461">
        <v>52226.641600000003</v>
      </c>
      <c r="D187" s="461">
        <v>51977.386974600005</v>
      </c>
      <c r="E187" s="462">
        <v>209.53128358676392</v>
      </c>
      <c r="F187" s="460">
        <v>46398.901554799995</v>
      </c>
      <c r="G187" s="461">
        <v>11599.725388699999</v>
      </c>
      <c r="H187" s="461">
        <v>3929.2697200000002</v>
      </c>
      <c r="I187" s="461">
        <v>13326.340340000001</v>
      </c>
      <c r="J187" s="461">
        <v>1726.6149513000018</v>
      </c>
      <c r="K187" s="463">
        <v>0.2872124100666642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249.25462539999998</v>
      </c>
      <c r="C188" s="461">
        <v>52226.641600000003</v>
      </c>
      <c r="D188" s="461">
        <v>51977.386974600005</v>
      </c>
      <c r="E188" s="462">
        <v>209.53128358676392</v>
      </c>
      <c r="F188" s="460">
        <v>46398.901554799995</v>
      </c>
      <c r="G188" s="461">
        <v>11599.725388699999</v>
      </c>
      <c r="H188" s="461">
        <v>3929.2697200000002</v>
      </c>
      <c r="I188" s="461">
        <v>13326.340340000001</v>
      </c>
      <c r="J188" s="461">
        <v>1726.6149513000018</v>
      </c>
      <c r="K188" s="463">
        <v>0.2872124100666642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249.25462539999998</v>
      </c>
      <c r="C189" s="461">
        <v>191.94916000000001</v>
      </c>
      <c r="D189" s="461">
        <v>-57.305465399999974</v>
      </c>
      <c r="E189" s="462">
        <v>0.77009267006364657</v>
      </c>
      <c r="F189" s="460">
        <v>345.07328699999999</v>
      </c>
      <c r="G189" s="461">
        <v>86.268321749999998</v>
      </c>
      <c r="H189" s="461">
        <v>2.4940000000000002</v>
      </c>
      <c r="I189" s="461">
        <v>9.6589799999999997</v>
      </c>
      <c r="J189" s="461">
        <v>-76.609341749999999</v>
      </c>
      <c r="K189" s="463">
        <v>2.7991097438962293E-2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179.28972959999999</v>
      </c>
      <c r="C190" s="461">
        <v>155.99918</v>
      </c>
      <c r="D190" s="461">
        <v>-23.290549599999991</v>
      </c>
      <c r="E190" s="462">
        <v>0.87009546139669125</v>
      </c>
      <c r="F190" s="460">
        <v>290.27860969999995</v>
      </c>
      <c r="G190" s="461">
        <v>72.569652424999987</v>
      </c>
      <c r="H190" s="461">
        <v>0</v>
      </c>
      <c r="I190" s="461">
        <v>-5.9193199999999999</v>
      </c>
      <c r="J190" s="461">
        <v>-78.488972424999986</v>
      </c>
      <c r="K190" s="463">
        <v>-2.0391857347386216E-2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60.769286200000003</v>
      </c>
      <c r="C191" s="461">
        <v>33.461779999999997</v>
      </c>
      <c r="D191" s="461">
        <v>-27.307506200000006</v>
      </c>
      <c r="E191" s="462">
        <v>0.55063638381192626</v>
      </c>
      <c r="F191" s="460">
        <v>43.951739699999997</v>
      </c>
      <c r="G191" s="461">
        <v>10.987934924999999</v>
      </c>
      <c r="H191" s="461">
        <v>0</v>
      </c>
      <c r="I191" s="461">
        <v>13.084299999999999</v>
      </c>
      <c r="J191" s="461">
        <v>2.0963650749999996</v>
      </c>
      <c r="K191" s="463">
        <v>0.29769697603118994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9.1956095999999992</v>
      </c>
      <c r="C192" s="461">
        <v>2.4882</v>
      </c>
      <c r="D192" s="461">
        <v>-6.7074095999999992</v>
      </c>
      <c r="E192" s="462">
        <v>0.27058564991710832</v>
      </c>
      <c r="F192" s="460">
        <v>10.842937599999999</v>
      </c>
      <c r="G192" s="461">
        <v>2.7107343999999998</v>
      </c>
      <c r="H192" s="461">
        <v>2.4940000000000002</v>
      </c>
      <c r="I192" s="461">
        <v>2.4940000000000002</v>
      </c>
      <c r="J192" s="461">
        <v>-0.21673439999999955</v>
      </c>
      <c r="K192" s="463">
        <v>0.23001146847880047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83.330429999999993</v>
      </c>
      <c r="D193" s="461">
        <v>83.330429999999993</v>
      </c>
      <c r="E193" s="462">
        <v>0</v>
      </c>
      <c r="F193" s="460">
        <v>85.847402199999991</v>
      </c>
      <c r="G193" s="461">
        <v>21.461850549999998</v>
      </c>
      <c r="H193" s="461">
        <v>7.6004100000000001</v>
      </c>
      <c r="I193" s="461">
        <v>17.522169999999999</v>
      </c>
      <c r="J193" s="461">
        <v>-3.9396805499999985</v>
      </c>
      <c r="K193" s="463">
        <v>0.2041083311895488</v>
      </c>
      <c r="L193" s="150"/>
      <c r="M193" s="459" t="str">
        <f t="shared" si="2"/>
        <v>X</v>
      </c>
    </row>
    <row r="194" spans="1:13" ht="14.45" customHeight="1" x14ac:dyDescent="0.2">
      <c r="A194" s="464" t="s">
        <v>460</v>
      </c>
      <c r="B194" s="460">
        <v>0</v>
      </c>
      <c r="C194" s="461">
        <v>4.5540600000000007</v>
      </c>
      <c r="D194" s="461">
        <v>4.5540600000000007</v>
      </c>
      <c r="E194" s="462">
        <v>0</v>
      </c>
      <c r="F194" s="460">
        <v>4.8317842000000004</v>
      </c>
      <c r="G194" s="461">
        <v>1.2079460500000001</v>
      </c>
      <c r="H194" s="461">
        <v>0.84602999999999995</v>
      </c>
      <c r="I194" s="461">
        <v>3.1829800000000001</v>
      </c>
      <c r="J194" s="461">
        <v>1.97503395</v>
      </c>
      <c r="K194" s="463">
        <v>0.65875872519306633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0</v>
      </c>
      <c r="C195" s="461">
        <v>78.77637</v>
      </c>
      <c r="D195" s="461">
        <v>78.77637</v>
      </c>
      <c r="E195" s="462">
        <v>0</v>
      </c>
      <c r="F195" s="460">
        <v>81.015618000000003</v>
      </c>
      <c r="G195" s="461">
        <v>20.253904500000001</v>
      </c>
      <c r="H195" s="461">
        <v>6.7543800000000003</v>
      </c>
      <c r="I195" s="461">
        <v>14.33919</v>
      </c>
      <c r="J195" s="461">
        <v>-5.9147145000000005</v>
      </c>
      <c r="K195" s="463">
        <v>0.1769929101818368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49897.748500000002</v>
      </c>
      <c r="D196" s="461">
        <v>49897.748500000002</v>
      </c>
      <c r="E196" s="462">
        <v>0</v>
      </c>
      <c r="F196" s="460">
        <v>45967.980865599995</v>
      </c>
      <c r="G196" s="461">
        <v>11491.995216399999</v>
      </c>
      <c r="H196" s="461">
        <v>3918.22111</v>
      </c>
      <c r="I196" s="461">
        <v>13119.32424</v>
      </c>
      <c r="J196" s="461">
        <v>1627.3290236000012</v>
      </c>
      <c r="K196" s="463">
        <v>0.2854013596628911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49897.748500000002</v>
      </c>
      <c r="D197" s="461">
        <v>49897.748500000002</v>
      </c>
      <c r="E197" s="462">
        <v>0</v>
      </c>
      <c r="F197" s="460">
        <v>45967.980865599995</v>
      </c>
      <c r="G197" s="461">
        <v>11491.995216399999</v>
      </c>
      <c r="H197" s="461">
        <v>3918.22111</v>
      </c>
      <c r="I197" s="461">
        <v>13119.32424</v>
      </c>
      <c r="J197" s="461">
        <v>1627.3290236000012</v>
      </c>
      <c r="K197" s="463">
        <v>0.2854013596628911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2053.6135100000001</v>
      </c>
      <c r="D198" s="461">
        <v>2053.6135100000001</v>
      </c>
      <c r="E198" s="462">
        <v>0</v>
      </c>
      <c r="F198" s="460">
        <v>0</v>
      </c>
      <c r="G198" s="461">
        <v>0</v>
      </c>
      <c r="H198" s="461">
        <v>0.95420000000000005</v>
      </c>
      <c r="I198" s="461">
        <v>179.83495000000002</v>
      </c>
      <c r="J198" s="461">
        <v>179.83495000000002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2053.6135100000001</v>
      </c>
      <c r="D199" s="461">
        <v>2053.6135100000001</v>
      </c>
      <c r="E199" s="462">
        <v>0</v>
      </c>
      <c r="F199" s="460">
        <v>0</v>
      </c>
      <c r="G199" s="461">
        <v>0</v>
      </c>
      <c r="H199" s="461">
        <v>0.95420000000000005</v>
      </c>
      <c r="I199" s="461">
        <v>179.83495000000002</v>
      </c>
      <c r="J199" s="461">
        <v>179.83495000000002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59471.377618099999</v>
      </c>
      <c r="C200" s="461">
        <v>58666.416079999995</v>
      </c>
      <c r="D200" s="461">
        <v>-804.96153810000396</v>
      </c>
      <c r="E200" s="462">
        <v>0.98646472353021442</v>
      </c>
      <c r="F200" s="460">
        <v>61056.362961999999</v>
      </c>
      <c r="G200" s="461">
        <v>15264.0907405</v>
      </c>
      <c r="H200" s="461">
        <v>3265.6406000000002</v>
      </c>
      <c r="I200" s="461">
        <v>10062.49778</v>
      </c>
      <c r="J200" s="461">
        <v>-5201.5929605000001</v>
      </c>
      <c r="K200" s="463">
        <v>0.16480670141231069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59249.000000100001</v>
      </c>
      <c r="C201" s="461">
        <v>58350.34693</v>
      </c>
      <c r="D201" s="461">
        <v>-898.65307010000106</v>
      </c>
      <c r="E201" s="462">
        <v>0.98483260358658398</v>
      </c>
      <c r="F201" s="460">
        <v>60910.000000100001</v>
      </c>
      <c r="G201" s="461">
        <v>15227.500000025</v>
      </c>
      <c r="H201" s="461">
        <v>3244.6767799999998</v>
      </c>
      <c r="I201" s="461">
        <v>10013.52938</v>
      </c>
      <c r="J201" s="461">
        <v>-5213.9706200250002</v>
      </c>
      <c r="K201" s="463">
        <v>0.16439877491353735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59249.000000100001</v>
      </c>
      <c r="C202" s="461">
        <v>58350.34693</v>
      </c>
      <c r="D202" s="461">
        <v>-898.65307010000106</v>
      </c>
      <c r="E202" s="462">
        <v>0.98483260358658398</v>
      </c>
      <c r="F202" s="460">
        <v>60910.000000100001</v>
      </c>
      <c r="G202" s="461">
        <v>15227.500000025</v>
      </c>
      <c r="H202" s="461">
        <v>3244.6767799999998</v>
      </c>
      <c r="I202" s="461">
        <v>10013.52938</v>
      </c>
      <c r="J202" s="461">
        <v>-5213.9706200250002</v>
      </c>
      <c r="K202" s="463">
        <v>0.16439877491353735</v>
      </c>
      <c r="L202" s="150"/>
      <c r="M202" s="459" t="str">
        <f t="shared" si="3"/>
        <v>X</v>
      </c>
    </row>
    <row r="203" spans="1:13" ht="14.45" customHeight="1" x14ac:dyDescent="0.2">
      <c r="A203" s="464" t="s">
        <v>469</v>
      </c>
      <c r="B203" s="460">
        <v>14997</v>
      </c>
      <c r="C203" s="461">
        <v>13755.233550000001</v>
      </c>
      <c r="D203" s="461">
        <v>-1241.7664499999992</v>
      </c>
      <c r="E203" s="462">
        <v>0.91719900980196045</v>
      </c>
      <c r="F203" s="460">
        <v>13800.000000099999</v>
      </c>
      <c r="G203" s="461">
        <v>3450.0000000249997</v>
      </c>
      <c r="H203" s="461">
        <v>973.49400000000003</v>
      </c>
      <c r="I203" s="461">
        <v>3243.002</v>
      </c>
      <c r="J203" s="461">
        <v>-206.99800002499978</v>
      </c>
      <c r="K203" s="463">
        <v>0.23500014492583335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43878.000000100001</v>
      </c>
      <c r="C204" s="461">
        <v>44513.095179999997</v>
      </c>
      <c r="D204" s="461">
        <v>635.09517989999586</v>
      </c>
      <c r="E204" s="462">
        <v>1.0144741141323339</v>
      </c>
      <c r="F204" s="460">
        <v>47000</v>
      </c>
      <c r="G204" s="461">
        <v>11750</v>
      </c>
      <c r="H204" s="461">
        <v>2271.1827799999996</v>
      </c>
      <c r="I204" s="461">
        <v>6770.5273799999995</v>
      </c>
      <c r="J204" s="461">
        <v>-4979.4726200000005</v>
      </c>
      <c r="K204" s="463">
        <v>0.14405377404255318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374</v>
      </c>
      <c r="C205" s="461">
        <v>82.018199999999993</v>
      </c>
      <c r="D205" s="461">
        <v>-291.98180000000002</v>
      </c>
      <c r="E205" s="462">
        <v>0.21929999999999999</v>
      </c>
      <c r="F205" s="460">
        <v>110</v>
      </c>
      <c r="G205" s="461">
        <v>27.5</v>
      </c>
      <c r="H205" s="461">
        <v>0</v>
      </c>
      <c r="I205" s="461">
        <v>0</v>
      </c>
      <c r="J205" s="461">
        <v>-27.5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118.274</v>
      </c>
      <c r="D206" s="461">
        <v>118.274</v>
      </c>
      <c r="E206" s="462">
        <v>0</v>
      </c>
      <c r="F206" s="460">
        <v>0</v>
      </c>
      <c r="G206" s="461">
        <v>0</v>
      </c>
      <c r="H206" s="461">
        <v>8.75</v>
      </c>
      <c r="I206" s="461">
        <v>33.25</v>
      </c>
      <c r="J206" s="461">
        <v>33.25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14.273999999999999</v>
      </c>
      <c r="D207" s="461">
        <v>14.273999999999999</v>
      </c>
      <c r="E207" s="462">
        <v>0</v>
      </c>
      <c r="F207" s="460">
        <v>0</v>
      </c>
      <c r="G207" s="461">
        <v>0</v>
      </c>
      <c r="H207" s="461">
        <v>0</v>
      </c>
      <c r="I207" s="461">
        <v>0</v>
      </c>
      <c r="J207" s="461">
        <v>0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0</v>
      </c>
      <c r="C208" s="461">
        <v>14.273999999999999</v>
      </c>
      <c r="D208" s="461">
        <v>14.273999999999999</v>
      </c>
      <c r="E208" s="462">
        <v>0</v>
      </c>
      <c r="F208" s="460">
        <v>0</v>
      </c>
      <c r="G208" s="461">
        <v>0</v>
      </c>
      <c r="H208" s="461">
        <v>0</v>
      </c>
      <c r="I208" s="461">
        <v>0</v>
      </c>
      <c r="J208" s="461">
        <v>0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104</v>
      </c>
      <c r="D209" s="461">
        <v>104</v>
      </c>
      <c r="E209" s="462">
        <v>0</v>
      </c>
      <c r="F209" s="460">
        <v>0</v>
      </c>
      <c r="G209" s="461">
        <v>0</v>
      </c>
      <c r="H209" s="461">
        <v>8.75</v>
      </c>
      <c r="I209" s="461">
        <v>33.25</v>
      </c>
      <c r="J209" s="461">
        <v>33.25</v>
      </c>
      <c r="K209" s="463">
        <v>0</v>
      </c>
      <c r="L209" s="150"/>
      <c r="M209" s="459" t="str">
        <f t="shared" si="3"/>
        <v>X</v>
      </c>
    </row>
    <row r="210" spans="1:13" ht="14.45" customHeight="1" x14ac:dyDescent="0.2">
      <c r="A210" s="464" t="s">
        <v>476</v>
      </c>
      <c r="B210" s="460">
        <v>0</v>
      </c>
      <c r="C210" s="461">
        <v>104</v>
      </c>
      <c r="D210" s="461">
        <v>104</v>
      </c>
      <c r="E210" s="462">
        <v>0</v>
      </c>
      <c r="F210" s="460">
        <v>0</v>
      </c>
      <c r="G210" s="461">
        <v>0</v>
      </c>
      <c r="H210" s="461">
        <v>8.75</v>
      </c>
      <c r="I210" s="461">
        <v>33.25</v>
      </c>
      <c r="J210" s="461">
        <v>33.25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222.37761799999998</v>
      </c>
      <c r="C211" s="461">
        <v>197.79515000000001</v>
      </c>
      <c r="D211" s="461">
        <v>-24.582467999999977</v>
      </c>
      <c r="E211" s="462">
        <v>0.88945619518237673</v>
      </c>
      <c r="F211" s="460">
        <v>146.36296189999999</v>
      </c>
      <c r="G211" s="461">
        <v>36.590740474999997</v>
      </c>
      <c r="H211" s="461">
        <v>12.21382</v>
      </c>
      <c r="I211" s="461">
        <v>15.718399999999999</v>
      </c>
      <c r="J211" s="461">
        <v>-20.872340474999998</v>
      </c>
      <c r="K211" s="463">
        <v>0.10739328991401069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0</v>
      </c>
      <c r="C212" s="461">
        <v>4.6999999999999999E-4</v>
      </c>
      <c r="D212" s="461">
        <v>4.6999999999999999E-4</v>
      </c>
      <c r="E212" s="462">
        <v>0</v>
      </c>
      <c r="F212" s="460">
        <v>0</v>
      </c>
      <c r="G212" s="461">
        <v>0</v>
      </c>
      <c r="H212" s="461">
        <v>-1.7999999999999998E-4</v>
      </c>
      <c r="I212" s="461">
        <v>-5.9999999999999995E-4</v>
      </c>
      <c r="J212" s="461">
        <v>-5.9999999999999995E-4</v>
      </c>
      <c r="K212" s="463">
        <v>0</v>
      </c>
      <c r="L212" s="150"/>
      <c r="M212" s="459" t="str">
        <f t="shared" si="3"/>
        <v>X</v>
      </c>
    </row>
    <row r="213" spans="1:13" ht="14.45" customHeight="1" x14ac:dyDescent="0.2">
      <c r="A213" s="464" t="s">
        <v>479</v>
      </c>
      <c r="B213" s="460">
        <v>0</v>
      </c>
      <c r="C213" s="461">
        <v>4.6999999999999999E-4</v>
      </c>
      <c r="D213" s="461">
        <v>4.6999999999999999E-4</v>
      </c>
      <c r="E213" s="462">
        <v>0</v>
      </c>
      <c r="F213" s="460">
        <v>0</v>
      </c>
      <c r="G213" s="461">
        <v>0</v>
      </c>
      <c r="H213" s="461">
        <v>-1.7999999999999998E-4</v>
      </c>
      <c r="I213" s="461">
        <v>-5.9999999999999995E-4</v>
      </c>
      <c r="J213" s="461">
        <v>-5.9999999999999995E-4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11.696299999999999</v>
      </c>
      <c r="D214" s="461">
        <v>11.696299999999999</v>
      </c>
      <c r="E214" s="462">
        <v>0</v>
      </c>
      <c r="F214" s="460">
        <v>0</v>
      </c>
      <c r="G214" s="461">
        <v>0</v>
      </c>
      <c r="H214" s="461">
        <v>0</v>
      </c>
      <c r="I214" s="461">
        <v>0</v>
      </c>
      <c r="J214" s="461">
        <v>0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481</v>
      </c>
      <c r="B215" s="460">
        <v>0</v>
      </c>
      <c r="C215" s="461">
        <v>11.696299999999999</v>
      </c>
      <c r="D215" s="461">
        <v>11.696299999999999</v>
      </c>
      <c r="E215" s="462">
        <v>0</v>
      </c>
      <c r="F215" s="460">
        <v>0</v>
      </c>
      <c r="G215" s="461">
        <v>0</v>
      </c>
      <c r="H215" s="461">
        <v>0</v>
      </c>
      <c r="I215" s="461">
        <v>0</v>
      </c>
      <c r="J215" s="461">
        <v>0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222.37761799999998</v>
      </c>
      <c r="C216" s="461">
        <v>167.61838</v>
      </c>
      <c r="D216" s="461">
        <v>-54.759237999999982</v>
      </c>
      <c r="E216" s="462">
        <v>0.75375562301418308</v>
      </c>
      <c r="F216" s="460">
        <v>146.36296189999999</v>
      </c>
      <c r="G216" s="461">
        <v>36.590740474999997</v>
      </c>
      <c r="H216" s="461">
        <v>12.214</v>
      </c>
      <c r="I216" s="461">
        <v>15.718999999999999</v>
      </c>
      <c r="J216" s="461">
        <v>-20.871740474999996</v>
      </c>
      <c r="K216" s="463">
        <v>0.10739738931178326</v>
      </c>
      <c r="L216" s="150"/>
      <c r="M216" s="459" t="str">
        <f t="shared" si="3"/>
        <v>X</v>
      </c>
    </row>
    <row r="217" spans="1:13" ht="14.45" customHeight="1" x14ac:dyDescent="0.2">
      <c r="A217" s="464" t="s">
        <v>483</v>
      </c>
      <c r="B217" s="460">
        <v>170</v>
      </c>
      <c r="C217" s="461">
        <v>94.798000000000002</v>
      </c>
      <c r="D217" s="461">
        <v>-75.201999999999998</v>
      </c>
      <c r="E217" s="462">
        <v>0.55763529411764712</v>
      </c>
      <c r="F217" s="460">
        <v>145</v>
      </c>
      <c r="G217" s="461">
        <v>36.25</v>
      </c>
      <c r="H217" s="461">
        <v>0</v>
      </c>
      <c r="I217" s="461">
        <v>0</v>
      </c>
      <c r="J217" s="461">
        <v>-36.25</v>
      </c>
      <c r="K217" s="463">
        <v>0</v>
      </c>
      <c r="L217" s="150"/>
      <c r="M217" s="459" t="str">
        <f t="shared" si="3"/>
        <v/>
      </c>
    </row>
    <row r="218" spans="1:13" ht="14.45" customHeight="1" x14ac:dyDescent="0.2">
      <c r="A218" s="464" t="s">
        <v>484</v>
      </c>
      <c r="B218" s="460">
        <v>1.0447425000000001</v>
      </c>
      <c r="C218" s="461">
        <v>2.7309999999999999</v>
      </c>
      <c r="D218" s="461">
        <v>1.6862574999999997</v>
      </c>
      <c r="E218" s="462">
        <v>2.6140412589705115</v>
      </c>
      <c r="F218" s="460">
        <v>1.3629618999999999</v>
      </c>
      <c r="G218" s="461">
        <v>0.34074047499999999</v>
      </c>
      <c r="H218" s="461">
        <v>0.31</v>
      </c>
      <c r="I218" s="461">
        <v>1.895</v>
      </c>
      <c r="J218" s="461">
        <v>1.554259525</v>
      </c>
      <c r="K218" s="463">
        <v>1.390354345194829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55.543999999999997</v>
      </c>
      <c r="D219" s="461">
        <v>55.543999999999997</v>
      </c>
      <c r="E219" s="462">
        <v>0</v>
      </c>
      <c r="F219" s="460">
        <v>0</v>
      </c>
      <c r="G219" s="461">
        <v>0</v>
      </c>
      <c r="H219" s="461">
        <v>11.904</v>
      </c>
      <c r="I219" s="461">
        <v>13.824</v>
      </c>
      <c r="J219" s="461">
        <v>13.824</v>
      </c>
      <c r="K219" s="463">
        <v>0</v>
      </c>
      <c r="L219" s="150"/>
      <c r="M219" s="459" t="str">
        <f t="shared" si="3"/>
        <v/>
      </c>
    </row>
    <row r="220" spans="1:13" ht="14.45" customHeight="1" x14ac:dyDescent="0.2">
      <c r="A220" s="464" t="s">
        <v>486</v>
      </c>
      <c r="B220" s="460">
        <v>51.3328755</v>
      </c>
      <c r="C220" s="461">
        <v>14.54538</v>
      </c>
      <c r="D220" s="461">
        <v>-36.787495499999999</v>
      </c>
      <c r="E220" s="462">
        <v>0.28335408562880915</v>
      </c>
      <c r="F220" s="460">
        <v>0</v>
      </c>
      <c r="G220" s="461">
        <v>0</v>
      </c>
      <c r="H220" s="461">
        <v>0</v>
      </c>
      <c r="I220" s="461">
        <v>0</v>
      </c>
      <c r="J220" s="461">
        <v>0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0</v>
      </c>
      <c r="C221" s="461">
        <v>18.48</v>
      </c>
      <c r="D221" s="461">
        <v>18.48</v>
      </c>
      <c r="E221" s="462">
        <v>0</v>
      </c>
      <c r="F221" s="460">
        <v>0</v>
      </c>
      <c r="G221" s="461">
        <v>0</v>
      </c>
      <c r="H221" s="461">
        <v>0</v>
      </c>
      <c r="I221" s="461">
        <v>0</v>
      </c>
      <c r="J221" s="461">
        <v>0</v>
      </c>
      <c r="K221" s="463">
        <v>0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0</v>
      </c>
      <c r="C222" s="461">
        <v>18.48</v>
      </c>
      <c r="D222" s="461">
        <v>18.48</v>
      </c>
      <c r="E222" s="462">
        <v>0</v>
      </c>
      <c r="F222" s="460">
        <v>0</v>
      </c>
      <c r="G222" s="461">
        <v>0</v>
      </c>
      <c r="H222" s="461">
        <v>0</v>
      </c>
      <c r="I222" s="461">
        <v>0</v>
      </c>
      <c r="J222" s="461">
        <v>0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250</v>
      </c>
      <c r="C223" s="461">
        <v>6240.4443899999997</v>
      </c>
      <c r="D223" s="461">
        <v>5990.4443899999997</v>
      </c>
      <c r="E223" s="462">
        <v>24.961777559999998</v>
      </c>
      <c r="F223" s="460">
        <v>130</v>
      </c>
      <c r="G223" s="461">
        <v>32.5</v>
      </c>
      <c r="H223" s="461">
        <v>0</v>
      </c>
      <c r="I223" s="461">
        <v>0</v>
      </c>
      <c r="J223" s="461">
        <v>-32.5</v>
      </c>
      <c r="K223" s="463">
        <v>0</v>
      </c>
      <c r="L223" s="150"/>
      <c r="M223" s="459" t="str">
        <f t="shared" si="3"/>
        <v/>
      </c>
    </row>
    <row r="224" spans="1:13" ht="14.45" customHeight="1" x14ac:dyDescent="0.2">
      <c r="A224" s="464" t="s">
        <v>490</v>
      </c>
      <c r="B224" s="460">
        <v>250</v>
      </c>
      <c r="C224" s="461">
        <v>6240.4443899999997</v>
      </c>
      <c r="D224" s="461">
        <v>5990.4443899999997</v>
      </c>
      <c r="E224" s="462">
        <v>24.961777559999998</v>
      </c>
      <c r="F224" s="460">
        <v>130</v>
      </c>
      <c r="G224" s="461">
        <v>32.5</v>
      </c>
      <c r="H224" s="461">
        <v>0</v>
      </c>
      <c r="I224" s="461">
        <v>0</v>
      </c>
      <c r="J224" s="461">
        <v>-32.5</v>
      </c>
      <c r="K224" s="463">
        <v>0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250</v>
      </c>
      <c r="C225" s="461">
        <v>6240.4443899999997</v>
      </c>
      <c r="D225" s="461">
        <v>5990.4443899999997</v>
      </c>
      <c r="E225" s="462">
        <v>24.961777559999998</v>
      </c>
      <c r="F225" s="460">
        <v>130</v>
      </c>
      <c r="G225" s="461">
        <v>32.5</v>
      </c>
      <c r="H225" s="461">
        <v>0</v>
      </c>
      <c r="I225" s="461">
        <v>0</v>
      </c>
      <c r="J225" s="461">
        <v>-32.5</v>
      </c>
      <c r="K225" s="463">
        <v>0</v>
      </c>
      <c r="L225" s="150"/>
      <c r="M225" s="459" t="str">
        <f t="shared" si="3"/>
        <v>X</v>
      </c>
    </row>
    <row r="226" spans="1:13" ht="14.45" customHeight="1" x14ac:dyDescent="0.2">
      <c r="A226" s="464" t="s">
        <v>492</v>
      </c>
      <c r="B226" s="460">
        <v>250</v>
      </c>
      <c r="C226" s="461">
        <v>111.3</v>
      </c>
      <c r="D226" s="461">
        <v>-138.69999999999999</v>
      </c>
      <c r="E226" s="462">
        <v>0.44519999999999998</v>
      </c>
      <c r="F226" s="460">
        <v>130</v>
      </c>
      <c r="G226" s="461">
        <v>32.5</v>
      </c>
      <c r="H226" s="461">
        <v>0</v>
      </c>
      <c r="I226" s="461">
        <v>0</v>
      </c>
      <c r="J226" s="461">
        <v>-32.5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493</v>
      </c>
      <c r="B227" s="460">
        <v>0</v>
      </c>
      <c r="C227" s="461">
        <v>6129.1443899999995</v>
      </c>
      <c r="D227" s="461">
        <v>6129.1443899999995</v>
      </c>
      <c r="E227" s="462">
        <v>0</v>
      </c>
      <c r="F227" s="460">
        <v>0</v>
      </c>
      <c r="G227" s="461">
        <v>0</v>
      </c>
      <c r="H227" s="461">
        <v>0</v>
      </c>
      <c r="I227" s="461">
        <v>0</v>
      </c>
      <c r="J227" s="461">
        <v>0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0</v>
      </c>
      <c r="C228" s="461">
        <v>8971.2794600000016</v>
      </c>
      <c r="D228" s="461">
        <v>8971.2794600000016</v>
      </c>
      <c r="E228" s="462">
        <v>0</v>
      </c>
      <c r="F228" s="460">
        <v>0</v>
      </c>
      <c r="G228" s="461">
        <v>0</v>
      </c>
      <c r="H228" s="461">
        <v>588.54617000000007</v>
      </c>
      <c r="I228" s="461">
        <v>2207.5593799999997</v>
      </c>
      <c r="J228" s="461">
        <v>2207.5593799999997</v>
      </c>
      <c r="K228" s="463">
        <v>0</v>
      </c>
      <c r="L228" s="150"/>
      <c r="M228" s="459" t="str">
        <f t="shared" si="3"/>
        <v/>
      </c>
    </row>
    <row r="229" spans="1:13" ht="14.45" customHeight="1" x14ac:dyDescent="0.2">
      <c r="A229" s="464" t="s">
        <v>495</v>
      </c>
      <c r="B229" s="460">
        <v>0</v>
      </c>
      <c r="C229" s="461">
        <v>8971.2794600000016</v>
      </c>
      <c r="D229" s="461">
        <v>8971.2794600000016</v>
      </c>
      <c r="E229" s="462">
        <v>0</v>
      </c>
      <c r="F229" s="460">
        <v>0</v>
      </c>
      <c r="G229" s="461">
        <v>0</v>
      </c>
      <c r="H229" s="461">
        <v>588.54617000000007</v>
      </c>
      <c r="I229" s="461">
        <v>2207.5593799999997</v>
      </c>
      <c r="J229" s="461">
        <v>2207.5593799999997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 t="s">
        <v>496</v>
      </c>
      <c r="B230" s="460">
        <v>0</v>
      </c>
      <c r="C230" s="461">
        <v>8971.2794600000016</v>
      </c>
      <c r="D230" s="461">
        <v>8971.2794600000016</v>
      </c>
      <c r="E230" s="462">
        <v>0</v>
      </c>
      <c r="F230" s="460">
        <v>0</v>
      </c>
      <c r="G230" s="461">
        <v>0</v>
      </c>
      <c r="H230" s="461">
        <v>588.54617000000007</v>
      </c>
      <c r="I230" s="461">
        <v>2207.5593799999997</v>
      </c>
      <c r="J230" s="461">
        <v>2207.5593799999997</v>
      </c>
      <c r="K230" s="463">
        <v>0</v>
      </c>
      <c r="L230" s="150"/>
      <c r="M230" s="459" t="str">
        <f t="shared" si="3"/>
        <v/>
      </c>
    </row>
    <row r="231" spans="1:13" ht="14.45" customHeight="1" x14ac:dyDescent="0.2">
      <c r="A231" s="464" t="s">
        <v>497</v>
      </c>
      <c r="B231" s="460">
        <v>0</v>
      </c>
      <c r="C231" s="461">
        <v>7.7293400000000005</v>
      </c>
      <c r="D231" s="461">
        <v>7.7293400000000005</v>
      </c>
      <c r="E231" s="462">
        <v>0</v>
      </c>
      <c r="F231" s="460">
        <v>0</v>
      </c>
      <c r="G231" s="461">
        <v>0</v>
      </c>
      <c r="H231" s="461">
        <v>0.26142000000000004</v>
      </c>
      <c r="I231" s="461">
        <v>0.70674000000000003</v>
      </c>
      <c r="J231" s="461">
        <v>0.70674000000000003</v>
      </c>
      <c r="K231" s="463">
        <v>0</v>
      </c>
      <c r="L231" s="150"/>
      <c r="M231" s="459" t="str">
        <f t="shared" si="3"/>
        <v>X</v>
      </c>
    </row>
    <row r="232" spans="1:13" ht="14.45" customHeight="1" x14ac:dyDescent="0.2">
      <c r="A232" s="464" t="s">
        <v>498</v>
      </c>
      <c r="B232" s="460">
        <v>0</v>
      </c>
      <c r="C232" s="461">
        <v>7.7293400000000005</v>
      </c>
      <c r="D232" s="461">
        <v>7.7293400000000005</v>
      </c>
      <c r="E232" s="462">
        <v>0</v>
      </c>
      <c r="F232" s="460">
        <v>0</v>
      </c>
      <c r="G232" s="461">
        <v>0</v>
      </c>
      <c r="H232" s="461">
        <v>0.26142000000000004</v>
      </c>
      <c r="I232" s="461">
        <v>0.70674000000000003</v>
      </c>
      <c r="J232" s="461">
        <v>0.70674000000000003</v>
      </c>
      <c r="K232" s="463">
        <v>0</v>
      </c>
      <c r="L232" s="150"/>
      <c r="M232" s="459" t="str">
        <f t="shared" si="3"/>
        <v/>
      </c>
    </row>
    <row r="233" spans="1:13" ht="14.45" customHeight="1" x14ac:dyDescent="0.2">
      <c r="A233" s="464" t="s">
        <v>499</v>
      </c>
      <c r="B233" s="460">
        <v>0</v>
      </c>
      <c r="C233" s="461">
        <v>29.03</v>
      </c>
      <c r="D233" s="461">
        <v>29.03</v>
      </c>
      <c r="E233" s="462">
        <v>0</v>
      </c>
      <c r="F233" s="460">
        <v>0</v>
      </c>
      <c r="G233" s="461">
        <v>0</v>
      </c>
      <c r="H233" s="461">
        <v>2.04</v>
      </c>
      <c r="I233" s="461">
        <v>7.65</v>
      </c>
      <c r="J233" s="461">
        <v>7.65</v>
      </c>
      <c r="K233" s="463">
        <v>0</v>
      </c>
      <c r="L233" s="150"/>
      <c r="M233" s="459" t="str">
        <f t="shared" si="3"/>
        <v>X</v>
      </c>
    </row>
    <row r="234" spans="1:13" ht="14.45" customHeight="1" x14ac:dyDescent="0.2">
      <c r="A234" s="464" t="s">
        <v>500</v>
      </c>
      <c r="B234" s="460">
        <v>0</v>
      </c>
      <c r="C234" s="461">
        <v>25.46</v>
      </c>
      <c r="D234" s="461">
        <v>25.46</v>
      </c>
      <c r="E234" s="462">
        <v>0</v>
      </c>
      <c r="F234" s="460">
        <v>0</v>
      </c>
      <c r="G234" s="461">
        <v>0</v>
      </c>
      <c r="H234" s="461">
        <v>2.04</v>
      </c>
      <c r="I234" s="461">
        <v>5.0999999999999996</v>
      </c>
      <c r="J234" s="461">
        <v>5.0999999999999996</v>
      </c>
      <c r="K234" s="463">
        <v>0</v>
      </c>
      <c r="L234" s="150"/>
      <c r="M234" s="459" t="str">
        <f t="shared" si="3"/>
        <v/>
      </c>
    </row>
    <row r="235" spans="1:13" ht="14.45" customHeight="1" x14ac:dyDescent="0.2">
      <c r="A235" s="464" t="s">
        <v>501</v>
      </c>
      <c r="B235" s="460">
        <v>0</v>
      </c>
      <c r="C235" s="461">
        <v>3.57</v>
      </c>
      <c r="D235" s="461">
        <v>3.57</v>
      </c>
      <c r="E235" s="462">
        <v>0</v>
      </c>
      <c r="F235" s="460">
        <v>0</v>
      </c>
      <c r="G235" s="461">
        <v>0</v>
      </c>
      <c r="H235" s="461">
        <v>0</v>
      </c>
      <c r="I235" s="461">
        <v>2.5499999999999998</v>
      </c>
      <c r="J235" s="461">
        <v>2.5499999999999998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 t="s">
        <v>502</v>
      </c>
      <c r="B236" s="460">
        <v>0</v>
      </c>
      <c r="C236" s="461">
        <v>515.28193999999996</v>
      </c>
      <c r="D236" s="461">
        <v>515.28193999999996</v>
      </c>
      <c r="E236" s="462">
        <v>0</v>
      </c>
      <c r="F236" s="460">
        <v>0</v>
      </c>
      <c r="G236" s="461">
        <v>0</v>
      </c>
      <c r="H236" s="461">
        <v>49.479480000000002</v>
      </c>
      <c r="I236" s="461">
        <v>138.31417999999999</v>
      </c>
      <c r="J236" s="461">
        <v>138.31417999999999</v>
      </c>
      <c r="K236" s="463">
        <v>0</v>
      </c>
      <c r="L236" s="150"/>
      <c r="M236" s="459" t="str">
        <f t="shared" si="3"/>
        <v>X</v>
      </c>
    </row>
    <row r="237" spans="1:13" ht="14.45" customHeight="1" x14ac:dyDescent="0.2">
      <c r="A237" s="464" t="s">
        <v>503</v>
      </c>
      <c r="B237" s="460">
        <v>0</v>
      </c>
      <c r="C237" s="461">
        <v>3.9540999999999999</v>
      </c>
      <c r="D237" s="461">
        <v>3.9540999999999999</v>
      </c>
      <c r="E237" s="462">
        <v>0</v>
      </c>
      <c r="F237" s="460">
        <v>0</v>
      </c>
      <c r="G237" s="461">
        <v>0</v>
      </c>
      <c r="H237" s="461">
        <v>0</v>
      </c>
      <c r="I237" s="461">
        <v>0</v>
      </c>
      <c r="J237" s="461">
        <v>0</v>
      </c>
      <c r="K237" s="463">
        <v>0</v>
      </c>
      <c r="L237" s="150"/>
      <c r="M237" s="459" t="str">
        <f t="shared" si="3"/>
        <v/>
      </c>
    </row>
    <row r="238" spans="1:13" ht="14.45" customHeight="1" x14ac:dyDescent="0.2">
      <c r="A238" s="464" t="s">
        <v>504</v>
      </c>
      <c r="B238" s="460">
        <v>0</v>
      </c>
      <c r="C238" s="461">
        <v>511.32784000000004</v>
      </c>
      <c r="D238" s="461">
        <v>511.32784000000004</v>
      </c>
      <c r="E238" s="462">
        <v>0</v>
      </c>
      <c r="F238" s="460">
        <v>0</v>
      </c>
      <c r="G238" s="461">
        <v>0</v>
      </c>
      <c r="H238" s="461">
        <v>49.479480000000002</v>
      </c>
      <c r="I238" s="461">
        <v>138.31417999999999</v>
      </c>
      <c r="J238" s="461">
        <v>138.31417999999999</v>
      </c>
      <c r="K238" s="463">
        <v>0</v>
      </c>
      <c r="L238" s="150"/>
      <c r="M238" s="459" t="str">
        <f t="shared" si="3"/>
        <v/>
      </c>
    </row>
    <row r="239" spans="1:13" ht="14.45" customHeight="1" x14ac:dyDescent="0.2">
      <c r="A239" s="464" t="s">
        <v>505</v>
      </c>
      <c r="B239" s="460">
        <v>0</v>
      </c>
      <c r="C239" s="461">
        <v>19.757729999999999</v>
      </c>
      <c r="D239" s="461">
        <v>19.757729999999999</v>
      </c>
      <c r="E239" s="462">
        <v>0</v>
      </c>
      <c r="F239" s="460">
        <v>0</v>
      </c>
      <c r="G239" s="461">
        <v>0</v>
      </c>
      <c r="H239" s="461">
        <v>1.45255</v>
      </c>
      <c r="I239" s="461">
        <v>4.5248500000000007</v>
      </c>
      <c r="J239" s="461">
        <v>4.5248500000000007</v>
      </c>
      <c r="K239" s="463">
        <v>0</v>
      </c>
      <c r="L239" s="150"/>
      <c r="M239" s="459" t="str">
        <f t="shared" si="3"/>
        <v>X</v>
      </c>
    </row>
    <row r="240" spans="1:13" ht="14.45" customHeight="1" x14ac:dyDescent="0.2">
      <c r="A240" s="464" t="s">
        <v>506</v>
      </c>
      <c r="B240" s="460">
        <v>0</v>
      </c>
      <c r="C240" s="461">
        <v>19.757729999999999</v>
      </c>
      <c r="D240" s="461">
        <v>19.757729999999999</v>
      </c>
      <c r="E240" s="462">
        <v>0</v>
      </c>
      <c r="F240" s="460">
        <v>0</v>
      </c>
      <c r="G240" s="461">
        <v>0</v>
      </c>
      <c r="H240" s="461">
        <v>1.45255</v>
      </c>
      <c r="I240" s="461">
        <v>4.5248500000000007</v>
      </c>
      <c r="J240" s="461">
        <v>4.5248500000000007</v>
      </c>
      <c r="K240" s="463">
        <v>0</v>
      </c>
      <c r="L240" s="150"/>
      <c r="M240" s="459" t="str">
        <f t="shared" si="3"/>
        <v/>
      </c>
    </row>
    <row r="241" spans="1:13" ht="14.45" customHeight="1" x14ac:dyDescent="0.2">
      <c r="A241" s="464" t="s">
        <v>507</v>
      </c>
      <c r="B241" s="460">
        <v>0</v>
      </c>
      <c r="C241" s="461">
        <v>0.72</v>
      </c>
      <c r="D241" s="461">
        <v>0.72</v>
      </c>
      <c r="E241" s="462">
        <v>0</v>
      </c>
      <c r="F241" s="460">
        <v>0</v>
      </c>
      <c r="G241" s="461">
        <v>0</v>
      </c>
      <c r="H241" s="461">
        <v>0</v>
      </c>
      <c r="I241" s="461">
        <v>0</v>
      </c>
      <c r="J241" s="461">
        <v>0</v>
      </c>
      <c r="K241" s="463">
        <v>0</v>
      </c>
      <c r="L241" s="150"/>
      <c r="M241" s="459" t="str">
        <f t="shared" si="3"/>
        <v>X</v>
      </c>
    </row>
    <row r="242" spans="1:13" ht="14.45" customHeight="1" x14ac:dyDescent="0.2">
      <c r="A242" s="464" t="s">
        <v>508</v>
      </c>
      <c r="B242" s="460">
        <v>0</v>
      </c>
      <c r="C242" s="461">
        <v>0.72</v>
      </c>
      <c r="D242" s="461">
        <v>0.72</v>
      </c>
      <c r="E242" s="462">
        <v>0</v>
      </c>
      <c r="F242" s="460">
        <v>0</v>
      </c>
      <c r="G242" s="461">
        <v>0</v>
      </c>
      <c r="H242" s="461">
        <v>0</v>
      </c>
      <c r="I242" s="461">
        <v>0</v>
      </c>
      <c r="J242" s="461">
        <v>0</v>
      </c>
      <c r="K242" s="463">
        <v>0</v>
      </c>
      <c r="L242" s="150"/>
      <c r="M242" s="459" t="str">
        <f t="shared" si="3"/>
        <v/>
      </c>
    </row>
    <row r="243" spans="1:13" ht="14.45" customHeight="1" x14ac:dyDescent="0.2">
      <c r="A243" s="464" t="s">
        <v>509</v>
      </c>
      <c r="B243" s="460">
        <v>0</v>
      </c>
      <c r="C243" s="461">
        <v>1894.9237800000001</v>
      </c>
      <c r="D243" s="461">
        <v>1894.9237800000001</v>
      </c>
      <c r="E243" s="462">
        <v>0</v>
      </c>
      <c r="F243" s="460">
        <v>0</v>
      </c>
      <c r="G243" s="461">
        <v>0</v>
      </c>
      <c r="H243" s="461">
        <v>120.34089</v>
      </c>
      <c r="I243" s="461">
        <v>351.36371000000003</v>
      </c>
      <c r="J243" s="461">
        <v>351.36371000000003</v>
      </c>
      <c r="K243" s="463">
        <v>0</v>
      </c>
      <c r="L243" s="150"/>
      <c r="M243" s="459" t="str">
        <f t="shared" si="3"/>
        <v>X</v>
      </c>
    </row>
    <row r="244" spans="1:13" ht="14.45" customHeight="1" x14ac:dyDescent="0.2">
      <c r="A244" s="464" t="s">
        <v>510</v>
      </c>
      <c r="B244" s="460">
        <v>0</v>
      </c>
      <c r="C244" s="461">
        <v>1894.9237800000001</v>
      </c>
      <c r="D244" s="461">
        <v>1894.9237800000001</v>
      </c>
      <c r="E244" s="462">
        <v>0</v>
      </c>
      <c r="F244" s="460">
        <v>0</v>
      </c>
      <c r="G244" s="461">
        <v>0</v>
      </c>
      <c r="H244" s="461">
        <v>120.34089</v>
      </c>
      <c r="I244" s="461">
        <v>351.36371000000003</v>
      </c>
      <c r="J244" s="461">
        <v>351.36371000000003</v>
      </c>
      <c r="K244" s="463">
        <v>0</v>
      </c>
      <c r="L244" s="150"/>
      <c r="M244" s="459" t="str">
        <f t="shared" si="3"/>
        <v/>
      </c>
    </row>
    <row r="245" spans="1:13" ht="14.45" customHeight="1" x14ac:dyDescent="0.2">
      <c r="A245" s="464" t="s">
        <v>511</v>
      </c>
      <c r="B245" s="460">
        <v>0</v>
      </c>
      <c r="C245" s="461">
        <v>702.09299999999996</v>
      </c>
      <c r="D245" s="461">
        <v>702.09299999999996</v>
      </c>
      <c r="E245" s="462">
        <v>0</v>
      </c>
      <c r="F245" s="460">
        <v>0</v>
      </c>
      <c r="G245" s="461">
        <v>0</v>
      </c>
      <c r="H245" s="461">
        <v>0</v>
      </c>
      <c r="I245" s="461">
        <v>492.66</v>
      </c>
      <c r="J245" s="461">
        <v>492.66</v>
      </c>
      <c r="K245" s="463">
        <v>0</v>
      </c>
      <c r="L245" s="150"/>
      <c r="M245" s="459" t="str">
        <f t="shared" si="3"/>
        <v>X</v>
      </c>
    </row>
    <row r="246" spans="1:13" ht="14.45" customHeight="1" x14ac:dyDescent="0.2">
      <c r="A246" s="464" t="s">
        <v>512</v>
      </c>
      <c r="B246" s="460">
        <v>0</v>
      </c>
      <c r="C246" s="461">
        <v>676.73500000000001</v>
      </c>
      <c r="D246" s="461">
        <v>676.73500000000001</v>
      </c>
      <c r="E246" s="462">
        <v>0</v>
      </c>
      <c r="F246" s="460">
        <v>0</v>
      </c>
      <c r="G246" s="461">
        <v>0</v>
      </c>
      <c r="H246" s="461">
        <v>0</v>
      </c>
      <c r="I246" s="461">
        <v>492.66</v>
      </c>
      <c r="J246" s="461">
        <v>492.66</v>
      </c>
      <c r="K246" s="463">
        <v>0</v>
      </c>
      <c r="L246" s="150"/>
      <c r="M246" s="459" t="str">
        <f t="shared" si="3"/>
        <v/>
      </c>
    </row>
    <row r="247" spans="1:13" ht="14.45" customHeight="1" x14ac:dyDescent="0.2">
      <c r="A247" s="464" t="s">
        <v>513</v>
      </c>
      <c r="B247" s="460">
        <v>0</v>
      </c>
      <c r="C247" s="461">
        <v>25.358000000000001</v>
      </c>
      <c r="D247" s="461">
        <v>25.358000000000001</v>
      </c>
      <c r="E247" s="462">
        <v>0</v>
      </c>
      <c r="F247" s="460">
        <v>0</v>
      </c>
      <c r="G247" s="461">
        <v>0</v>
      </c>
      <c r="H247" s="461">
        <v>0</v>
      </c>
      <c r="I247" s="461">
        <v>0</v>
      </c>
      <c r="J247" s="461">
        <v>0</v>
      </c>
      <c r="K247" s="463">
        <v>0</v>
      </c>
      <c r="L247" s="150"/>
      <c r="M247" s="459" t="str">
        <f t="shared" si="3"/>
        <v/>
      </c>
    </row>
    <row r="248" spans="1:13" ht="14.45" customHeight="1" x14ac:dyDescent="0.2">
      <c r="A248" s="464" t="s">
        <v>514</v>
      </c>
      <c r="B248" s="460">
        <v>0</v>
      </c>
      <c r="C248" s="461">
        <v>5801.7436699999998</v>
      </c>
      <c r="D248" s="461">
        <v>5801.7436699999998</v>
      </c>
      <c r="E248" s="462">
        <v>0</v>
      </c>
      <c r="F248" s="460">
        <v>0</v>
      </c>
      <c r="G248" s="461">
        <v>0</v>
      </c>
      <c r="H248" s="461">
        <v>414.97183000000001</v>
      </c>
      <c r="I248" s="461">
        <v>1212.3398999999999</v>
      </c>
      <c r="J248" s="461">
        <v>1212.3398999999999</v>
      </c>
      <c r="K248" s="463">
        <v>0</v>
      </c>
      <c r="L248" s="150"/>
      <c r="M248" s="459" t="str">
        <f t="shared" si="3"/>
        <v>X</v>
      </c>
    </row>
    <row r="249" spans="1:13" ht="14.45" customHeight="1" x14ac:dyDescent="0.2">
      <c r="A249" s="464" t="s">
        <v>515</v>
      </c>
      <c r="B249" s="460">
        <v>0</v>
      </c>
      <c r="C249" s="461">
        <v>5801.7436699999998</v>
      </c>
      <c r="D249" s="461">
        <v>5801.7436699999998</v>
      </c>
      <c r="E249" s="462">
        <v>0</v>
      </c>
      <c r="F249" s="460">
        <v>0</v>
      </c>
      <c r="G249" s="461">
        <v>0</v>
      </c>
      <c r="H249" s="461">
        <v>414.97183000000001</v>
      </c>
      <c r="I249" s="461">
        <v>1212.3398999999999</v>
      </c>
      <c r="J249" s="461">
        <v>1212.3398999999999</v>
      </c>
      <c r="K249" s="463">
        <v>0</v>
      </c>
      <c r="L249" s="150"/>
      <c r="M249" s="459" t="str">
        <f t="shared" si="3"/>
        <v/>
      </c>
    </row>
    <row r="250" spans="1:13" ht="14.45" customHeight="1" x14ac:dyDescent="0.2">
      <c r="A250" s="464" t="s">
        <v>516</v>
      </c>
      <c r="B250" s="460">
        <v>0</v>
      </c>
      <c r="C250" s="461">
        <v>1173.0959700000001</v>
      </c>
      <c r="D250" s="461">
        <v>1173.0959700000001</v>
      </c>
      <c r="E250" s="462">
        <v>0</v>
      </c>
      <c r="F250" s="460">
        <v>0</v>
      </c>
      <c r="G250" s="461">
        <v>0</v>
      </c>
      <c r="H250" s="461">
        <v>78.932789999999997</v>
      </c>
      <c r="I250" s="461">
        <v>266.18932000000001</v>
      </c>
      <c r="J250" s="461">
        <v>266.18932000000001</v>
      </c>
      <c r="K250" s="463">
        <v>0</v>
      </c>
      <c r="L250" s="150"/>
      <c r="M250" s="459" t="str">
        <f t="shared" si="3"/>
        <v/>
      </c>
    </row>
    <row r="251" spans="1:13" ht="14.45" customHeight="1" x14ac:dyDescent="0.2">
      <c r="A251" s="464" t="s">
        <v>517</v>
      </c>
      <c r="B251" s="460">
        <v>0</v>
      </c>
      <c r="C251" s="461">
        <v>1173.0959700000001</v>
      </c>
      <c r="D251" s="461">
        <v>1173.0959700000001</v>
      </c>
      <c r="E251" s="462">
        <v>0</v>
      </c>
      <c r="F251" s="460">
        <v>0</v>
      </c>
      <c r="G251" s="461">
        <v>0</v>
      </c>
      <c r="H251" s="461">
        <v>78.932789999999997</v>
      </c>
      <c r="I251" s="461">
        <v>266.18932000000001</v>
      </c>
      <c r="J251" s="461">
        <v>266.18932000000001</v>
      </c>
      <c r="K251" s="463">
        <v>0</v>
      </c>
      <c r="L251" s="150"/>
      <c r="M251" s="459" t="str">
        <f t="shared" si="3"/>
        <v/>
      </c>
    </row>
    <row r="252" spans="1:13" ht="14.45" customHeight="1" x14ac:dyDescent="0.2">
      <c r="A252" s="464" t="s">
        <v>518</v>
      </c>
      <c r="B252" s="460">
        <v>0</v>
      </c>
      <c r="C252" s="461">
        <v>1173.0959700000001</v>
      </c>
      <c r="D252" s="461">
        <v>1173.0959700000001</v>
      </c>
      <c r="E252" s="462">
        <v>0</v>
      </c>
      <c r="F252" s="460">
        <v>0</v>
      </c>
      <c r="G252" s="461">
        <v>0</v>
      </c>
      <c r="H252" s="461">
        <v>78.932789999999997</v>
      </c>
      <c r="I252" s="461">
        <v>266.18932000000001</v>
      </c>
      <c r="J252" s="461">
        <v>266.18932000000001</v>
      </c>
      <c r="K252" s="463">
        <v>0</v>
      </c>
      <c r="L252" s="150"/>
      <c r="M252" s="459" t="str">
        <f t="shared" si="3"/>
        <v/>
      </c>
    </row>
    <row r="253" spans="1:13" ht="14.45" customHeight="1" x14ac:dyDescent="0.2">
      <c r="A253" s="464" t="s">
        <v>519</v>
      </c>
      <c r="B253" s="460">
        <v>0</v>
      </c>
      <c r="C253" s="461">
        <v>1173.0959700000001</v>
      </c>
      <c r="D253" s="461">
        <v>1173.0959700000001</v>
      </c>
      <c r="E253" s="462">
        <v>0</v>
      </c>
      <c r="F253" s="460">
        <v>0</v>
      </c>
      <c r="G253" s="461">
        <v>0</v>
      </c>
      <c r="H253" s="461">
        <v>78.932789999999997</v>
      </c>
      <c r="I253" s="461">
        <v>266.18932000000001</v>
      </c>
      <c r="J253" s="461">
        <v>266.18932000000001</v>
      </c>
      <c r="K253" s="463">
        <v>0</v>
      </c>
      <c r="L253" s="150"/>
      <c r="M253" s="459" t="str">
        <f t="shared" si="3"/>
        <v>X</v>
      </c>
    </row>
    <row r="254" spans="1:13" ht="14.45" customHeight="1" x14ac:dyDescent="0.2">
      <c r="A254" s="464" t="s">
        <v>520</v>
      </c>
      <c r="B254" s="460">
        <v>0</v>
      </c>
      <c r="C254" s="461">
        <v>1170.8123700000001</v>
      </c>
      <c r="D254" s="461">
        <v>1170.8123700000001</v>
      </c>
      <c r="E254" s="462">
        <v>0</v>
      </c>
      <c r="F254" s="460">
        <v>0</v>
      </c>
      <c r="G254" s="461">
        <v>0</v>
      </c>
      <c r="H254" s="461">
        <v>78.932789999999997</v>
      </c>
      <c r="I254" s="461">
        <v>266.18932000000001</v>
      </c>
      <c r="J254" s="461">
        <v>266.18932000000001</v>
      </c>
      <c r="K254" s="463">
        <v>0</v>
      </c>
      <c r="L254" s="150"/>
      <c r="M254" s="459" t="str">
        <f t="shared" si="3"/>
        <v/>
      </c>
    </row>
    <row r="255" spans="1:13" ht="14.45" customHeight="1" x14ac:dyDescent="0.2">
      <c r="A255" s="464" t="s">
        <v>521</v>
      </c>
      <c r="B255" s="460">
        <v>0</v>
      </c>
      <c r="C255" s="461">
        <v>2.2835999999999999</v>
      </c>
      <c r="D255" s="461">
        <v>2.2835999999999999</v>
      </c>
      <c r="E255" s="462">
        <v>0</v>
      </c>
      <c r="F255" s="460">
        <v>0</v>
      </c>
      <c r="G255" s="461">
        <v>0</v>
      </c>
      <c r="H255" s="461">
        <v>0</v>
      </c>
      <c r="I255" s="461">
        <v>0</v>
      </c>
      <c r="J255" s="461">
        <v>0</v>
      </c>
      <c r="K255" s="463">
        <v>0</v>
      </c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762BC896-509D-4F46-8D32-9CC9F39EC7B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522</v>
      </c>
      <c r="B5" s="466" t="s">
        <v>523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1</v>
      </c>
    </row>
    <row r="6" spans="1:10" ht="14.45" customHeight="1" x14ac:dyDescent="0.2">
      <c r="A6" s="465" t="s">
        <v>522</v>
      </c>
      <c r="B6" s="466" t="s">
        <v>524</v>
      </c>
      <c r="C6" s="467">
        <v>12.052720000000003</v>
      </c>
      <c r="D6" s="467">
        <v>7.5641199999999991</v>
      </c>
      <c r="E6" s="467"/>
      <c r="F6" s="467">
        <v>16.10577</v>
      </c>
      <c r="G6" s="467">
        <v>0</v>
      </c>
      <c r="H6" s="467">
        <v>16.10577</v>
      </c>
      <c r="I6" s="468" t="s">
        <v>271</v>
      </c>
      <c r="J6" s="469" t="s">
        <v>1</v>
      </c>
    </row>
    <row r="7" spans="1:10" ht="14.45" customHeight="1" x14ac:dyDescent="0.2">
      <c r="A7" s="465" t="s">
        <v>522</v>
      </c>
      <c r="B7" s="466" t="s">
        <v>525</v>
      </c>
      <c r="C7" s="467">
        <v>9.0237100000000012</v>
      </c>
      <c r="D7" s="467">
        <v>0.27510000000000001</v>
      </c>
      <c r="E7" s="467"/>
      <c r="F7" s="467">
        <v>0.68586000000000003</v>
      </c>
      <c r="G7" s="467">
        <v>0</v>
      </c>
      <c r="H7" s="467">
        <v>0.68586000000000003</v>
      </c>
      <c r="I7" s="468" t="s">
        <v>271</v>
      </c>
      <c r="J7" s="469" t="s">
        <v>1</v>
      </c>
    </row>
    <row r="8" spans="1:10" ht="14.45" customHeight="1" x14ac:dyDescent="0.2">
      <c r="A8" s="465" t="s">
        <v>522</v>
      </c>
      <c r="B8" s="466" t="s">
        <v>526</v>
      </c>
      <c r="C8" s="467">
        <v>21.076430000000002</v>
      </c>
      <c r="D8" s="467">
        <v>7.8392199999999992</v>
      </c>
      <c r="E8" s="467"/>
      <c r="F8" s="467">
        <v>16.791630000000001</v>
      </c>
      <c r="G8" s="467">
        <v>0</v>
      </c>
      <c r="H8" s="467">
        <v>16.791630000000001</v>
      </c>
      <c r="I8" s="468" t="s">
        <v>271</v>
      </c>
      <c r="J8" s="469" t="s">
        <v>527</v>
      </c>
    </row>
    <row r="10" spans="1:10" ht="14.45" customHeight="1" x14ac:dyDescent="0.2">
      <c r="A10" s="465" t="s">
        <v>522</v>
      </c>
      <c r="B10" s="466" t="s">
        <v>523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1</v>
      </c>
    </row>
    <row r="11" spans="1:10" ht="14.45" customHeight="1" x14ac:dyDescent="0.2">
      <c r="A11" s="465" t="s">
        <v>528</v>
      </c>
      <c r="B11" s="466" t="s">
        <v>529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530</v>
      </c>
    </row>
    <row r="12" spans="1:10" ht="14.45" customHeight="1" x14ac:dyDescent="0.2">
      <c r="A12" s="465" t="s">
        <v>528</v>
      </c>
      <c r="B12" s="466" t="s">
        <v>524</v>
      </c>
      <c r="C12" s="467">
        <v>0.72619</v>
      </c>
      <c r="D12" s="467">
        <v>0.46538000000000002</v>
      </c>
      <c r="E12" s="467"/>
      <c r="F12" s="467">
        <v>0.86075000000000002</v>
      </c>
      <c r="G12" s="467">
        <v>0</v>
      </c>
      <c r="H12" s="467">
        <v>0.86075000000000002</v>
      </c>
      <c r="I12" s="468" t="s">
        <v>271</v>
      </c>
      <c r="J12" s="469" t="s">
        <v>531</v>
      </c>
    </row>
    <row r="13" spans="1:10" ht="14.45" customHeight="1" x14ac:dyDescent="0.2">
      <c r="A13" s="465" t="s">
        <v>528</v>
      </c>
      <c r="B13" s="466" t="s">
        <v>532</v>
      </c>
      <c r="C13" s="467">
        <v>0.72619</v>
      </c>
      <c r="D13" s="467">
        <v>0.46538000000000002</v>
      </c>
      <c r="E13" s="467"/>
      <c r="F13" s="467">
        <v>0.86075000000000002</v>
      </c>
      <c r="G13" s="467">
        <v>0</v>
      </c>
      <c r="H13" s="467">
        <v>0.86075000000000002</v>
      </c>
      <c r="I13" s="468" t="s">
        <v>271</v>
      </c>
      <c r="J13" s="469" t="s">
        <v>0</v>
      </c>
    </row>
    <row r="14" spans="1:10" ht="14.45" customHeight="1" x14ac:dyDescent="0.2">
      <c r="A14" s="465" t="s">
        <v>271</v>
      </c>
      <c r="B14" s="466" t="s">
        <v>271</v>
      </c>
      <c r="C14" s="467" t="s">
        <v>271</v>
      </c>
      <c r="D14" s="467" t="s">
        <v>271</v>
      </c>
      <c r="E14" s="467"/>
      <c r="F14" s="467" t="s">
        <v>271</v>
      </c>
      <c r="G14" s="467" t="s">
        <v>271</v>
      </c>
      <c r="H14" s="467" t="s">
        <v>271</v>
      </c>
      <c r="I14" s="468" t="s">
        <v>271</v>
      </c>
      <c r="J14" s="469" t="s">
        <v>1</v>
      </c>
    </row>
    <row r="15" spans="1:10" ht="14.45" customHeight="1" x14ac:dyDescent="0.2">
      <c r="A15" s="465" t="s">
        <v>533</v>
      </c>
      <c r="B15" s="466" t="s">
        <v>534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530</v>
      </c>
    </row>
    <row r="16" spans="1:10" ht="14.45" customHeight="1" x14ac:dyDescent="0.2">
      <c r="A16" s="465" t="s">
        <v>533</v>
      </c>
      <c r="B16" s="466" t="s">
        <v>524</v>
      </c>
      <c r="C16" s="467">
        <v>11.326530000000002</v>
      </c>
      <c r="D16" s="467">
        <v>7.0987399999999994</v>
      </c>
      <c r="E16" s="467"/>
      <c r="F16" s="467">
        <v>15.233690000000001</v>
      </c>
      <c r="G16" s="467">
        <v>0</v>
      </c>
      <c r="H16" s="467">
        <v>15.233690000000001</v>
      </c>
      <c r="I16" s="468" t="s">
        <v>271</v>
      </c>
      <c r="J16" s="469" t="s">
        <v>531</v>
      </c>
    </row>
    <row r="17" spans="1:10" ht="14.45" customHeight="1" x14ac:dyDescent="0.2">
      <c r="A17" s="465" t="s">
        <v>533</v>
      </c>
      <c r="B17" s="466" t="s">
        <v>525</v>
      </c>
      <c r="C17" s="467">
        <v>9.0237100000000012</v>
      </c>
      <c r="D17" s="467">
        <v>0.27510000000000001</v>
      </c>
      <c r="E17" s="467"/>
      <c r="F17" s="467">
        <v>0.68586000000000003</v>
      </c>
      <c r="G17" s="467">
        <v>0</v>
      </c>
      <c r="H17" s="467">
        <v>0.68586000000000003</v>
      </c>
      <c r="I17" s="468" t="s">
        <v>271</v>
      </c>
      <c r="J17" s="469" t="s">
        <v>527</v>
      </c>
    </row>
    <row r="18" spans="1:10" ht="14.45" customHeight="1" x14ac:dyDescent="0.2">
      <c r="A18" s="465" t="s">
        <v>533</v>
      </c>
      <c r="B18" s="466" t="s">
        <v>535</v>
      </c>
      <c r="C18" s="467">
        <v>20.350240000000003</v>
      </c>
      <c r="D18" s="467">
        <v>7.3738399999999995</v>
      </c>
      <c r="E18" s="467"/>
      <c r="F18" s="467">
        <v>15.919550000000001</v>
      </c>
      <c r="G18" s="467">
        <v>0</v>
      </c>
      <c r="H18" s="467">
        <v>15.919550000000001</v>
      </c>
      <c r="I18" s="468" t="s">
        <v>271</v>
      </c>
      <c r="J18" s="469" t="s">
        <v>536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68</v>
      </c>
    </row>
    <row r="20" spans="1:10" ht="14.45" customHeight="1" x14ac:dyDescent="0.2">
      <c r="A20" s="465" t="s">
        <v>537</v>
      </c>
      <c r="B20" s="466" t="s">
        <v>538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0</v>
      </c>
    </row>
    <row r="21" spans="1:10" ht="14.45" customHeight="1" x14ac:dyDescent="0.2">
      <c r="A21" s="465" t="s">
        <v>537</v>
      </c>
      <c r="B21" s="466" t="s">
        <v>524</v>
      </c>
      <c r="C21" s="467">
        <v>0</v>
      </c>
      <c r="D21" s="467">
        <v>0</v>
      </c>
      <c r="E21" s="467"/>
      <c r="F21" s="467">
        <v>1.133E-2</v>
      </c>
      <c r="G21" s="467">
        <v>0</v>
      </c>
      <c r="H21" s="467">
        <v>1.133E-2</v>
      </c>
      <c r="I21" s="468" t="s">
        <v>271</v>
      </c>
      <c r="J21" s="469" t="s">
        <v>1</v>
      </c>
    </row>
    <row r="22" spans="1:10" ht="14.45" customHeight="1" x14ac:dyDescent="0.2">
      <c r="A22" s="465" t="s">
        <v>537</v>
      </c>
      <c r="B22" s="466" t="s">
        <v>539</v>
      </c>
      <c r="C22" s="467">
        <v>0</v>
      </c>
      <c r="D22" s="467">
        <v>0</v>
      </c>
      <c r="E22" s="467"/>
      <c r="F22" s="467">
        <v>1.133E-2</v>
      </c>
      <c r="G22" s="467">
        <v>0</v>
      </c>
      <c r="H22" s="467">
        <v>1.133E-2</v>
      </c>
      <c r="I22" s="468" t="s">
        <v>271</v>
      </c>
      <c r="J22" s="469" t="s">
        <v>1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1</v>
      </c>
    </row>
    <row r="24" spans="1:10" ht="14.45" customHeight="1" x14ac:dyDescent="0.2">
      <c r="A24" s="465" t="s">
        <v>522</v>
      </c>
      <c r="B24" s="466" t="s">
        <v>526</v>
      </c>
      <c r="C24" s="467">
        <v>21.076430000000002</v>
      </c>
      <c r="D24" s="467">
        <v>7.8392199999999992</v>
      </c>
      <c r="E24" s="467"/>
      <c r="F24" s="467">
        <v>16.791630000000005</v>
      </c>
      <c r="G24" s="467">
        <v>0</v>
      </c>
      <c r="H24" s="467">
        <v>16.791630000000005</v>
      </c>
      <c r="I24" s="468" t="s">
        <v>271</v>
      </c>
      <c r="J24" s="469" t="s">
        <v>1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 xr:uid="{7487600D-7A36-437E-9F7E-A74573189C7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157.76043399694137</v>
      </c>
      <c r="M3" s="98">
        <f>SUBTOTAL(9,M5:M1048576)</f>
        <v>96</v>
      </c>
      <c r="N3" s="99">
        <f>SUBTOTAL(9,N5:N1048576)</f>
        <v>15145.001663706373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522</v>
      </c>
      <c r="B5" s="479" t="s">
        <v>523</v>
      </c>
      <c r="C5" s="480" t="s">
        <v>537</v>
      </c>
      <c r="D5" s="481" t="s">
        <v>538</v>
      </c>
      <c r="E5" s="482">
        <v>50113001</v>
      </c>
      <c r="F5" s="481" t="s">
        <v>540</v>
      </c>
      <c r="G5" s="480" t="s">
        <v>541</v>
      </c>
      <c r="H5" s="480">
        <v>175868</v>
      </c>
      <c r="I5" s="480">
        <v>75868</v>
      </c>
      <c r="J5" s="480" t="s">
        <v>542</v>
      </c>
      <c r="K5" s="480" t="s">
        <v>543</v>
      </c>
      <c r="L5" s="483">
        <v>1.133</v>
      </c>
      <c r="M5" s="483">
        <v>10</v>
      </c>
      <c r="N5" s="484">
        <v>11.33</v>
      </c>
    </row>
    <row r="6" spans="1:14" ht="14.45" customHeight="1" x14ac:dyDescent="0.2">
      <c r="A6" s="485" t="s">
        <v>522</v>
      </c>
      <c r="B6" s="486" t="s">
        <v>523</v>
      </c>
      <c r="C6" s="487" t="s">
        <v>533</v>
      </c>
      <c r="D6" s="488" t="s">
        <v>534</v>
      </c>
      <c r="E6" s="489">
        <v>50113001</v>
      </c>
      <c r="F6" s="488" t="s">
        <v>540</v>
      </c>
      <c r="G6" s="487" t="s">
        <v>541</v>
      </c>
      <c r="H6" s="487">
        <v>100362</v>
      </c>
      <c r="I6" s="487">
        <v>362</v>
      </c>
      <c r="J6" s="487" t="s">
        <v>544</v>
      </c>
      <c r="K6" s="487" t="s">
        <v>545</v>
      </c>
      <c r="L6" s="490">
        <v>72.86</v>
      </c>
      <c r="M6" s="490">
        <v>1</v>
      </c>
      <c r="N6" s="491">
        <v>72.86</v>
      </c>
    </row>
    <row r="7" spans="1:14" ht="14.45" customHeight="1" x14ac:dyDescent="0.2">
      <c r="A7" s="485" t="s">
        <v>522</v>
      </c>
      <c r="B7" s="486" t="s">
        <v>523</v>
      </c>
      <c r="C7" s="487" t="s">
        <v>533</v>
      </c>
      <c r="D7" s="488" t="s">
        <v>534</v>
      </c>
      <c r="E7" s="489">
        <v>50113001</v>
      </c>
      <c r="F7" s="488" t="s">
        <v>540</v>
      </c>
      <c r="G7" s="487" t="s">
        <v>541</v>
      </c>
      <c r="H7" s="487">
        <v>847754</v>
      </c>
      <c r="I7" s="487">
        <v>0</v>
      </c>
      <c r="J7" s="487" t="s">
        <v>546</v>
      </c>
      <c r="K7" s="487" t="s">
        <v>271</v>
      </c>
      <c r="L7" s="490">
        <v>67.05</v>
      </c>
      <c r="M7" s="490">
        <v>10</v>
      </c>
      <c r="N7" s="491">
        <v>670.5</v>
      </c>
    </row>
    <row r="8" spans="1:14" ht="14.45" customHeight="1" x14ac:dyDescent="0.2">
      <c r="A8" s="485" t="s">
        <v>522</v>
      </c>
      <c r="B8" s="486" t="s">
        <v>523</v>
      </c>
      <c r="C8" s="487" t="s">
        <v>533</v>
      </c>
      <c r="D8" s="488" t="s">
        <v>534</v>
      </c>
      <c r="E8" s="489">
        <v>50113001</v>
      </c>
      <c r="F8" s="488" t="s">
        <v>540</v>
      </c>
      <c r="G8" s="487" t="s">
        <v>541</v>
      </c>
      <c r="H8" s="487">
        <v>920219</v>
      </c>
      <c r="I8" s="487">
        <v>0</v>
      </c>
      <c r="J8" s="487" t="s">
        <v>547</v>
      </c>
      <c r="K8" s="487" t="s">
        <v>271</v>
      </c>
      <c r="L8" s="490">
        <v>36.106404088568517</v>
      </c>
      <c r="M8" s="490">
        <v>1</v>
      </c>
      <c r="N8" s="491">
        <v>36.106404088568517</v>
      </c>
    </row>
    <row r="9" spans="1:14" ht="14.45" customHeight="1" x14ac:dyDescent="0.2">
      <c r="A9" s="485" t="s">
        <v>522</v>
      </c>
      <c r="B9" s="486" t="s">
        <v>523</v>
      </c>
      <c r="C9" s="487" t="s">
        <v>533</v>
      </c>
      <c r="D9" s="488" t="s">
        <v>534</v>
      </c>
      <c r="E9" s="489">
        <v>50113001</v>
      </c>
      <c r="F9" s="488" t="s">
        <v>540</v>
      </c>
      <c r="G9" s="487" t="s">
        <v>541</v>
      </c>
      <c r="H9" s="487">
        <v>930043</v>
      </c>
      <c r="I9" s="487">
        <v>0</v>
      </c>
      <c r="J9" s="487" t="s">
        <v>548</v>
      </c>
      <c r="K9" s="487" t="s">
        <v>271</v>
      </c>
      <c r="L9" s="490">
        <v>43.327680241876479</v>
      </c>
      <c r="M9" s="490">
        <v>15</v>
      </c>
      <c r="N9" s="491">
        <v>649.9152036281472</v>
      </c>
    </row>
    <row r="10" spans="1:14" ht="14.45" customHeight="1" x14ac:dyDescent="0.2">
      <c r="A10" s="485" t="s">
        <v>522</v>
      </c>
      <c r="B10" s="486" t="s">
        <v>523</v>
      </c>
      <c r="C10" s="487" t="s">
        <v>533</v>
      </c>
      <c r="D10" s="488" t="s">
        <v>534</v>
      </c>
      <c r="E10" s="489">
        <v>50113001</v>
      </c>
      <c r="F10" s="488" t="s">
        <v>540</v>
      </c>
      <c r="G10" s="487" t="s">
        <v>541</v>
      </c>
      <c r="H10" s="487">
        <v>198876</v>
      </c>
      <c r="I10" s="487">
        <v>98876</v>
      </c>
      <c r="J10" s="487" t="s">
        <v>549</v>
      </c>
      <c r="K10" s="487" t="s">
        <v>550</v>
      </c>
      <c r="L10" s="490">
        <v>255.2</v>
      </c>
      <c r="M10" s="490">
        <v>30</v>
      </c>
      <c r="N10" s="491">
        <v>7656</v>
      </c>
    </row>
    <row r="11" spans="1:14" ht="14.45" customHeight="1" x14ac:dyDescent="0.2">
      <c r="A11" s="485" t="s">
        <v>522</v>
      </c>
      <c r="B11" s="486" t="s">
        <v>523</v>
      </c>
      <c r="C11" s="487" t="s">
        <v>533</v>
      </c>
      <c r="D11" s="488" t="s">
        <v>534</v>
      </c>
      <c r="E11" s="489">
        <v>50113001</v>
      </c>
      <c r="F11" s="488" t="s">
        <v>540</v>
      </c>
      <c r="G11" s="487" t="s">
        <v>541</v>
      </c>
      <c r="H11" s="487">
        <v>198880</v>
      </c>
      <c r="I11" s="487">
        <v>98880</v>
      </c>
      <c r="J11" s="487" t="s">
        <v>549</v>
      </c>
      <c r="K11" s="487" t="s">
        <v>551</v>
      </c>
      <c r="L11" s="490">
        <v>201.3</v>
      </c>
      <c r="M11" s="490">
        <v>2</v>
      </c>
      <c r="N11" s="491">
        <v>402.6</v>
      </c>
    </row>
    <row r="12" spans="1:14" ht="14.45" customHeight="1" x14ac:dyDescent="0.2">
      <c r="A12" s="485" t="s">
        <v>522</v>
      </c>
      <c r="B12" s="486" t="s">
        <v>523</v>
      </c>
      <c r="C12" s="487" t="s">
        <v>533</v>
      </c>
      <c r="D12" s="488" t="s">
        <v>534</v>
      </c>
      <c r="E12" s="489">
        <v>50113001</v>
      </c>
      <c r="F12" s="488" t="s">
        <v>540</v>
      </c>
      <c r="G12" s="487" t="s">
        <v>541</v>
      </c>
      <c r="H12" s="487">
        <v>106093</v>
      </c>
      <c r="I12" s="487">
        <v>6093</v>
      </c>
      <c r="J12" s="487" t="s">
        <v>552</v>
      </c>
      <c r="K12" s="487" t="s">
        <v>553</v>
      </c>
      <c r="L12" s="490">
        <v>171.45000000000002</v>
      </c>
      <c r="M12" s="490">
        <v>1</v>
      </c>
      <c r="N12" s="491">
        <v>171.45000000000002</v>
      </c>
    </row>
    <row r="13" spans="1:14" ht="14.45" customHeight="1" x14ac:dyDescent="0.2">
      <c r="A13" s="485" t="s">
        <v>522</v>
      </c>
      <c r="B13" s="486" t="s">
        <v>523</v>
      </c>
      <c r="C13" s="487" t="s">
        <v>533</v>
      </c>
      <c r="D13" s="488" t="s">
        <v>534</v>
      </c>
      <c r="E13" s="489">
        <v>50113001</v>
      </c>
      <c r="F13" s="488" t="s">
        <v>540</v>
      </c>
      <c r="G13" s="487" t="s">
        <v>554</v>
      </c>
      <c r="H13" s="487">
        <v>100308</v>
      </c>
      <c r="I13" s="487">
        <v>100308</v>
      </c>
      <c r="J13" s="487" t="s">
        <v>555</v>
      </c>
      <c r="K13" s="487" t="s">
        <v>556</v>
      </c>
      <c r="L13" s="490">
        <v>38.370000000000005</v>
      </c>
      <c r="M13" s="490">
        <v>14</v>
      </c>
      <c r="N13" s="491">
        <v>537.18000000000006</v>
      </c>
    </row>
    <row r="14" spans="1:14" ht="14.45" customHeight="1" x14ac:dyDescent="0.2">
      <c r="A14" s="485" t="s">
        <v>522</v>
      </c>
      <c r="B14" s="486" t="s">
        <v>523</v>
      </c>
      <c r="C14" s="487" t="s">
        <v>533</v>
      </c>
      <c r="D14" s="488" t="s">
        <v>534</v>
      </c>
      <c r="E14" s="489">
        <v>50113001</v>
      </c>
      <c r="F14" s="488" t="s">
        <v>540</v>
      </c>
      <c r="G14" s="487" t="s">
        <v>541</v>
      </c>
      <c r="H14" s="487">
        <v>501582</v>
      </c>
      <c r="I14" s="487">
        <v>0</v>
      </c>
      <c r="J14" s="487" t="s">
        <v>557</v>
      </c>
      <c r="K14" s="487" t="s">
        <v>271</v>
      </c>
      <c r="L14" s="490">
        <v>701.85685199655211</v>
      </c>
      <c r="M14" s="490">
        <v>3</v>
      </c>
      <c r="N14" s="491">
        <v>2105.5705559896564</v>
      </c>
    </row>
    <row r="15" spans="1:14" ht="14.45" customHeight="1" x14ac:dyDescent="0.2">
      <c r="A15" s="485" t="s">
        <v>522</v>
      </c>
      <c r="B15" s="486" t="s">
        <v>523</v>
      </c>
      <c r="C15" s="487" t="s">
        <v>533</v>
      </c>
      <c r="D15" s="488" t="s">
        <v>534</v>
      </c>
      <c r="E15" s="489">
        <v>50113001</v>
      </c>
      <c r="F15" s="488" t="s">
        <v>540</v>
      </c>
      <c r="G15" s="487" t="s">
        <v>541</v>
      </c>
      <c r="H15" s="487">
        <v>500326</v>
      </c>
      <c r="I15" s="487">
        <v>1000</v>
      </c>
      <c r="J15" s="487" t="s">
        <v>558</v>
      </c>
      <c r="K15" s="487" t="s">
        <v>271</v>
      </c>
      <c r="L15" s="490">
        <v>169.67949999999999</v>
      </c>
      <c r="M15" s="490">
        <v>1</v>
      </c>
      <c r="N15" s="491">
        <v>169.67949999999999</v>
      </c>
    </row>
    <row r="16" spans="1:14" ht="14.45" customHeight="1" x14ac:dyDescent="0.2">
      <c r="A16" s="485" t="s">
        <v>522</v>
      </c>
      <c r="B16" s="486" t="s">
        <v>523</v>
      </c>
      <c r="C16" s="487" t="s">
        <v>533</v>
      </c>
      <c r="D16" s="488" t="s">
        <v>534</v>
      </c>
      <c r="E16" s="489">
        <v>50113001</v>
      </c>
      <c r="F16" s="488" t="s">
        <v>540</v>
      </c>
      <c r="G16" s="487" t="s">
        <v>541</v>
      </c>
      <c r="H16" s="487">
        <v>185512</v>
      </c>
      <c r="I16" s="487">
        <v>185512</v>
      </c>
      <c r="J16" s="487" t="s">
        <v>559</v>
      </c>
      <c r="K16" s="487" t="s">
        <v>560</v>
      </c>
      <c r="L16" s="490">
        <v>73.730000000000018</v>
      </c>
      <c r="M16" s="490">
        <v>1</v>
      </c>
      <c r="N16" s="491">
        <v>73.730000000000018</v>
      </c>
    </row>
    <row r="17" spans="1:14" ht="14.45" customHeight="1" x14ac:dyDescent="0.2">
      <c r="A17" s="485" t="s">
        <v>522</v>
      </c>
      <c r="B17" s="486" t="s">
        <v>523</v>
      </c>
      <c r="C17" s="487" t="s">
        <v>533</v>
      </c>
      <c r="D17" s="488" t="s">
        <v>534</v>
      </c>
      <c r="E17" s="489">
        <v>50113001</v>
      </c>
      <c r="F17" s="488" t="s">
        <v>540</v>
      </c>
      <c r="G17" s="487" t="s">
        <v>554</v>
      </c>
      <c r="H17" s="487">
        <v>109709</v>
      </c>
      <c r="I17" s="487">
        <v>9709</v>
      </c>
      <c r="J17" s="487" t="s">
        <v>561</v>
      </c>
      <c r="K17" s="487" t="s">
        <v>562</v>
      </c>
      <c r="L17" s="490">
        <v>64.900000000000006</v>
      </c>
      <c r="M17" s="490">
        <v>6</v>
      </c>
      <c r="N17" s="491">
        <v>389.40000000000003</v>
      </c>
    </row>
    <row r="18" spans="1:14" ht="14.45" customHeight="1" thickBot="1" x14ac:dyDescent="0.25">
      <c r="A18" s="492" t="s">
        <v>522</v>
      </c>
      <c r="B18" s="493" t="s">
        <v>523</v>
      </c>
      <c r="C18" s="494" t="s">
        <v>533</v>
      </c>
      <c r="D18" s="495" t="s">
        <v>534</v>
      </c>
      <c r="E18" s="496">
        <v>50113001</v>
      </c>
      <c r="F18" s="495" t="s">
        <v>540</v>
      </c>
      <c r="G18" s="494" t="s">
        <v>541</v>
      </c>
      <c r="H18" s="494">
        <v>840813</v>
      </c>
      <c r="I18" s="494">
        <v>135844</v>
      </c>
      <c r="J18" s="494" t="s">
        <v>563</v>
      </c>
      <c r="K18" s="494" t="s">
        <v>564</v>
      </c>
      <c r="L18" s="497">
        <v>2198.6799999999998</v>
      </c>
      <c r="M18" s="497">
        <v>1</v>
      </c>
      <c r="N18" s="498">
        <v>2198.6799999999998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E4AE9D2-9584-43B6-8547-1DAF7B50D80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565</v>
      </c>
      <c r="B5" s="476"/>
      <c r="C5" s="503">
        <v>0</v>
      </c>
      <c r="D5" s="476">
        <v>926.58</v>
      </c>
      <c r="E5" s="503">
        <v>1</v>
      </c>
      <c r="F5" s="477">
        <v>926.58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926.58</v>
      </c>
      <c r="E6" s="508">
        <v>1</v>
      </c>
      <c r="F6" s="509">
        <v>926.58</v>
      </c>
    </row>
    <row r="7" spans="1:6" ht="14.45" customHeight="1" thickBot="1" x14ac:dyDescent="0.25"/>
    <row r="8" spans="1:6" ht="14.45" customHeight="1" x14ac:dyDescent="0.2">
      <c r="A8" s="516" t="s">
        <v>566</v>
      </c>
      <c r="B8" s="483"/>
      <c r="C8" s="504">
        <v>0</v>
      </c>
      <c r="D8" s="483">
        <v>537.18000000000006</v>
      </c>
      <c r="E8" s="504">
        <v>1</v>
      </c>
      <c r="F8" s="484">
        <v>537.18000000000006</v>
      </c>
    </row>
    <row r="9" spans="1:6" ht="14.45" customHeight="1" thickBot="1" x14ac:dyDescent="0.25">
      <c r="A9" s="517" t="s">
        <v>567</v>
      </c>
      <c r="B9" s="513"/>
      <c r="C9" s="514">
        <v>0</v>
      </c>
      <c r="D9" s="513">
        <v>389.40000000000003</v>
      </c>
      <c r="E9" s="514">
        <v>1</v>
      </c>
      <c r="F9" s="515">
        <v>389.40000000000003</v>
      </c>
    </row>
    <row r="10" spans="1:6" ht="14.45" customHeight="1" thickBot="1" x14ac:dyDescent="0.25">
      <c r="A10" s="506" t="s">
        <v>3</v>
      </c>
      <c r="B10" s="507"/>
      <c r="C10" s="508">
        <v>0</v>
      </c>
      <c r="D10" s="507">
        <v>926.58000000000015</v>
      </c>
      <c r="E10" s="508">
        <v>1</v>
      </c>
      <c r="F10" s="509">
        <v>926.58000000000015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586F9B00-8E43-4745-BB4B-A205DDC48DE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574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20</v>
      </c>
      <c r="J3" s="43">
        <f>SUBTOTAL(9,J6:J1048576)</f>
        <v>926.58000000000015</v>
      </c>
      <c r="K3" s="44">
        <f>IF(M3=0,0,J3/M3)</f>
        <v>1</v>
      </c>
      <c r="L3" s="43">
        <f>SUBTOTAL(9,L6:L1048576)</f>
        <v>20</v>
      </c>
      <c r="M3" s="45">
        <f>SUBTOTAL(9,M6:M1048576)</f>
        <v>926.58000000000015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533</v>
      </c>
      <c r="B6" s="479" t="s">
        <v>568</v>
      </c>
      <c r="C6" s="479" t="s">
        <v>569</v>
      </c>
      <c r="D6" s="479" t="s">
        <v>555</v>
      </c>
      <c r="E6" s="479" t="s">
        <v>570</v>
      </c>
      <c r="F6" s="483"/>
      <c r="G6" s="483"/>
      <c r="H6" s="504">
        <v>0</v>
      </c>
      <c r="I6" s="483">
        <v>14</v>
      </c>
      <c r="J6" s="483">
        <v>537.18000000000006</v>
      </c>
      <c r="K6" s="504">
        <v>1</v>
      </c>
      <c r="L6" s="483">
        <v>14</v>
      </c>
      <c r="M6" s="484">
        <v>537.18000000000006</v>
      </c>
    </row>
    <row r="7" spans="1:13" ht="14.45" customHeight="1" thickBot="1" x14ac:dyDescent="0.25">
      <c r="A7" s="492" t="s">
        <v>533</v>
      </c>
      <c r="B7" s="493" t="s">
        <v>571</v>
      </c>
      <c r="C7" s="493" t="s">
        <v>572</v>
      </c>
      <c r="D7" s="493" t="s">
        <v>561</v>
      </c>
      <c r="E7" s="493" t="s">
        <v>573</v>
      </c>
      <c r="F7" s="497"/>
      <c r="G7" s="497"/>
      <c r="H7" s="505">
        <v>0</v>
      </c>
      <c r="I7" s="497">
        <v>6</v>
      </c>
      <c r="J7" s="497">
        <v>389.40000000000003</v>
      </c>
      <c r="K7" s="505">
        <v>1</v>
      </c>
      <c r="L7" s="497">
        <v>6</v>
      </c>
      <c r="M7" s="498">
        <v>389.40000000000003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FA64375E-1142-4371-9181-04A2CF46C1F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73</v>
      </c>
      <c r="C3" s="251">
        <f>SUM(C6:C1048576)</f>
        <v>6</v>
      </c>
      <c r="D3" s="251">
        <f>SUM(D6:D1048576)</f>
        <v>0</v>
      </c>
      <c r="E3" s="252">
        <f>SUM(E6:E1048576)</f>
        <v>0</v>
      </c>
      <c r="F3" s="249">
        <f>IF(SUM($B3:$E3)=0,"",B3/SUM($B3:$E3))</f>
        <v>0.92405063291139244</v>
      </c>
      <c r="G3" s="247">
        <f t="shared" ref="G3:I3" si="0">IF(SUM($B3:$E3)=0,"",C3/SUM($B3:$E3))</f>
        <v>7.5949367088607597E-2</v>
      </c>
      <c r="H3" s="247">
        <f t="shared" si="0"/>
        <v>0</v>
      </c>
      <c r="I3" s="248">
        <f t="shared" si="0"/>
        <v>0</v>
      </c>
      <c r="J3" s="251">
        <f>SUM(J6:J1048576)</f>
        <v>28</v>
      </c>
      <c r="K3" s="251">
        <f>SUM(K6:K1048576)</f>
        <v>6</v>
      </c>
      <c r="L3" s="251">
        <f>SUM(L6:L1048576)</f>
        <v>0</v>
      </c>
      <c r="M3" s="252">
        <f>SUM(M6:M1048576)</f>
        <v>0</v>
      </c>
      <c r="N3" s="249">
        <f>IF(SUM($J3:$M3)=0,"",J3/SUM($J3:$M3))</f>
        <v>0.82352941176470584</v>
      </c>
      <c r="O3" s="247">
        <f t="shared" ref="O3:Q3" si="1">IF(SUM($J3:$M3)=0,"",K3/SUM($J3:$M3))</f>
        <v>0.17647058823529413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29" t="s">
        <v>575</v>
      </c>
      <c r="B6" s="533"/>
      <c r="C6" s="483"/>
      <c r="D6" s="483"/>
      <c r="E6" s="484"/>
      <c r="F6" s="531"/>
      <c r="G6" s="504"/>
      <c r="H6" s="504"/>
      <c r="I6" s="535"/>
      <c r="J6" s="533"/>
      <c r="K6" s="483"/>
      <c r="L6" s="483"/>
      <c r="M6" s="484"/>
      <c r="N6" s="531"/>
      <c r="O6" s="504"/>
      <c r="P6" s="504"/>
      <c r="Q6" s="527"/>
    </row>
    <row r="7" spans="1:17" ht="14.45" customHeight="1" thickBot="1" x14ac:dyDescent="0.25">
      <c r="A7" s="530" t="s">
        <v>565</v>
      </c>
      <c r="B7" s="534">
        <v>73</v>
      </c>
      <c r="C7" s="497">
        <v>6</v>
      </c>
      <c r="D7" s="497"/>
      <c r="E7" s="498"/>
      <c r="F7" s="532">
        <v>0.92405063291139244</v>
      </c>
      <c r="G7" s="505">
        <v>7.5949367088607597E-2</v>
      </c>
      <c r="H7" s="505">
        <v>0</v>
      </c>
      <c r="I7" s="536">
        <v>0</v>
      </c>
      <c r="J7" s="534">
        <v>28</v>
      </c>
      <c r="K7" s="497">
        <v>6</v>
      </c>
      <c r="L7" s="497"/>
      <c r="M7" s="498"/>
      <c r="N7" s="532">
        <v>0.82352941176470584</v>
      </c>
      <c r="O7" s="505">
        <v>0.17647058823529413</v>
      </c>
      <c r="P7" s="505">
        <v>0</v>
      </c>
      <c r="Q7" s="5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3F268F3C-F777-4D06-8181-8A183148FB5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35</v>
      </c>
      <c r="B5" s="466" t="s">
        <v>576</v>
      </c>
      <c r="C5" s="469">
        <v>10693.32</v>
      </c>
      <c r="D5" s="469">
        <v>47</v>
      </c>
      <c r="E5" s="469">
        <v>9924.31</v>
      </c>
      <c r="F5" s="537">
        <v>0.92808501008105992</v>
      </c>
      <c r="G5" s="469">
        <v>41</v>
      </c>
      <c r="H5" s="537">
        <v>0.87234042553191493</v>
      </c>
      <c r="I5" s="469">
        <v>769.01</v>
      </c>
      <c r="J5" s="537">
        <v>7.1914989918940048E-2</v>
      </c>
      <c r="K5" s="469">
        <v>6</v>
      </c>
      <c r="L5" s="537">
        <v>0.1276595744680851</v>
      </c>
      <c r="M5" s="469" t="s">
        <v>68</v>
      </c>
      <c r="N5" s="150"/>
    </row>
    <row r="6" spans="1:14" ht="14.45" customHeight="1" x14ac:dyDescent="0.2">
      <c r="A6" s="465">
        <v>35</v>
      </c>
      <c r="B6" s="466" t="s">
        <v>577</v>
      </c>
      <c r="C6" s="469">
        <v>10693.32</v>
      </c>
      <c r="D6" s="469">
        <v>47</v>
      </c>
      <c r="E6" s="469">
        <v>9924.31</v>
      </c>
      <c r="F6" s="537">
        <v>0.92808501008105992</v>
      </c>
      <c r="G6" s="469">
        <v>41</v>
      </c>
      <c r="H6" s="537">
        <v>0.87234042553191493</v>
      </c>
      <c r="I6" s="469">
        <v>769.01</v>
      </c>
      <c r="J6" s="537">
        <v>7.1914989918940048E-2</v>
      </c>
      <c r="K6" s="469">
        <v>6</v>
      </c>
      <c r="L6" s="537">
        <v>0.1276595744680851</v>
      </c>
      <c r="M6" s="469" t="s">
        <v>1</v>
      </c>
      <c r="N6" s="150"/>
    </row>
    <row r="7" spans="1:14" ht="14.45" customHeight="1" x14ac:dyDescent="0.2">
      <c r="A7" s="465" t="s">
        <v>522</v>
      </c>
      <c r="B7" s="466" t="s">
        <v>3</v>
      </c>
      <c r="C7" s="469">
        <v>10693.32</v>
      </c>
      <c r="D7" s="469">
        <v>47</v>
      </c>
      <c r="E7" s="469">
        <v>9924.31</v>
      </c>
      <c r="F7" s="537">
        <v>0.92808501008105992</v>
      </c>
      <c r="G7" s="469">
        <v>41</v>
      </c>
      <c r="H7" s="537">
        <v>0.87234042553191493</v>
      </c>
      <c r="I7" s="469">
        <v>769.01</v>
      </c>
      <c r="J7" s="537">
        <v>7.1914989918940048E-2</v>
      </c>
      <c r="K7" s="469">
        <v>6</v>
      </c>
      <c r="L7" s="537">
        <v>0.1276595744680851</v>
      </c>
      <c r="M7" s="469" t="s">
        <v>527</v>
      </c>
      <c r="N7" s="150"/>
    </row>
    <row r="9" spans="1:14" ht="14.45" customHeight="1" x14ac:dyDescent="0.2">
      <c r="A9" s="465">
        <v>35</v>
      </c>
      <c r="B9" s="466" t="s">
        <v>576</v>
      </c>
      <c r="C9" s="469" t="s">
        <v>271</v>
      </c>
      <c r="D9" s="469" t="s">
        <v>271</v>
      </c>
      <c r="E9" s="469" t="s">
        <v>271</v>
      </c>
      <c r="F9" s="537" t="s">
        <v>271</v>
      </c>
      <c r="G9" s="469" t="s">
        <v>271</v>
      </c>
      <c r="H9" s="537" t="s">
        <v>271</v>
      </c>
      <c r="I9" s="469" t="s">
        <v>271</v>
      </c>
      <c r="J9" s="537" t="s">
        <v>271</v>
      </c>
      <c r="K9" s="469" t="s">
        <v>271</v>
      </c>
      <c r="L9" s="537" t="s">
        <v>271</v>
      </c>
      <c r="M9" s="469" t="s">
        <v>68</v>
      </c>
      <c r="N9" s="150"/>
    </row>
    <row r="10" spans="1:14" ht="14.45" customHeight="1" x14ac:dyDescent="0.2">
      <c r="A10" s="465" t="s">
        <v>578</v>
      </c>
      <c r="B10" s="466" t="s">
        <v>577</v>
      </c>
      <c r="C10" s="469">
        <v>10693.32</v>
      </c>
      <c r="D10" s="469">
        <v>47</v>
      </c>
      <c r="E10" s="469">
        <v>9924.31</v>
      </c>
      <c r="F10" s="537">
        <v>0.92808501008105992</v>
      </c>
      <c r="G10" s="469">
        <v>41</v>
      </c>
      <c r="H10" s="537">
        <v>0.87234042553191493</v>
      </c>
      <c r="I10" s="469">
        <v>769.01</v>
      </c>
      <c r="J10" s="537">
        <v>7.1914989918940048E-2</v>
      </c>
      <c r="K10" s="469">
        <v>6</v>
      </c>
      <c r="L10" s="537">
        <v>0.1276595744680851</v>
      </c>
      <c r="M10" s="469" t="s">
        <v>1</v>
      </c>
      <c r="N10" s="150"/>
    </row>
    <row r="11" spans="1:14" ht="14.45" customHeight="1" x14ac:dyDescent="0.2">
      <c r="A11" s="465" t="s">
        <v>578</v>
      </c>
      <c r="B11" s="466" t="s">
        <v>579</v>
      </c>
      <c r="C11" s="469">
        <v>10693.32</v>
      </c>
      <c r="D11" s="469">
        <v>47</v>
      </c>
      <c r="E11" s="469">
        <v>9924.31</v>
      </c>
      <c r="F11" s="537">
        <v>0.92808501008105992</v>
      </c>
      <c r="G11" s="469">
        <v>41</v>
      </c>
      <c r="H11" s="537">
        <v>0.87234042553191493</v>
      </c>
      <c r="I11" s="469">
        <v>769.01</v>
      </c>
      <c r="J11" s="537">
        <v>7.1914989918940048E-2</v>
      </c>
      <c r="K11" s="469">
        <v>6</v>
      </c>
      <c r="L11" s="537">
        <v>0.1276595744680851</v>
      </c>
      <c r="M11" s="469" t="s">
        <v>530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7" t="s">
        <v>271</v>
      </c>
      <c r="G12" s="469" t="s">
        <v>271</v>
      </c>
      <c r="H12" s="537" t="s">
        <v>271</v>
      </c>
      <c r="I12" s="469" t="s">
        <v>271</v>
      </c>
      <c r="J12" s="537" t="s">
        <v>271</v>
      </c>
      <c r="K12" s="469" t="s">
        <v>271</v>
      </c>
      <c r="L12" s="537" t="s">
        <v>271</v>
      </c>
      <c r="M12" s="469" t="s">
        <v>531</v>
      </c>
      <c r="N12" s="150"/>
    </row>
    <row r="13" spans="1:14" ht="14.45" customHeight="1" x14ac:dyDescent="0.2">
      <c r="A13" s="465" t="s">
        <v>522</v>
      </c>
      <c r="B13" s="466" t="s">
        <v>580</v>
      </c>
      <c r="C13" s="469">
        <v>10693.32</v>
      </c>
      <c r="D13" s="469">
        <v>47</v>
      </c>
      <c r="E13" s="469">
        <v>9924.31</v>
      </c>
      <c r="F13" s="537">
        <v>0.92808501008105992</v>
      </c>
      <c r="G13" s="469">
        <v>41</v>
      </c>
      <c r="H13" s="537">
        <v>0.87234042553191493</v>
      </c>
      <c r="I13" s="469">
        <v>769.01</v>
      </c>
      <c r="J13" s="537">
        <v>7.1914989918940048E-2</v>
      </c>
      <c r="K13" s="469">
        <v>6</v>
      </c>
      <c r="L13" s="537">
        <v>0.1276595744680851</v>
      </c>
      <c r="M13" s="469" t="s">
        <v>527</v>
      </c>
      <c r="N13" s="150"/>
    </row>
    <row r="14" spans="1:14" ht="14.45" customHeight="1" x14ac:dyDescent="0.2">
      <c r="A14" s="538" t="s">
        <v>244</v>
      </c>
    </row>
    <row r="15" spans="1:14" ht="14.45" customHeight="1" x14ac:dyDescent="0.2">
      <c r="A15" s="539" t="s">
        <v>581</v>
      </c>
    </row>
    <row r="16" spans="1:14" ht="14.45" customHeight="1" x14ac:dyDescent="0.2">
      <c r="A16" s="538" t="s">
        <v>582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DFCB040B-B992-4E30-8A90-64A7F4585AC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3"/>
      <c r="D4" s="522" t="s">
        <v>20</v>
      </c>
      <c r="E4" s="543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0" t="s">
        <v>583</v>
      </c>
      <c r="B5" s="533">
        <v>5248.6600000000008</v>
      </c>
      <c r="C5" s="479">
        <v>1</v>
      </c>
      <c r="D5" s="545">
        <v>19</v>
      </c>
      <c r="E5" s="549" t="s">
        <v>583</v>
      </c>
      <c r="F5" s="533">
        <v>5135.0400000000009</v>
      </c>
      <c r="G5" s="504">
        <v>0.97835256998929254</v>
      </c>
      <c r="H5" s="483">
        <v>17</v>
      </c>
      <c r="I5" s="527">
        <v>0.89473684210526316</v>
      </c>
      <c r="J5" s="552">
        <v>113.62</v>
      </c>
      <c r="K5" s="504">
        <v>2.1647430010707493E-2</v>
      </c>
      <c r="L5" s="483">
        <v>2</v>
      </c>
      <c r="M5" s="527">
        <v>0.10526315789473684</v>
      </c>
    </row>
    <row r="6" spans="1:13" ht="14.45" customHeight="1" x14ac:dyDescent="0.2">
      <c r="A6" s="541" t="s">
        <v>584</v>
      </c>
      <c r="B6" s="544">
        <v>168.56</v>
      </c>
      <c r="C6" s="486">
        <v>1</v>
      </c>
      <c r="D6" s="546">
        <v>2</v>
      </c>
      <c r="E6" s="550" t="s">
        <v>584</v>
      </c>
      <c r="F6" s="544">
        <v>168.56</v>
      </c>
      <c r="G6" s="512">
        <v>1</v>
      </c>
      <c r="H6" s="490">
        <v>2</v>
      </c>
      <c r="I6" s="548">
        <v>1</v>
      </c>
      <c r="J6" s="553"/>
      <c r="K6" s="512">
        <v>0</v>
      </c>
      <c r="L6" s="490"/>
      <c r="M6" s="548">
        <v>0</v>
      </c>
    </row>
    <row r="7" spans="1:13" ht="14.45" customHeight="1" x14ac:dyDescent="0.2">
      <c r="A7" s="541" t="s">
        <v>585</v>
      </c>
      <c r="B7" s="544">
        <v>2924.35</v>
      </c>
      <c r="C7" s="486">
        <v>1</v>
      </c>
      <c r="D7" s="546">
        <v>16</v>
      </c>
      <c r="E7" s="550" t="s">
        <v>585</v>
      </c>
      <c r="F7" s="544">
        <v>2564.12</v>
      </c>
      <c r="G7" s="512">
        <v>0.87681707046010227</v>
      </c>
      <c r="H7" s="490">
        <v>14</v>
      </c>
      <c r="I7" s="548">
        <v>0.875</v>
      </c>
      <c r="J7" s="553">
        <v>360.22999999999996</v>
      </c>
      <c r="K7" s="512">
        <v>0.12318292953989775</v>
      </c>
      <c r="L7" s="490">
        <v>2</v>
      </c>
      <c r="M7" s="548">
        <v>0.125</v>
      </c>
    </row>
    <row r="8" spans="1:13" ht="14.45" customHeight="1" thickBot="1" x14ac:dyDescent="0.25">
      <c r="A8" s="542" t="s">
        <v>586</v>
      </c>
      <c r="B8" s="534">
        <v>2351.7499999999995</v>
      </c>
      <c r="C8" s="493">
        <v>1</v>
      </c>
      <c r="D8" s="547">
        <v>10</v>
      </c>
      <c r="E8" s="551" t="s">
        <v>586</v>
      </c>
      <c r="F8" s="534">
        <v>2056.5899999999997</v>
      </c>
      <c r="G8" s="505">
        <v>0.87449346231529712</v>
      </c>
      <c r="H8" s="497">
        <v>8</v>
      </c>
      <c r="I8" s="528">
        <v>0.8</v>
      </c>
      <c r="J8" s="554">
        <v>295.15999999999997</v>
      </c>
      <c r="K8" s="505">
        <v>0.12550653768470288</v>
      </c>
      <c r="L8" s="497">
        <v>2</v>
      </c>
      <c r="M8" s="528">
        <v>0.2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1BACA14-BC99-4DAE-8785-0BCD93CEF43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724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10693.320000000002</v>
      </c>
      <c r="N3" s="66">
        <f>SUBTOTAL(9,N7:N1048576)</f>
        <v>71</v>
      </c>
      <c r="O3" s="66">
        <f>SUBTOTAL(9,O7:O1048576)</f>
        <v>47</v>
      </c>
      <c r="P3" s="66">
        <f>SUBTOTAL(9,P7:P1048576)</f>
        <v>9924.3100000000013</v>
      </c>
      <c r="Q3" s="67">
        <f>IF(M3=0,0,P3/M3)</f>
        <v>0.92808501008105992</v>
      </c>
      <c r="R3" s="66">
        <f>SUBTOTAL(9,R7:R1048576)</f>
        <v>63</v>
      </c>
      <c r="S3" s="67">
        <f>IF(N3=0,0,R3/N3)</f>
        <v>0.88732394366197187</v>
      </c>
      <c r="T3" s="66">
        <f>SUBTOTAL(9,T7:T1048576)</f>
        <v>41</v>
      </c>
      <c r="U3" s="68">
        <f>IF(O3=0,0,T3/O3)</f>
        <v>0.87234042553191493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5" t="s">
        <v>23</v>
      </c>
      <c r="B6" s="556" t="s">
        <v>5</v>
      </c>
      <c r="C6" s="555" t="s">
        <v>24</v>
      </c>
      <c r="D6" s="556" t="s">
        <v>6</v>
      </c>
      <c r="E6" s="556" t="s">
        <v>151</v>
      </c>
      <c r="F6" s="556" t="s">
        <v>25</v>
      </c>
      <c r="G6" s="556" t="s">
        <v>26</v>
      </c>
      <c r="H6" s="556" t="s">
        <v>8</v>
      </c>
      <c r="I6" s="556" t="s">
        <v>10</v>
      </c>
      <c r="J6" s="556" t="s">
        <v>11</v>
      </c>
      <c r="K6" s="556" t="s">
        <v>12</v>
      </c>
      <c r="L6" s="556" t="s">
        <v>27</v>
      </c>
      <c r="M6" s="557" t="s">
        <v>14</v>
      </c>
      <c r="N6" s="558" t="s">
        <v>28</v>
      </c>
      <c r="O6" s="558" t="s">
        <v>28</v>
      </c>
      <c r="P6" s="558" t="s">
        <v>14</v>
      </c>
      <c r="Q6" s="558" t="s">
        <v>2</v>
      </c>
      <c r="R6" s="558" t="s">
        <v>28</v>
      </c>
      <c r="S6" s="558" t="s">
        <v>2</v>
      </c>
      <c r="T6" s="558" t="s">
        <v>28</v>
      </c>
      <c r="U6" s="559" t="s">
        <v>2</v>
      </c>
    </row>
    <row r="7" spans="1:21" ht="14.45" customHeight="1" x14ac:dyDescent="0.2">
      <c r="A7" s="560">
        <v>35</v>
      </c>
      <c r="B7" s="561" t="s">
        <v>576</v>
      </c>
      <c r="C7" s="561" t="s">
        <v>578</v>
      </c>
      <c r="D7" s="562" t="s">
        <v>723</v>
      </c>
      <c r="E7" s="563" t="s">
        <v>583</v>
      </c>
      <c r="F7" s="561" t="s">
        <v>577</v>
      </c>
      <c r="G7" s="561" t="s">
        <v>587</v>
      </c>
      <c r="H7" s="561" t="s">
        <v>271</v>
      </c>
      <c r="I7" s="561" t="s">
        <v>588</v>
      </c>
      <c r="J7" s="561" t="s">
        <v>589</v>
      </c>
      <c r="K7" s="561" t="s">
        <v>590</v>
      </c>
      <c r="L7" s="564">
        <v>80.19</v>
      </c>
      <c r="M7" s="564">
        <v>240.57</v>
      </c>
      <c r="N7" s="561">
        <v>3</v>
      </c>
      <c r="O7" s="565">
        <v>1.5</v>
      </c>
      <c r="P7" s="564">
        <v>240.57</v>
      </c>
      <c r="Q7" s="566">
        <v>1</v>
      </c>
      <c r="R7" s="561">
        <v>3</v>
      </c>
      <c r="S7" s="566">
        <v>1</v>
      </c>
      <c r="T7" s="565">
        <v>1.5</v>
      </c>
      <c r="U7" s="122">
        <v>1</v>
      </c>
    </row>
    <row r="8" spans="1:21" ht="14.45" customHeight="1" x14ac:dyDescent="0.2">
      <c r="A8" s="567">
        <v>35</v>
      </c>
      <c r="B8" s="568" t="s">
        <v>576</v>
      </c>
      <c r="C8" s="568" t="s">
        <v>578</v>
      </c>
      <c r="D8" s="569" t="s">
        <v>723</v>
      </c>
      <c r="E8" s="570" t="s">
        <v>583</v>
      </c>
      <c r="F8" s="568" t="s">
        <v>577</v>
      </c>
      <c r="G8" s="568" t="s">
        <v>591</v>
      </c>
      <c r="H8" s="568" t="s">
        <v>271</v>
      </c>
      <c r="I8" s="568" t="s">
        <v>592</v>
      </c>
      <c r="J8" s="568" t="s">
        <v>593</v>
      </c>
      <c r="K8" s="568" t="s">
        <v>594</v>
      </c>
      <c r="L8" s="571">
        <v>147.85</v>
      </c>
      <c r="M8" s="571">
        <v>147.85</v>
      </c>
      <c r="N8" s="568">
        <v>1</v>
      </c>
      <c r="O8" s="572">
        <v>1</v>
      </c>
      <c r="P8" s="571">
        <v>147.85</v>
      </c>
      <c r="Q8" s="573">
        <v>1</v>
      </c>
      <c r="R8" s="568">
        <v>1</v>
      </c>
      <c r="S8" s="573">
        <v>1</v>
      </c>
      <c r="T8" s="572">
        <v>1</v>
      </c>
      <c r="U8" s="574">
        <v>1</v>
      </c>
    </row>
    <row r="9" spans="1:21" ht="14.45" customHeight="1" x14ac:dyDescent="0.2">
      <c r="A9" s="567">
        <v>35</v>
      </c>
      <c r="B9" s="568" t="s">
        <v>576</v>
      </c>
      <c r="C9" s="568" t="s">
        <v>578</v>
      </c>
      <c r="D9" s="569" t="s">
        <v>723</v>
      </c>
      <c r="E9" s="570" t="s">
        <v>583</v>
      </c>
      <c r="F9" s="568" t="s">
        <v>577</v>
      </c>
      <c r="G9" s="568" t="s">
        <v>595</v>
      </c>
      <c r="H9" s="568" t="s">
        <v>271</v>
      </c>
      <c r="I9" s="568" t="s">
        <v>596</v>
      </c>
      <c r="J9" s="568" t="s">
        <v>597</v>
      </c>
      <c r="K9" s="568" t="s">
        <v>598</v>
      </c>
      <c r="L9" s="571">
        <v>182.22</v>
      </c>
      <c r="M9" s="571">
        <v>182.22</v>
      </c>
      <c r="N9" s="568">
        <v>1</v>
      </c>
      <c r="O9" s="572">
        <v>1</v>
      </c>
      <c r="P9" s="571">
        <v>182.22</v>
      </c>
      <c r="Q9" s="573">
        <v>1</v>
      </c>
      <c r="R9" s="568">
        <v>1</v>
      </c>
      <c r="S9" s="573">
        <v>1</v>
      </c>
      <c r="T9" s="572">
        <v>1</v>
      </c>
      <c r="U9" s="574">
        <v>1</v>
      </c>
    </row>
    <row r="10" spans="1:21" ht="14.45" customHeight="1" x14ac:dyDescent="0.2">
      <c r="A10" s="567">
        <v>35</v>
      </c>
      <c r="B10" s="568" t="s">
        <v>576</v>
      </c>
      <c r="C10" s="568" t="s">
        <v>578</v>
      </c>
      <c r="D10" s="569" t="s">
        <v>723</v>
      </c>
      <c r="E10" s="570" t="s">
        <v>583</v>
      </c>
      <c r="F10" s="568" t="s">
        <v>577</v>
      </c>
      <c r="G10" s="568" t="s">
        <v>599</v>
      </c>
      <c r="H10" s="568" t="s">
        <v>271</v>
      </c>
      <c r="I10" s="568" t="s">
        <v>600</v>
      </c>
      <c r="J10" s="568" t="s">
        <v>601</v>
      </c>
      <c r="K10" s="568" t="s">
        <v>602</v>
      </c>
      <c r="L10" s="571">
        <v>1080.9000000000001</v>
      </c>
      <c r="M10" s="571">
        <v>1080.9000000000001</v>
      </c>
      <c r="N10" s="568">
        <v>1</v>
      </c>
      <c r="O10" s="572">
        <v>0.5</v>
      </c>
      <c r="P10" s="571">
        <v>1080.9000000000001</v>
      </c>
      <c r="Q10" s="573">
        <v>1</v>
      </c>
      <c r="R10" s="568">
        <v>1</v>
      </c>
      <c r="S10" s="573">
        <v>1</v>
      </c>
      <c r="T10" s="572">
        <v>0.5</v>
      </c>
      <c r="U10" s="574">
        <v>1</v>
      </c>
    </row>
    <row r="11" spans="1:21" ht="14.45" customHeight="1" x14ac:dyDescent="0.2">
      <c r="A11" s="567">
        <v>35</v>
      </c>
      <c r="B11" s="568" t="s">
        <v>576</v>
      </c>
      <c r="C11" s="568" t="s">
        <v>578</v>
      </c>
      <c r="D11" s="569" t="s">
        <v>723</v>
      </c>
      <c r="E11" s="570" t="s">
        <v>583</v>
      </c>
      <c r="F11" s="568" t="s">
        <v>577</v>
      </c>
      <c r="G11" s="568" t="s">
        <v>603</v>
      </c>
      <c r="H11" s="568" t="s">
        <v>271</v>
      </c>
      <c r="I11" s="568" t="s">
        <v>604</v>
      </c>
      <c r="J11" s="568" t="s">
        <v>605</v>
      </c>
      <c r="K11" s="568" t="s">
        <v>606</v>
      </c>
      <c r="L11" s="571">
        <v>0</v>
      </c>
      <c r="M11" s="571">
        <v>0</v>
      </c>
      <c r="N11" s="568">
        <v>1</v>
      </c>
      <c r="O11" s="572">
        <v>1</v>
      </c>
      <c r="P11" s="571">
        <v>0</v>
      </c>
      <c r="Q11" s="573"/>
      <c r="R11" s="568">
        <v>1</v>
      </c>
      <c r="S11" s="573">
        <v>1</v>
      </c>
      <c r="T11" s="572">
        <v>1</v>
      </c>
      <c r="U11" s="574">
        <v>1</v>
      </c>
    </row>
    <row r="12" spans="1:21" ht="14.45" customHeight="1" x14ac:dyDescent="0.2">
      <c r="A12" s="567">
        <v>35</v>
      </c>
      <c r="B12" s="568" t="s">
        <v>576</v>
      </c>
      <c r="C12" s="568" t="s">
        <v>578</v>
      </c>
      <c r="D12" s="569" t="s">
        <v>723</v>
      </c>
      <c r="E12" s="570" t="s">
        <v>583</v>
      </c>
      <c r="F12" s="568" t="s">
        <v>577</v>
      </c>
      <c r="G12" s="568" t="s">
        <v>607</v>
      </c>
      <c r="H12" s="568" t="s">
        <v>271</v>
      </c>
      <c r="I12" s="568" t="s">
        <v>608</v>
      </c>
      <c r="J12" s="568" t="s">
        <v>609</v>
      </c>
      <c r="K12" s="568" t="s">
        <v>610</v>
      </c>
      <c r="L12" s="571">
        <v>49.04</v>
      </c>
      <c r="M12" s="571">
        <v>98.08</v>
      </c>
      <c r="N12" s="568">
        <v>2</v>
      </c>
      <c r="O12" s="572">
        <v>1</v>
      </c>
      <c r="P12" s="571">
        <v>98.08</v>
      </c>
      <c r="Q12" s="573">
        <v>1</v>
      </c>
      <c r="R12" s="568">
        <v>2</v>
      </c>
      <c r="S12" s="573">
        <v>1</v>
      </c>
      <c r="T12" s="572">
        <v>1</v>
      </c>
      <c r="U12" s="574">
        <v>1</v>
      </c>
    </row>
    <row r="13" spans="1:21" ht="14.45" customHeight="1" x14ac:dyDescent="0.2">
      <c r="A13" s="567">
        <v>35</v>
      </c>
      <c r="B13" s="568" t="s">
        <v>576</v>
      </c>
      <c r="C13" s="568" t="s">
        <v>578</v>
      </c>
      <c r="D13" s="569" t="s">
        <v>723</v>
      </c>
      <c r="E13" s="570" t="s">
        <v>583</v>
      </c>
      <c r="F13" s="568" t="s">
        <v>577</v>
      </c>
      <c r="G13" s="568" t="s">
        <v>611</v>
      </c>
      <c r="H13" s="568" t="s">
        <v>554</v>
      </c>
      <c r="I13" s="568" t="s">
        <v>612</v>
      </c>
      <c r="J13" s="568" t="s">
        <v>613</v>
      </c>
      <c r="K13" s="568" t="s">
        <v>614</v>
      </c>
      <c r="L13" s="571">
        <v>773.45</v>
      </c>
      <c r="M13" s="571">
        <v>2320.3500000000004</v>
      </c>
      <c r="N13" s="568">
        <v>3</v>
      </c>
      <c r="O13" s="572">
        <v>2</v>
      </c>
      <c r="P13" s="571">
        <v>2320.3500000000004</v>
      </c>
      <c r="Q13" s="573">
        <v>1</v>
      </c>
      <c r="R13" s="568">
        <v>3</v>
      </c>
      <c r="S13" s="573">
        <v>1</v>
      </c>
      <c r="T13" s="572">
        <v>2</v>
      </c>
      <c r="U13" s="574">
        <v>1</v>
      </c>
    </row>
    <row r="14" spans="1:21" ht="14.45" customHeight="1" x14ac:dyDescent="0.2">
      <c r="A14" s="567">
        <v>35</v>
      </c>
      <c r="B14" s="568" t="s">
        <v>576</v>
      </c>
      <c r="C14" s="568" t="s">
        <v>578</v>
      </c>
      <c r="D14" s="569" t="s">
        <v>723</v>
      </c>
      <c r="E14" s="570" t="s">
        <v>583</v>
      </c>
      <c r="F14" s="568" t="s">
        <v>577</v>
      </c>
      <c r="G14" s="568" t="s">
        <v>615</v>
      </c>
      <c r="H14" s="568" t="s">
        <v>271</v>
      </c>
      <c r="I14" s="568" t="s">
        <v>616</v>
      </c>
      <c r="J14" s="568" t="s">
        <v>617</v>
      </c>
      <c r="K14" s="568" t="s">
        <v>618</v>
      </c>
      <c r="L14" s="571">
        <v>42.14</v>
      </c>
      <c r="M14" s="571">
        <v>42.14</v>
      </c>
      <c r="N14" s="568">
        <v>1</v>
      </c>
      <c r="O14" s="572">
        <v>0.5</v>
      </c>
      <c r="P14" s="571">
        <v>42.14</v>
      </c>
      <c r="Q14" s="573">
        <v>1</v>
      </c>
      <c r="R14" s="568">
        <v>1</v>
      </c>
      <c r="S14" s="573">
        <v>1</v>
      </c>
      <c r="T14" s="572">
        <v>0.5</v>
      </c>
      <c r="U14" s="574">
        <v>1</v>
      </c>
    </row>
    <row r="15" spans="1:21" ht="14.45" customHeight="1" x14ac:dyDescent="0.2">
      <c r="A15" s="567">
        <v>35</v>
      </c>
      <c r="B15" s="568" t="s">
        <v>576</v>
      </c>
      <c r="C15" s="568" t="s">
        <v>578</v>
      </c>
      <c r="D15" s="569" t="s">
        <v>723</v>
      </c>
      <c r="E15" s="570" t="s">
        <v>583</v>
      </c>
      <c r="F15" s="568" t="s">
        <v>577</v>
      </c>
      <c r="G15" s="568" t="s">
        <v>615</v>
      </c>
      <c r="H15" s="568" t="s">
        <v>271</v>
      </c>
      <c r="I15" s="568" t="s">
        <v>619</v>
      </c>
      <c r="J15" s="568" t="s">
        <v>617</v>
      </c>
      <c r="K15" s="568" t="s">
        <v>620</v>
      </c>
      <c r="L15" s="571">
        <v>64.36</v>
      </c>
      <c r="M15" s="571">
        <v>64.36</v>
      </c>
      <c r="N15" s="568">
        <v>1</v>
      </c>
      <c r="O15" s="572">
        <v>0.5</v>
      </c>
      <c r="P15" s="571">
        <v>64.36</v>
      </c>
      <c r="Q15" s="573">
        <v>1</v>
      </c>
      <c r="R15" s="568">
        <v>1</v>
      </c>
      <c r="S15" s="573">
        <v>1</v>
      </c>
      <c r="T15" s="572">
        <v>0.5</v>
      </c>
      <c r="U15" s="574">
        <v>1</v>
      </c>
    </row>
    <row r="16" spans="1:21" ht="14.45" customHeight="1" x14ac:dyDescent="0.2">
      <c r="A16" s="567">
        <v>35</v>
      </c>
      <c r="B16" s="568" t="s">
        <v>576</v>
      </c>
      <c r="C16" s="568" t="s">
        <v>578</v>
      </c>
      <c r="D16" s="569" t="s">
        <v>723</v>
      </c>
      <c r="E16" s="570" t="s">
        <v>583</v>
      </c>
      <c r="F16" s="568" t="s">
        <v>577</v>
      </c>
      <c r="G16" s="568" t="s">
        <v>621</v>
      </c>
      <c r="H16" s="568" t="s">
        <v>271</v>
      </c>
      <c r="I16" s="568" t="s">
        <v>622</v>
      </c>
      <c r="J16" s="568" t="s">
        <v>623</v>
      </c>
      <c r="K16" s="568" t="s">
        <v>624</v>
      </c>
      <c r="L16" s="571">
        <v>78.48</v>
      </c>
      <c r="M16" s="571">
        <v>78.48</v>
      </c>
      <c r="N16" s="568">
        <v>1</v>
      </c>
      <c r="O16" s="572">
        <v>0.5</v>
      </c>
      <c r="P16" s="571">
        <v>78.48</v>
      </c>
      <c r="Q16" s="573">
        <v>1</v>
      </c>
      <c r="R16" s="568">
        <v>1</v>
      </c>
      <c r="S16" s="573">
        <v>1</v>
      </c>
      <c r="T16" s="572">
        <v>0.5</v>
      </c>
      <c r="U16" s="574">
        <v>1</v>
      </c>
    </row>
    <row r="17" spans="1:21" ht="14.45" customHeight="1" x14ac:dyDescent="0.2">
      <c r="A17" s="567">
        <v>35</v>
      </c>
      <c r="B17" s="568" t="s">
        <v>576</v>
      </c>
      <c r="C17" s="568" t="s">
        <v>578</v>
      </c>
      <c r="D17" s="569" t="s">
        <v>723</v>
      </c>
      <c r="E17" s="570" t="s">
        <v>583</v>
      </c>
      <c r="F17" s="568" t="s">
        <v>577</v>
      </c>
      <c r="G17" s="568" t="s">
        <v>625</v>
      </c>
      <c r="H17" s="568" t="s">
        <v>271</v>
      </c>
      <c r="I17" s="568" t="s">
        <v>626</v>
      </c>
      <c r="J17" s="568" t="s">
        <v>627</v>
      </c>
      <c r="K17" s="568" t="s">
        <v>628</v>
      </c>
      <c r="L17" s="571">
        <v>10.55</v>
      </c>
      <c r="M17" s="571">
        <v>10.55</v>
      </c>
      <c r="N17" s="568">
        <v>1</v>
      </c>
      <c r="O17" s="572">
        <v>1</v>
      </c>
      <c r="P17" s="571">
        <v>10.55</v>
      </c>
      <c r="Q17" s="573">
        <v>1</v>
      </c>
      <c r="R17" s="568">
        <v>1</v>
      </c>
      <c r="S17" s="573">
        <v>1</v>
      </c>
      <c r="T17" s="572">
        <v>1</v>
      </c>
      <c r="U17" s="574">
        <v>1</v>
      </c>
    </row>
    <row r="18" spans="1:21" ht="14.45" customHeight="1" x14ac:dyDescent="0.2">
      <c r="A18" s="567">
        <v>35</v>
      </c>
      <c r="B18" s="568" t="s">
        <v>576</v>
      </c>
      <c r="C18" s="568" t="s">
        <v>578</v>
      </c>
      <c r="D18" s="569" t="s">
        <v>723</v>
      </c>
      <c r="E18" s="570" t="s">
        <v>583</v>
      </c>
      <c r="F18" s="568" t="s">
        <v>577</v>
      </c>
      <c r="G18" s="568" t="s">
        <v>629</v>
      </c>
      <c r="H18" s="568" t="s">
        <v>554</v>
      </c>
      <c r="I18" s="568" t="s">
        <v>630</v>
      </c>
      <c r="J18" s="568" t="s">
        <v>631</v>
      </c>
      <c r="K18" s="568" t="s">
        <v>632</v>
      </c>
      <c r="L18" s="571">
        <v>141.25</v>
      </c>
      <c r="M18" s="571">
        <v>141.25</v>
      </c>
      <c r="N18" s="568">
        <v>1</v>
      </c>
      <c r="O18" s="572">
        <v>1</v>
      </c>
      <c r="P18" s="571">
        <v>141.25</v>
      </c>
      <c r="Q18" s="573">
        <v>1</v>
      </c>
      <c r="R18" s="568">
        <v>1</v>
      </c>
      <c r="S18" s="573">
        <v>1</v>
      </c>
      <c r="T18" s="572">
        <v>1</v>
      </c>
      <c r="U18" s="574">
        <v>1</v>
      </c>
    </row>
    <row r="19" spans="1:21" ht="14.45" customHeight="1" x14ac:dyDescent="0.2">
      <c r="A19" s="567">
        <v>35</v>
      </c>
      <c r="B19" s="568" t="s">
        <v>576</v>
      </c>
      <c r="C19" s="568" t="s">
        <v>578</v>
      </c>
      <c r="D19" s="569" t="s">
        <v>723</v>
      </c>
      <c r="E19" s="570" t="s">
        <v>583</v>
      </c>
      <c r="F19" s="568" t="s">
        <v>577</v>
      </c>
      <c r="G19" s="568" t="s">
        <v>633</v>
      </c>
      <c r="H19" s="568" t="s">
        <v>271</v>
      </c>
      <c r="I19" s="568" t="s">
        <v>634</v>
      </c>
      <c r="J19" s="568" t="s">
        <v>635</v>
      </c>
      <c r="K19" s="568" t="s">
        <v>636</v>
      </c>
      <c r="L19" s="571">
        <v>75.739999999999995</v>
      </c>
      <c r="M19" s="571">
        <v>75.739999999999995</v>
      </c>
      <c r="N19" s="568">
        <v>1</v>
      </c>
      <c r="O19" s="572">
        <v>1</v>
      </c>
      <c r="P19" s="571">
        <v>75.739999999999995</v>
      </c>
      <c r="Q19" s="573">
        <v>1</v>
      </c>
      <c r="R19" s="568">
        <v>1</v>
      </c>
      <c r="S19" s="573">
        <v>1</v>
      </c>
      <c r="T19" s="572">
        <v>1</v>
      </c>
      <c r="U19" s="574">
        <v>1</v>
      </c>
    </row>
    <row r="20" spans="1:21" ht="14.45" customHeight="1" x14ac:dyDescent="0.2">
      <c r="A20" s="567">
        <v>35</v>
      </c>
      <c r="B20" s="568" t="s">
        <v>576</v>
      </c>
      <c r="C20" s="568" t="s">
        <v>578</v>
      </c>
      <c r="D20" s="569" t="s">
        <v>723</v>
      </c>
      <c r="E20" s="570" t="s">
        <v>583</v>
      </c>
      <c r="F20" s="568" t="s">
        <v>577</v>
      </c>
      <c r="G20" s="568" t="s">
        <v>637</v>
      </c>
      <c r="H20" s="568" t="s">
        <v>271</v>
      </c>
      <c r="I20" s="568" t="s">
        <v>638</v>
      </c>
      <c r="J20" s="568" t="s">
        <v>639</v>
      </c>
      <c r="K20" s="568" t="s">
        <v>640</v>
      </c>
      <c r="L20" s="571">
        <v>87.98</v>
      </c>
      <c r="M20" s="571">
        <v>175.96</v>
      </c>
      <c r="N20" s="568">
        <v>2</v>
      </c>
      <c r="O20" s="572">
        <v>1</v>
      </c>
      <c r="P20" s="571">
        <v>175.96</v>
      </c>
      <c r="Q20" s="573">
        <v>1</v>
      </c>
      <c r="R20" s="568">
        <v>2</v>
      </c>
      <c r="S20" s="573">
        <v>1</v>
      </c>
      <c r="T20" s="572">
        <v>1</v>
      </c>
      <c r="U20" s="574">
        <v>1</v>
      </c>
    </row>
    <row r="21" spans="1:21" ht="14.45" customHeight="1" x14ac:dyDescent="0.2">
      <c r="A21" s="567">
        <v>35</v>
      </c>
      <c r="B21" s="568" t="s">
        <v>576</v>
      </c>
      <c r="C21" s="568" t="s">
        <v>578</v>
      </c>
      <c r="D21" s="569" t="s">
        <v>723</v>
      </c>
      <c r="E21" s="570" t="s">
        <v>583</v>
      </c>
      <c r="F21" s="568" t="s">
        <v>577</v>
      </c>
      <c r="G21" s="568" t="s">
        <v>641</v>
      </c>
      <c r="H21" s="568" t="s">
        <v>554</v>
      </c>
      <c r="I21" s="568" t="s">
        <v>642</v>
      </c>
      <c r="J21" s="568" t="s">
        <v>643</v>
      </c>
      <c r="K21" s="568" t="s">
        <v>644</v>
      </c>
      <c r="L21" s="571">
        <v>13.68</v>
      </c>
      <c r="M21" s="571">
        <v>13.68</v>
      </c>
      <c r="N21" s="568">
        <v>1</v>
      </c>
      <c r="O21" s="572">
        <v>1</v>
      </c>
      <c r="P21" s="571"/>
      <c r="Q21" s="573">
        <v>0</v>
      </c>
      <c r="R21" s="568"/>
      <c r="S21" s="573">
        <v>0</v>
      </c>
      <c r="T21" s="572"/>
      <c r="U21" s="574">
        <v>0</v>
      </c>
    </row>
    <row r="22" spans="1:21" ht="14.45" customHeight="1" x14ac:dyDescent="0.2">
      <c r="A22" s="567">
        <v>35</v>
      </c>
      <c r="B22" s="568" t="s">
        <v>576</v>
      </c>
      <c r="C22" s="568" t="s">
        <v>578</v>
      </c>
      <c r="D22" s="569" t="s">
        <v>723</v>
      </c>
      <c r="E22" s="570" t="s">
        <v>583</v>
      </c>
      <c r="F22" s="568" t="s">
        <v>577</v>
      </c>
      <c r="G22" s="568" t="s">
        <v>645</v>
      </c>
      <c r="H22" s="568" t="s">
        <v>271</v>
      </c>
      <c r="I22" s="568" t="s">
        <v>646</v>
      </c>
      <c r="J22" s="568" t="s">
        <v>647</v>
      </c>
      <c r="K22" s="568" t="s">
        <v>648</v>
      </c>
      <c r="L22" s="571">
        <v>254.49</v>
      </c>
      <c r="M22" s="571">
        <v>254.49</v>
      </c>
      <c r="N22" s="568">
        <v>1</v>
      </c>
      <c r="O22" s="572">
        <v>0.5</v>
      </c>
      <c r="P22" s="571">
        <v>254.49</v>
      </c>
      <c r="Q22" s="573">
        <v>1</v>
      </c>
      <c r="R22" s="568">
        <v>1</v>
      </c>
      <c r="S22" s="573">
        <v>1</v>
      </c>
      <c r="T22" s="572">
        <v>0.5</v>
      </c>
      <c r="U22" s="574">
        <v>1</v>
      </c>
    </row>
    <row r="23" spans="1:21" ht="14.45" customHeight="1" x14ac:dyDescent="0.2">
      <c r="A23" s="567">
        <v>35</v>
      </c>
      <c r="B23" s="568" t="s">
        <v>576</v>
      </c>
      <c r="C23" s="568" t="s">
        <v>578</v>
      </c>
      <c r="D23" s="569" t="s">
        <v>723</v>
      </c>
      <c r="E23" s="570" t="s">
        <v>583</v>
      </c>
      <c r="F23" s="568" t="s">
        <v>577</v>
      </c>
      <c r="G23" s="568" t="s">
        <v>649</v>
      </c>
      <c r="H23" s="568" t="s">
        <v>271</v>
      </c>
      <c r="I23" s="568" t="s">
        <v>650</v>
      </c>
      <c r="J23" s="568" t="s">
        <v>651</v>
      </c>
      <c r="K23" s="568" t="s">
        <v>652</v>
      </c>
      <c r="L23" s="571">
        <v>61.97</v>
      </c>
      <c r="M23" s="571">
        <v>61.97</v>
      </c>
      <c r="N23" s="568">
        <v>1</v>
      </c>
      <c r="O23" s="572">
        <v>0.5</v>
      </c>
      <c r="P23" s="571">
        <v>61.97</v>
      </c>
      <c r="Q23" s="573">
        <v>1</v>
      </c>
      <c r="R23" s="568">
        <v>1</v>
      </c>
      <c r="S23" s="573">
        <v>1</v>
      </c>
      <c r="T23" s="572">
        <v>0.5</v>
      </c>
      <c r="U23" s="574">
        <v>1</v>
      </c>
    </row>
    <row r="24" spans="1:21" ht="14.45" customHeight="1" x14ac:dyDescent="0.2">
      <c r="A24" s="567">
        <v>35</v>
      </c>
      <c r="B24" s="568" t="s">
        <v>576</v>
      </c>
      <c r="C24" s="568" t="s">
        <v>578</v>
      </c>
      <c r="D24" s="569" t="s">
        <v>723</v>
      </c>
      <c r="E24" s="570" t="s">
        <v>583</v>
      </c>
      <c r="F24" s="568" t="s">
        <v>577</v>
      </c>
      <c r="G24" s="568" t="s">
        <v>649</v>
      </c>
      <c r="H24" s="568" t="s">
        <v>271</v>
      </c>
      <c r="I24" s="568" t="s">
        <v>653</v>
      </c>
      <c r="J24" s="568" t="s">
        <v>651</v>
      </c>
      <c r="K24" s="568" t="s">
        <v>654</v>
      </c>
      <c r="L24" s="571">
        <v>61.97</v>
      </c>
      <c r="M24" s="571">
        <v>61.97</v>
      </c>
      <c r="N24" s="568">
        <v>1</v>
      </c>
      <c r="O24" s="572">
        <v>0.5</v>
      </c>
      <c r="P24" s="571">
        <v>61.97</v>
      </c>
      <c r="Q24" s="573">
        <v>1</v>
      </c>
      <c r="R24" s="568">
        <v>1</v>
      </c>
      <c r="S24" s="573">
        <v>1</v>
      </c>
      <c r="T24" s="572">
        <v>0.5</v>
      </c>
      <c r="U24" s="574">
        <v>1</v>
      </c>
    </row>
    <row r="25" spans="1:21" ht="14.45" customHeight="1" x14ac:dyDescent="0.2">
      <c r="A25" s="567">
        <v>35</v>
      </c>
      <c r="B25" s="568" t="s">
        <v>576</v>
      </c>
      <c r="C25" s="568" t="s">
        <v>578</v>
      </c>
      <c r="D25" s="569" t="s">
        <v>723</v>
      </c>
      <c r="E25" s="570" t="s">
        <v>583</v>
      </c>
      <c r="F25" s="568" t="s">
        <v>577</v>
      </c>
      <c r="G25" s="568" t="s">
        <v>655</v>
      </c>
      <c r="H25" s="568" t="s">
        <v>554</v>
      </c>
      <c r="I25" s="568" t="s">
        <v>656</v>
      </c>
      <c r="J25" s="568" t="s">
        <v>657</v>
      </c>
      <c r="K25" s="568" t="s">
        <v>658</v>
      </c>
      <c r="L25" s="571">
        <v>0</v>
      </c>
      <c r="M25" s="571">
        <v>0</v>
      </c>
      <c r="N25" s="568">
        <v>3</v>
      </c>
      <c r="O25" s="572">
        <v>0.5</v>
      </c>
      <c r="P25" s="571">
        <v>0</v>
      </c>
      <c r="Q25" s="573"/>
      <c r="R25" s="568">
        <v>1</v>
      </c>
      <c r="S25" s="573">
        <v>0.33333333333333331</v>
      </c>
      <c r="T25" s="572">
        <v>0.5</v>
      </c>
      <c r="U25" s="574">
        <v>1</v>
      </c>
    </row>
    <row r="26" spans="1:21" ht="14.45" customHeight="1" x14ac:dyDescent="0.2">
      <c r="A26" s="567">
        <v>35</v>
      </c>
      <c r="B26" s="568" t="s">
        <v>576</v>
      </c>
      <c r="C26" s="568" t="s">
        <v>578</v>
      </c>
      <c r="D26" s="569" t="s">
        <v>723</v>
      </c>
      <c r="E26" s="570" t="s">
        <v>583</v>
      </c>
      <c r="F26" s="568" t="s">
        <v>577</v>
      </c>
      <c r="G26" s="568" t="s">
        <v>659</v>
      </c>
      <c r="H26" s="568" t="s">
        <v>271</v>
      </c>
      <c r="I26" s="568" t="s">
        <v>660</v>
      </c>
      <c r="J26" s="568" t="s">
        <v>661</v>
      </c>
      <c r="K26" s="568" t="s">
        <v>662</v>
      </c>
      <c r="L26" s="571">
        <v>99.94</v>
      </c>
      <c r="M26" s="571">
        <v>99.94</v>
      </c>
      <c r="N26" s="568">
        <v>1</v>
      </c>
      <c r="O26" s="572">
        <v>1</v>
      </c>
      <c r="P26" s="571"/>
      <c r="Q26" s="573">
        <v>0</v>
      </c>
      <c r="R26" s="568"/>
      <c r="S26" s="573">
        <v>0</v>
      </c>
      <c r="T26" s="572"/>
      <c r="U26" s="574">
        <v>0</v>
      </c>
    </row>
    <row r="27" spans="1:21" ht="14.45" customHeight="1" x14ac:dyDescent="0.2">
      <c r="A27" s="567">
        <v>35</v>
      </c>
      <c r="B27" s="568" t="s">
        <v>576</v>
      </c>
      <c r="C27" s="568" t="s">
        <v>578</v>
      </c>
      <c r="D27" s="569" t="s">
        <v>723</v>
      </c>
      <c r="E27" s="570" t="s">
        <v>583</v>
      </c>
      <c r="F27" s="568" t="s">
        <v>577</v>
      </c>
      <c r="G27" s="568" t="s">
        <v>663</v>
      </c>
      <c r="H27" s="568" t="s">
        <v>271</v>
      </c>
      <c r="I27" s="568" t="s">
        <v>664</v>
      </c>
      <c r="J27" s="568" t="s">
        <v>665</v>
      </c>
      <c r="K27" s="568" t="s">
        <v>666</v>
      </c>
      <c r="L27" s="571">
        <v>49.08</v>
      </c>
      <c r="M27" s="571">
        <v>49.08</v>
      </c>
      <c r="N27" s="568">
        <v>1</v>
      </c>
      <c r="O27" s="572">
        <v>1</v>
      </c>
      <c r="P27" s="571">
        <v>49.08</v>
      </c>
      <c r="Q27" s="573">
        <v>1</v>
      </c>
      <c r="R27" s="568">
        <v>1</v>
      </c>
      <c r="S27" s="573">
        <v>1</v>
      </c>
      <c r="T27" s="572">
        <v>1</v>
      </c>
      <c r="U27" s="574">
        <v>1</v>
      </c>
    </row>
    <row r="28" spans="1:21" ht="14.45" customHeight="1" x14ac:dyDescent="0.2">
      <c r="A28" s="567">
        <v>35</v>
      </c>
      <c r="B28" s="568" t="s">
        <v>576</v>
      </c>
      <c r="C28" s="568" t="s">
        <v>578</v>
      </c>
      <c r="D28" s="569" t="s">
        <v>723</v>
      </c>
      <c r="E28" s="570" t="s">
        <v>583</v>
      </c>
      <c r="F28" s="568" t="s">
        <v>577</v>
      </c>
      <c r="G28" s="568" t="s">
        <v>663</v>
      </c>
      <c r="H28" s="568" t="s">
        <v>554</v>
      </c>
      <c r="I28" s="568" t="s">
        <v>667</v>
      </c>
      <c r="J28" s="568" t="s">
        <v>665</v>
      </c>
      <c r="K28" s="568" t="s">
        <v>666</v>
      </c>
      <c r="L28" s="571">
        <v>49.08</v>
      </c>
      <c r="M28" s="571">
        <v>49.08</v>
      </c>
      <c r="N28" s="568">
        <v>1</v>
      </c>
      <c r="O28" s="572">
        <v>0.5</v>
      </c>
      <c r="P28" s="571">
        <v>49.08</v>
      </c>
      <c r="Q28" s="573">
        <v>1</v>
      </c>
      <c r="R28" s="568">
        <v>1</v>
      </c>
      <c r="S28" s="573">
        <v>1</v>
      </c>
      <c r="T28" s="572">
        <v>0.5</v>
      </c>
      <c r="U28" s="574">
        <v>1</v>
      </c>
    </row>
    <row r="29" spans="1:21" ht="14.45" customHeight="1" x14ac:dyDescent="0.2">
      <c r="A29" s="567">
        <v>35</v>
      </c>
      <c r="B29" s="568" t="s">
        <v>576</v>
      </c>
      <c r="C29" s="568" t="s">
        <v>578</v>
      </c>
      <c r="D29" s="569" t="s">
        <v>723</v>
      </c>
      <c r="E29" s="570" t="s">
        <v>584</v>
      </c>
      <c r="F29" s="568" t="s">
        <v>577</v>
      </c>
      <c r="G29" s="568" t="s">
        <v>615</v>
      </c>
      <c r="H29" s="568" t="s">
        <v>271</v>
      </c>
      <c r="I29" s="568" t="s">
        <v>616</v>
      </c>
      <c r="J29" s="568" t="s">
        <v>617</v>
      </c>
      <c r="K29" s="568" t="s">
        <v>618</v>
      </c>
      <c r="L29" s="571">
        <v>42.14</v>
      </c>
      <c r="M29" s="571">
        <v>168.56</v>
      </c>
      <c r="N29" s="568">
        <v>4</v>
      </c>
      <c r="O29" s="572">
        <v>2</v>
      </c>
      <c r="P29" s="571">
        <v>168.56</v>
      </c>
      <c r="Q29" s="573">
        <v>1</v>
      </c>
      <c r="R29" s="568">
        <v>4</v>
      </c>
      <c r="S29" s="573">
        <v>1</v>
      </c>
      <c r="T29" s="572">
        <v>2</v>
      </c>
      <c r="U29" s="574">
        <v>1</v>
      </c>
    </row>
    <row r="30" spans="1:21" ht="14.45" customHeight="1" x14ac:dyDescent="0.2">
      <c r="A30" s="567">
        <v>35</v>
      </c>
      <c r="B30" s="568" t="s">
        <v>576</v>
      </c>
      <c r="C30" s="568" t="s">
        <v>578</v>
      </c>
      <c r="D30" s="569" t="s">
        <v>723</v>
      </c>
      <c r="E30" s="570" t="s">
        <v>586</v>
      </c>
      <c r="F30" s="568" t="s">
        <v>577</v>
      </c>
      <c r="G30" s="568" t="s">
        <v>668</v>
      </c>
      <c r="H30" s="568" t="s">
        <v>554</v>
      </c>
      <c r="I30" s="568" t="s">
        <v>669</v>
      </c>
      <c r="J30" s="568" t="s">
        <v>670</v>
      </c>
      <c r="K30" s="568" t="s">
        <v>671</v>
      </c>
      <c r="L30" s="571">
        <v>165.41</v>
      </c>
      <c r="M30" s="571">
        <v>496.23</v>
      </c>
      <c r="N30" s="568">
        <v>3</v>
      </c>
      <c r="O30" s="572">
        <v>2.5</v>
      </c>
      <c r="P30" s="571">
        <v>330.82</v>
      </c>
      <c r="Q30" s="573">
        <v>0.66666666666666663</v>
      </c>
      <c r="R30" s="568">
        <v>2</v>
      </c>
      <c r="S30" s="573">
        <v>0.66666666666666663</v>
      </c>
      <c r="T30" s="572">
        <v>1.5</v>
      </c>
      <c r="U30" s="574">
        <v>0.6</v>
      </c>
    </row>
    <row r="31" spans="1:21" ht="14.45" customHeight="1" x14ac:dyDescent="0.2">
      <c r="A31" s="567">
        <v>35</v>
      </c>
      <c r="B31" s="568" t="s">
        <v>576</v>
      </c>
      <c r="C31" s="568" t="s">
        <v>578</v>
      </c>
      <c r="D31" s="569" t="s">
        <v>723</v>
      </c>
      <c r="E31" s="570" t="s">
        <v>586</v>
      </c>
      <c r="F31" s="568" t="s">
        <v>577</v>
      </c>
      <c r="G31" s="568" t="s">
        <v>672</v>
      </c>
      <c r="H31" s="568" t="s">
        <v>554</v>
      </c>
      <c r="I31" s="568" t="s">
        <v>673</v>
      </c>
      <c r="J31" s="568" t="s">
        <v>674</v>
      </c>
      <c r="K31" s="568" t="s">
        <v>675</v>
      </c>
      <c r="L31" s="571">
        <v>129.75</v>
      </c>
      <c r="M31" s="571">
        <v>259.5</v>
      </c>
      <c r="N31" s="568">
        <v>2</v>
      </c>
      <c r="O31" s="572">
        <v>2</v>
      </c>
      <c r="P31" s="571">
        <v>129.75</v>
      </c>
      <c r="Q31" s="573">
        <v>0.5</v>
      </c>
      <c r="R31" s="568">
        <v>1</v>
      </c>
      <c r="S31" s="573">
        <v>0.5</v>
      </c>
      <c r="T31" s="572">
        <v>1</v>
      </c>
      <c r="U31" s="574">
        <v>0.5</v>
      </c>
    </row>
    <row r="32" spans="1:21" ht="14.45" customHeight="1" x14ac:dyDescent="0.2">
      <c r="A32" s="567">
        <v>35</v>
      </c>
      <c r="B32" s="568" t="s">
        <v>576</v>
      </c>
      <c r="C32" s="568" t="s">
        <v>578</v>
      </c>
      <c r="D32" s="569" t="s">
        <v>723</v>
      </c>
      <c r="E32" s="570" t="s">
        <v>586</v>
      </c>
      <c r="F32" s="568" t="s">
        <v>577</v>
      </c>
      <c r="G32" s="568" t="s">
        <v>676</v>
      </c>
      <c r="H32" s="568" t="s">
        <v>271</v>
      </c>
      <c r="I32" s="568" t="s">
        <v>677</v>
      </c>
      <c r="J32" s="568" t="s">
        <v>678</v>
      </c>
      <c r="K32" s="568" t="s">
        <v>679</v>
      </c>
      <c r="L32" s="571">
        <v>0</v>
      </c>
      <c r="M32" s="571">
        <v>0</v>
      </c>
      <c r="N32" s="568">
        <v>1</v>
      </c>
      <c r="O32" s="572">
        <v>0.5</v>
      </c>
      <c r="P32" s="571">
        <v>0</v>
      </c>
      <c r="Q32" s="573"/>
      <c r="R32" s="568">
        <v>1</v>
      </c>
      <c r="S32" s="573">
        <v>1</v>
      </c>
      <c r="T32" s="572">
        <v>0.5</v>
      </c>
      <c r="U32" s="574">
        <v>1</v>
      </c>
    </row>
    <row r="33" spans="1:21" ht="14.45" customHeight="1" x14ac:dyDescent="0.2">
      <c r="A33" s="567">
        <v>35</v>
      </c>
      <c r="B33" s="568" t="s">
        <v>576</v>
      </c>
      <c r="C33" s="568" t="s">
        <v>578</v>
      </c>
      <c r="D33" s="569" t="s">
        <v>723</v>
      </c>
      <c r="E33" s="570" t="s">
        <v>586</v>
      </c>
      <c r="F33" s="568" t="s">
        <v>577</v>
      </c>
      <c r="G33" s="568" t="s">
        <v>680</v>
      </c>
      <c r="H33" s="568" t="s">
        <v>271</v>
      </c>
      <c r="I33" s="568" t="s">
        <v>681</v>
      </c>
      <c r="J33" s="568" t="s">
        <v>682</v>
      </c>
      <c r="K33" s="568" t="s">
        <v>683</v>
      </c>
      <c r="L33" s="571">
        <v>75.819999999999993</v>
      </c>
      <c r="M33" s="571">
        <v>75.819999999999993</v>
      </c>
      <c r="N33" s="568">
        <v>1</v>
      </c>
      <c r="O33" s="572">
        <v>0.5</v>
      </c>
      <c r="P33" s="571">
        <v>75.819999999999993</v>
      </c>
      <c r="Q33" s="573">
        <v>1</v>
      </c>
      <c r="R33" s="568">
        <v>1</v>
      </c>
      <c r="S33" s="573">
        <v>1</v>
      </c>
      <c r="T33" s="572">
        <v>0.5</v>
      </c>
      <c r="U33" s="574">
        <v>1</v>
      </c>
    </row>
    <row r="34" spans="1:21" ht="14.45" customHeight="1" x14ac:dyDescent="0.2">
      <c r="A34" s="567">
        <v>35</v>
      </c>
      <c r="B34" s="568" t="s">
        <v>576</v>
      </c>
      <c r="C34" s="568" t="s">
        <v>578</v>
      </c>
      <c r="D34" s="569" t="s">
        <v>723</v>
      </c>
      <c r="E34" s="570" t="s">
        <v>586</v>
      </c>
      <c r="F34" s="568" t="s">
        <v>577</v>
      </c>
      <c r="G34" s="568" t="s">
        <v>637</v>
      </c>
      <c r="H34" s="568" t="s">
        <v>271</v>
      </c>
      <c r="I34" s="568" t="s">
        <v>684</v>
      </c>
      <c r="J34" s="568" t="s">
        <v>685</v>
      </c>
      <c r="K34" s="568" t="s">
        <v>686</v>
      </c>
      <c r="L34" s="571">
        <v>97.76</v>
      </c>
      <c r="M34" s="571">
        <v>195.52</v>
      </c>
      <c r="N34" s="568">
        <v>2</v>
      </c>
      <c r="O34" s="572">
        <v>1</v>
      </c>
      <c r="P34" s="571">
        <v>195.52</v>
      </c>
      <c r="Q34" s="573">
        <v>1</v>
      </c>
      <c r="R34" s="568">
        <v>2</v>
      </c>
      <c r="S34" s="573">
        <v>1</v>
      </c>
      <c r="T34" s="572">
        <v>1</v>
      </c>
      <c r="U34" s="574">
        <v>1</v>
      </c>
    </row>
    <row r="35" spans="1:21" ht="14.45" customHeight="1" x14ac:dyDescent="0.2">
      <c r="A35" s="567">
        <v>35</v>
      </c>
      <c r="B35" s="568" t="s">
        <v>576</v>
      </c>
      <c r="C35" s="568" t="s">
        <v>578</v>
      </c>
      <c r="D35" s="569" t="s">
        <v>723</v>
      </c>
      <c r="E35" s="570" t="s">
        <v>586</v>
      </c>
      <c r="F35" s="568" t="s">
        <v>577</v>
      </c>
      <c r="G35" s="568" t="s">
        <v>637</v>
      </c>
      <c r="H35" s="568" t="s">
        <v>271</v>
      </c>
      <c r="I35" s="568" t="s">
        <v>687</v>
      </c>
      <c r="J35" s="568" t="s">
        <v>688</v>
      </c>
      <c r="K35" s="568" t="s">
        <v>686</v>
      </c>
      <c r="L35" s="571">
        <v>97.76</v>
      </c>
      <c r="M35" s="571">
        <v>195.52</v>
      </c>
      <c r="N35" s="568">
        <v>2</v>
      </c>
      <c r="O35" s="572">
        <v>0.5</v>
      </c>
      <c r="P35" s="571">
        <v>195.52</v>
      </c>
      <c r="Q35" s="573">
        <v>1</v>
      </c>
      <c r="R35" s="568">
        <v>2</v>
      </c>
      <c r="S35" s="573">
        <v>1</v>
      </c>
      <c r="T35" s="572">
        <v>0.5</v>
      </c>
      <c r="U35" s="574">
        <v>1</v>
      </c>
    </row>
    <row r="36" spans="1:21" ht="14.45" customHeight="1" x14ac:dyDescent="0.2">
      <c r="A36" s="567">
        <v>35</v>
      </c>
      <c r="B36" s="568" t="s">
        <v>576</v>
      </c>
      <c r="C36" s="568" t="s">
        <v>578</v>
      </c>
      <c r="D36" s="569" t="s">
        <v>723</v>
      </c>
      <c r="E36" s="570" t="s">
        <v>586</v>
      </c>
      <c r="F36" s="568" t="s">
        <v>577</v>
      </c>
      <c r="G36" s="568" t="s">
        <v>689</v>
      </c>
      <c r="H36" s="568" t="s">
        <v>271</v>
      </c>
      <c r="I36" s="568" t="s">
        <v>690</v>
      </c>
      <c r="J36" s="568" t="s">
        <v>691</v>
      </c>
      <c r="K36" s="568" t="s">
        <v>692</v>
      </c>
      <c r="L36" s="571">
        <v>77.13</v>
      </c>
      <c r="M36" s="571">
        <v>308.52</v>
      </c>
      <c r="N36" s="568">
        <v>4</v>
      </c>
      <c r="O36" s="572">
        <v>1</v>
      </c>
      <c r="P36" s="571">
        <v>308.52</v>
      </c>
      <c r="Q36" s="573">
        <v>1</v>
      </c>
      <c r="R36" s="568">
        <v>4</v>
      </c>
      <c r="S36" s="573">
        <v>1</v>
      </c>
      <c r="T36" s="572">
        <v>1</v>
      </c>
      <c r="U36" s="574">
        <v>1</v>
      </c>
    </row>
    <row r="37" spans="1:21" ht="14.45" customHeight="1" x14ac:dyDescent="0.2">
      <c r="A37" s="567">
        <v>35</v>
      </c>
      <c r="B37" s="568" t="s">
        <v>576</v>
      </c>
      <c r="C37" s="568" t="s">
        <v>578</v>
      </c>
      <c r="D37" s="569" t="s">
        <v>723</v>
      </c>
      <c r="E37" s="570" t="s">
        <v>586</v>
      </c>
      <c r="F37" s="568" t="s">
        <v>577</v>
      </c>
      <c r="G37" s="568" t="s">
        <v>693</v>
      </c>
      <c r="H37" s="568" t="s">
        <v>271</v>
      </c>
      <c r="I37" s="568" t="s">
        <v>694</v>
      </c>
      <c r="J37" s="568" t="s">
        <v>695</v>
      </c>
      <c r="K37" s="568" t="s">
        <v>696</v>
      </c>
      <c r="L37" s="571">
        <v>33.18</v>
      </c>
      <c r="M37" s="571">
        <v>66.36</v>
      </c>
      <c r="N37" s="568">
        <v>2</v>
      </c>
      <c r="O37" s="572">
        <v>0.5</v>
      </c>
      <c r="P37" s="571">
        <v>66.36</v>
      </c>
      <c r="Q37" s="573">
        <v>1</v>
      </c>
      <c r="R37" s="568">
        <v>2</v>
      </c>
      <c r="S37" s="573">
        <v>1</v>
      </c>
      <c r="T37" s="572">
        <v>0.5</v>
      </c>
      <c r="U37" s="574">
        <v>1</v>
      </c>
    </row>
    <row r="38" spans="1:21" ht="14.45" customHeight="1" x14ac:dyDescent="0.2">
      <c r="A38" s="567">
        <v>35</v>
      </c>
      <c r="B38" s="568" t="s">
        <v>576</v>
      </c>
      <c r="C38" s="568" t="s">
        <v>578</v>
      </c>
      <c r="D38" s="569" t="s">
        <v>723</v>
      </c>
      <c r="E38" s="570" t="s">
        <v>586</v>
      </c>
      <c r="F38" s="568" t="s">
        <v>577</v>
      </c>
      <c r="G38" s="568" t="s">
        <v>697</v>
      </c>
      <c r="H38" s="568" t="s">
        <v>271</v>
      </c>
      <c r="I38" s="568" t="s">
        <v>698</v>
      </c>
      <c r="J38" s="568" t="s">
        <v>699</v>
      </c>
      <c r="K38" s="568" t="s">
        <v>700</v>
      </c>
      <c r="L38" s="571">
        <v>188.57</v>
      </c>
      <c r="M38" s="571">
        <v>754.28</v>
      </c>
      <c r="N38" s="568">
        <v>4</v>
      </c>
      <c r="O38" s="572">
        <v>1.5</v>
      </c>
      <c r="P38" s="571">
        <v>754.28</v>
      </c>
      <c r="Q38" s="573">
        <v>1</v>
      </c>
      <c r="R38" s="568">
        <v>4</v>
      </c>
      <c r="S38" s="573">
        <v>1</v>
      </c>
      <c r="T38" s="572">
        <v>1.5</v>
      </c>
      <c r="U38" s="574">
        <v>1</v>
      </c>
    </row>
    <row r="39" spans="1:21" ht="14.45" customHeight="1" x14ac:dyDescent="0.2">
      <c r="A39" s="567">
        <v>35</v>
      </c>
      <c r="B39" s="568" t="s">
        <v>576</v>
      </c>
      <c r="C39" s="568" t="s">
        <v>578</v>
      </c>
      <c r="D39" s="569" t="s">
        <v>723</v>
      </c>
      <c r="E39" s="570" t="s">
        <v>585</v>
      </c>
      <c r="F39" s="568" t="s">
        <v>577</v>
      </c>
      <c r="G39" s="568" t="s">
        <v>611</v>
      </c>
      <c r="H39" s="568" t="s">
        <v>554</v>
      </c>
      <c r="I39" s="568" t="s">
        <v>612</v>
      </c>
      <c r="J39" s="568" t="s">
        <v>613</v>
      </c>
      <c r="K39" s="568" t="s">
        <v>614</v>
      </c>
      <c r="L39" s="571">
        <v>773.45</v>
      </c>
      <c r="M39" s="571">
        <v>1546.9</v>
      </c>
      <c r="N39" s="568">
        <v>2</v>
      </c>
      <c r="O39" s="572">
        <v>2</v>
      </c>
      <c r="P39" s="571">
        <v>1546.9</v>
      </c>
      <c r="Q39" s="573">
        <v>1</v>
      </c>
      <c r="R39" s="568">
        <v>2</v>
      </c>
      <c r="S39" s="573">
        <v>1</v>
      </c>
      <c r="T39" s="572">
        <v>2</v>
      </c>
      <c r="U39" s="574">
        <v>1</v>
      </c>
    </row>
    <row r="40" spans="1:21" ht="14.45" customHeight="1" x14ac:dyDescent="0.2">
      <c r="A40" s="567">
        <v>35</v>
      </c>
      <c r="B40" s="568" t="s">
        <v>576</v>
      </c>
      <c r="C40" s="568" t="s">
        <v>578</v>
      </c>
      <c r="D40" s="569" t="s">
        <v>723</v>
      </c>
      <c r="E40" s="570" t="s">
        <v>585</v>
      </c>
      <c r="F40" s="568" t="s">
        <v>577</v>
      </c>
      <c r="G40" s="568" t="s">
        <v>615</v>
      </c>
      <c r="H40" s="568" t="s">
        <v>271</v>
      </c>
      <c r="I40" s="568" t="s">
        <v>616</v>
      </c>
      <c r="J40" s="568" t="s">
        <v>617</v>
      </c>
      <c r="K40" s="568" t="s">
        <v>618</v>
      </c>
      <c r="L40" s="571">
        <v>42.14</v>
      </c>
      <c r="M40" s="571">
        <v>84.28</v>
      </c>
      <c r="N40" s="568">
        <v>2</v>
      </c>
      <c r="O40" s="572">
        <v>2</v>
      </c>
      <c r="P40" s="571">
        <v>84.28</v>
      </c>
      <c r="Q40" s="573">
        <v>1</v>
      </c>
      <c r="R40" s="568">
        <v>2</v>
      </c>
      <c r="S40" s="573">
        <v>1</v>
      </c>
      <c r="T40" s="572">
        <v>2</v>
      </c>
      <c r="U40" s="574">
        <v>1</v>
      </c>
    </row>
    <row r="41" spans="1:21" ht="14.45" customHeight="1" x14ac:dyDescent="0.2">
      <c r="A41" s="567">
        <v>35</v>
      </c>
      <c r="B41" s="568" t="s">
        <v>576</v>
      </c>
      <c r="C41" s="568" t="s">
        <v>578</v>
      </c>
      <c r="D41" s="569" t="s">
        <v>723</v>
      </c>
      <c r="E41" s="570" t="s">
        <v>585</v>
      </c>
      <c r="F41" s="568" t="s">
        <v>577</v>
      </c>
      <c r="G41" s="568" t="s">
        <v>621</v>
      </c>
      <c r="H41" s="568" t="s">
        <v>271</v>
      </c>
      <c r="I41" s="568" t="s">
        <v>701</v>
      </c>
      <c r="J41" s="568" t="s">
        <v>623</v>
      </c>
      <c r="K41" s="568" t="s">
        <v>702</v>
      </c>
      <c r="L41" s="571">
        <v>39.24</v>
      </c>
      <c r="M41" s="571">
        <v>39.24</v>
      </c>
      <c r="N41" s="568">
        <v>1</v>
      </c>
      <c r="O41" s="572">
        <v>1</v>
      </c>
      <c r="P41" s="571">
        <v>39.24</v>
      </c>
      <c r="Q41" s="573">
        <v>1</v>
      </c>
      <c r="R41" s="568">
        <v>1</v>
      </c>
      <c r="S41" s="573">
        <v>1</v>
      </c>
      <c r="T41" s="572">
        <v>1</v>
      </c>
      <c r="U41" s="574">
        <v>1</v>
      </c>
    </row>
    <row r="42" spans="1:21" ht="14.45" customHeight="1" x14ac:dyDescent="0.2">
      <c r="A42" s="567">
        <v>35</v>
      </c>
      <c r="B42" s="568" t="s">
        <v>576</v>
      </c>
      <c r="C42" s="568" t="s">
        <v>578</v>
      </c>
      <c r="D42" s="569" t="s">
        <v>723</v>
      </c>
      <c r="E42" s="570" t="s">
        <v>585</v>
      </c>
      <c r="F42" s="568" t="s">
        <v>577</v>
      </c>
      <c r="G42" s="568" t="s">
        <v>703</v>
      </c>
      <c r="H42" s="568" t="s">
        <v>271</v>
      </c>
      <c r="I42" s="568" t="s">
        <v>704</v>
      </c>
      <c r="J42" s="568" t="s">
        <v>705</v>
      </c>
      <c r="K42" s="568" t="s">
        <v>706</v>
      </c>
      <c r="L42" s="571">
        <v>34.19</v>
      </c>
      <c r="M42" s="571">
        <v>34.19</v>
      </c>
      <c r="N42" s="568">
        <v>1</v>
      </c>
      <c r="O42" s="572">
        <v>1</v>
      </c>
      <c r="P42" s="571">
        <v>34.19</v>
      </c>
      <c r="Q42" s="573">
        <v>1</v>
      </c>
      <c r="R42" s="568">
        <v>1</v>
      </c>
      <c r="S42" s="573">
        <v>1</v>
      </c>
      <c r="T42" s="572">
        <v>1</v>
      </c>
      <c r="U42" s="574">
        <v>1</v>
      </c>
    </row>
    <row r="43" spans="1:21" ht="14.45" customHeight="1" x14ac:dyDescent="0.2">
      <c r="A43" s="567">
        <v>35</v>
      </c>
      <c r="B43" s="568" t="s">
        <v>576</v>
      </c>
      <c r="C43" s="568" t="s">
        <v>578</v>
      </c>
      <c r="D43" s="569" t="s">
        <v>723</v>
      </c>
      <c r="E43" s="570" t="s">
        <v>585</v>
      </c>
      <c r="F43" s="568" t="s">
        <v>577</v>
      </c>
      <c r="G43" s="568" t="s">
        <v>641</v>
      </c>
      <c r="H43" s="568" t="s">
        <v>554</v>
      </c>
      <c r="I43" s="568" t="s">
        <v>707</v>
      </c>
      <c r="J43" s="568" t="s">
        <v>643</v>
      </c>
      <c r="K43" s="568" t="s">
        <v>708</v>
      </c>
      <c r="L43" s="571">
        <v>48.89</v>
      </c>
      <c r="M43" s="571">
        <v>48.89</v>
      </c>
      <c r="N43" s="568">
        <v>1</v>
      </c>
      <c r="O43" s="572">
        <v>1</v>
      </c>
      <c r="P43" s="571">
        <v>48.89</v>
      </c>
      <c r="Q43" s="573">
        <v>1</v>
      </c>
      <c r="R43" s="568">
        <v>1</v>
      </c>
      <c r="S43" s="573">
        <v>1</v>
      </c>
      <c r="T43" s="572">
        <v>1</v>
      </c>
      <c r="U43" s="574">
        <v>1</v>
      </c>
    </row>
    <row r="44" spans="1:21" ht="14.45" customHeight="1" x14ac:dyDescent="0.2">
      <c r="A44" s="567">
        <v>35</v>
      </c>
      <c r="B44" s="568" t="s">
        <v>576</v>
      </c>
      <c r="C44" s="568" t="s">
        <v>578</v>
      </c>
      <c r="D44" s="569" t="s">
        <v>723</v>
      </c>
      <c r="E44" s="570" t="s">
        <v>585</v>
      </c>
      <c r="F44" s="568" t="s">
        <v>577</v>
      </c>
      <c r="G44" s="568" t="s">
        <v>709</v>
      </c>
      <c r="H44" s="568" t="s">
        <v>271</v>
      </c>
      <c r="I44" s="568" t="s">
        <v>710</v>
      </c>
      <c r="J44" s="568" t="s">
        <v>711</v>
      </c>
      <c r="K44" s="568" t="s">
        <v>712</v>
      </c>
      <c r="L44" s="571">
        <v>79.099999999999994</v>
      </c>
      <c r="M44" s="571">
        <v>79.099999999999994</v>
      </c>
      <c r="N44" s="568">
        <v>1</v>
      </c>
      <c r="O44" s="572">
        <v>1</v>
      </c>
      <c r="P44" s="571">
        <v>79.099999999999994</v>
      </c>
      <c r="Q44" s="573">
        <v>1</v>
      </c>
      <c r="R44" s="568">
        <v>1</v>
      </c>
      <c r="S44" s="573">
        <v>1</v>
      </c>
      <c r="T44" s="572">
        <v>1</v>
      </c>
      <c r="U44" s="574">
        <v>1</v>
      </c>
    </row>
    <row r="45" spans="1:21" ht="14.45" customHeight="1" x14ac:dyDescent="0.2">
      <c r="A45" s="567">
        <v>35</v>
      </c>
      <c r="B45" s="568" t="s">
        <v>576</v>
      </c>
      <c r="C45" s="568" t="s">
        <v>578</v>
      </c>
      <c r="D45" s="569" t="s">
        <v>723</v>
      </c>
      <c r="E45" s="570" t="s">
        <v>585</v>
      </c>
      <c r="F45" s="568" t="s">
        <v>577</v>
      </c>
      <c r="G45" s="568" t="s">
        <v>713</v>
      </c>
      <c r="H45" s="568" t="s">
        <v>271</v>
      </c>
      <c r="I45" s="568" t="s">
        <v>714</v>
      </c>
      <c r="J45" s="568" t="s">
        <v>715</v>
      </c>
      <c r="K45" s="568" t="s">
        <v>716</v>
      </c>
      <c r="L45" s="571">
        <v>60.39</v>
      </c>
      <c r="M45" s="571">
        <v>60.39</v>
      </c>
      <c r="N45" s="568">
        <v>1</v>
      </c>
      <c r="O45" s="572">
        <v>1</v>
      </c>
      <c r="P45" s="571"/>
      <c r="Q45" s="573">
        <v>0</v>
      </c>
      <c r="R45" s="568"/>
      <c r="S45" s="573">
        <v>0</v>
      </c>
      <c r="T45" s="572"/>
      <c r="U45" s="574">
        <v>0</v>
      </c>
    </row>
    <row r="46" spans="1:21" ht="14.45" customHeight="1" x14ac:dyDescent="0.2">
      <c r="A46" s="567">
        <v>35</v>
      </c>
      <c r="B46" s="568" t="s">
        <v>576</v>
      </c>
      <c r="C46" s="568" t="s">
        <v>578</v>
      </c>
      <c r="D46" s="569" t="s">
        <v>723</v>
      </c>
      <c r="E46" s="570" t="s">
        <v>585</v>
      </c>
      <c r="F46" s="568" t="s">
        <v>577</v>
      </c>
      <c r="G46" s="568" t="s">
        <v>659</v>
      </c>
      <c r="H46" s="568" t="s">
        <v>271</v>
      </c>
      <c r="I46" s="568" t="s">
        <v>717</v>
      </c>
      <c r="J46" s="568" t="s">
        <v>661</v>
      </c>
      <c r="K46" s="568" t="s">
        <v>718</v>
      </c>
      <c r="L46" s="571">
        <v>299.83999999999997</v>
      </c>
      <c r="M46" s="571">
        <v>299.83999999999997</v>
      </c>
      <c r="N46" s="568">
        <v>1</v>
      </c>
      <c r="O46" s="572">
        <v>1</v>
      </c>
      <c r="P46" s="571"/>
      <c r="Q46" s="573">
        <v>0</v>
      </c>
      <c r="R46" s="568"/>
      <c r="S46" s="573">
        <v>0</v>
      </c>
      <c r="T46" s="572"/>
      <c r="U46" s="574">
        <v>0</v>
      </c>
    </row>
    <row r="47" spans="1:21" ht="14.45" customHeight="1" thickBot="1" x14ac:dyDescent="0.25">
      <c r="A47" s="575">
        <v>35</v>
      </c>
      <c r="B47" s="576" t="s">
        <v>576</v>
      </c>
      <c r="C47" s="576" t="s">
        <v>578</v>
      </c>
      <c r="D47" s="577" t="s">
        <v>723</v>
      </c>
      <c r="E47" s="578" t="s">
        <v>585</v>
      </c>
      <c r="F47" s="576" t="s">
        <v>577</v>
      </c>
      <c r="G47" s="576" t="s">
        <v>719</v>
      </c>
      <c r="H47" s="576" t="s">
        <v>271</v>
      </c>
      <c r="I47" s="576" t="s">
        <v>720</v>
      </c>
      <c r="J47" s="576" t="s">
        <v>721</v>
      </c>
      <c r="K47" s="576" t="s">
        <v>722</v>
      </c>
      <c r="L47" s="579">
        <v>121.92</v>
      </c>
      <c r="M47" s="579">
        <v>731.52</v>
      </c>
      <c r="N47" s="576">
        <v>6</v>
      </c>
      <c r="O47" s="580">
        <v>6</v>
      </c>
      <c r="P47" s="579">
        <v>731.52</v>
      </c>
      <c r="Q47" s="581">
        <v>1</v>
      </c>
      <c r="R47" s="576">
        <v>6</v>
      </c>
      <c r="S47" s="581">
        <v>1</v>
      </c>
      <c r="T47" s="580">
        <v>6</v>
      </c>
      <c r="U47" s="58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B2B0F9B-9D7E-42A5-B8BC-9458A159FC3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725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3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2" t="s">
        <v>583</v>
      </c>
      <c r="B5" s="116">
        <v>49.08</v>
      </c>
      <c r="C5" s="566">
        <v>1.9071748321313101E-2</v>
      </c>
      <c r="D5" s="116">
        <v>2524.3600000000006</v>
      </c>
      <c r="E5" s="566">
        <v>0.98092825167868691</v>
      </c>
      <c r="F5" s="584">
        <v>2573.4400000000005</v>
      </c>
    </row>
    <row r="6" spans="1:6" ht="14.45" customHeight="1" x14ac:dyDescent="0.2">
      <c r="A6" s="593" t="s">
        <v>585</v>
      </c>
      <c r="B6" s="585"/>
      <c r="C6" s="573">
        <v>0</v>
      </c>
      <c r="D6" s="585">
        <v>1595.7900000000002</v>
      </c>
      <c r="E6" s="573">
        <v>1</v>
      </c>
      <c r="F6" s="586">
        <v>1595.7900000000002</v>
      </c>
    </row>
    <row r="7" spans="1:6" ht="14.45" customHeight="1" thickBot="1" x14ac:dyDescent="0.25">
      <c r="A7" s="594" t="s">
        <v>586</v>
      </c>
      <c r="B7" s="589"/>
      <c r="C7" s="590">
        <v>0</v>
      </c>
      <c r="D7" s="589">
        <v>755.73</v>
      </c>
      <c r="E7" s="590">
        <v>1</v>
      </c>
      <c r="F7" s="591">
        <v>755.73</v>
      </c>
    </row>
    <row r="8" spans="1:6" ht="14.45" customHeight="1" thickBot="1" x14ac:dyDescent="0.25">
      <c r="A8" s="506" t="s">
        <v>3</v>
      </c>
      <c r="B8" s="507">
        <v>49.08</v>
      </c>
      <c r="C8" s="508">
        <v>9.965563172086675E-3</v>
      </c>
      <c r="D8" s="507">
        <v>4875.880000000001</v>
      </c>
      <c r="E8" s="508">
        <v>0.99003443682791337</v>
      </c>
      <c r="F8" s="509">
        <v>4924.9600000000009</v>
      </c>
    </row>
    <row r="9" spans="1:6" ht="14.45" customHeight="1" thickBot="1" x14ac:dyDescent="0.25"/>
    <row r="10" spans="1:6" ht="14.45" customHeight="1" x14ac:dyDescent="0.2">
      <c r="A10" s="592" t="s">
        <v>726</v>
      </c>
      <c r="B10" s="116">
        <v>49.08</v>
      </c>
      <c r="C10" s="566">
        <v>0.5</v>
      </c>
      <c r="D10" s="116">
        <v>49.08</v>
      </c>
      <c r="E10" s="566">
        <v>0.5</v>
      </c>
      <c r="F10" s="584">
        <v>98.16</v>
      </c>
    </row>
    <row r="11" spans="1:6" ht="14.45" customHeight="1" x14ac:dyDescent="0.2">
      <c r="A11" s="593" t="s">
        <v>727</v>
      </c>
      <c r="B11" s="585"/>
      <c r="C11" s="573">
        <v>0</v>
      </c>
      <c r="D11" s="585">
        <v>259.5</v>
      </c>
      <c r="E11" s="573">
        <v>1</v>
      </c>
      <c r="F11" s="586">
        <v>259.5</v>
      </c>
    </row>
    <row r="12" spans="1:6" ht="14.45" customHeight="1" x14ac:dyDescent="0.2">
      <c r="A12" s="593" t="s">
        <v>728</v>
      </c>
      <c r="B12" s="585"/>
      <c r="C12" s="573">
        <v>0</v>
      </c>
      <c r="D12" s="585">
        <v>62.57</v>
      </c>
      <c r="E12" s="573">
        <v>1</v>
      </c>
      <c r="F12" s="586">
        <v>62.57</v>
      </c>
    </row>
    <row r="13" spans="1:6" ht="14.45" customHeight="1" x14ac:dyDescent="0.2">
      <c r="A13" s="593" t="s">
        <v>729</v>
      </c>
      <c r="B13" s="585"/>
      <c r="C13" s="573">
        <v>0</v>
      </c>
      <c r="D13" s="585">
        <v>496.23</v>
      </c>
      <c r="E13" s="573">
        <v>1</v>
      </c>
      <c r="F13" s="586">
        <v>496.23</v>
      </c>
    </row>
    <row r="14" spans="1:6" ht="14.45" customHeight="1" x14ac:dyDescent="0.2">
      <c r="A14" s="593" t="s">
        <v>730</v>
      </c>
      <c r="B14" s="585"/>
      <c r="C14" s="573">
        <v>0</v>
      </c>
      <c r="D14" s="585">
        <v>141.25</v>
      </c>
      <c r="E14" s="573">
        <v>1</v>
      </c>
      <c r="F14" s="586">
        <v>141.25</v>
      </c>
    </row>
    <row r="15" spans="1:6" ht="14.45" customHeight="1" x14ac:dyDescent="0.2">
      <c r="A15" s="593" t="s">
        <v>731</v>
      </c>
      <c r="B15" s="585"/>
      <c r="C15" s="573">
        <v>0</v>
      </c>
      <c r="D15" s="585">
        <v>3867.2500000000005</v>
      </c>
      <c r="E15" s="573">
        <v>1</v>
      </c>
      <c r="F15" s="586">
        <v>3867.2500000000005</v>
      </c>
    </row>
    <row r="16" spans="1:6" ht="14.45" customHeight="1" thickBot="1" x14ac:dyDescent="0.25">
      <c r="A16" s="594" t="s">
        <v>732</v>
      </c>
      <c r="B16" s="589"/>
      <c r="C16" s="590"/>
      <c r="D16" s="589">
        <v>0</v>
      </c>
      <c r="E16" s="590"/>
      <c r="F16" s="591">
        <v>0</v>
      </c>
    </row>
    <row r="17" spans="1:6" ht="14.45" customHeight="1" thickBot="1" x14ac:dyDescent="0.25">
      <c r="A17" s="506" t="s">
        <v>3</v>
      </c>
      <c r="B17" s="507">
        <v>49.08</v>
      </c>
      <c r="C17" s="508">
        <v>9.9655631720866767E-3</v>
      </c>
      <c r="D17" s="507">
        <v>4875.88</v>
      </c>
      <c r="E17" s="508">
        <v>0.99003443682791337</v>
      </c>
      <c r="F17" s="509">
        <v>4924.96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{CFBD4CCB-E2B6-4DF4-A2D0-974807EF879B}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{F51B962C-175A-4488-BACA-820ED0DEC4E8}</x14:id>
        </ext>
      </extLst>
    </cfRule>
  </conditionalFormatting>
  <hyperlinks>
    <hyperlink ref="A2" location="Obsah!A1" display="Zpět na Obsah  KL 01  1.-4.měsíc" xr:uid="{AF91F82E-A33F-4F9B-8230-6EA4E1F502E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BD4CCB-E2B6-4DF4-A2D0-974807EF87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F51B962C-175A-4488-BACA-820ED0DEC4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740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1</v>
      </c>
      <c r="G3" s="43">
        <f>SUBTOTAL(9,G6:G1048576)</f>
        <v>49.08</v>
      </c>
      <c r="H3" s="44">
        <f>IF(M3=0,0,G3/M3)</f>
        <v>9.965563172086675E-3</v>
      </c>
      <c r="I3" s="43">
        <f>SUBTOTAL(9,I6:I1048576)</f>
        <v>17</v>
      </c>
      <c r="J3" s="43">
        <f>SUBTOTAL(9,J6:J1048576)</f>
        <v>4875.880000000001</v>
      </c>
      <c r="K3" s="44">
        <f>IF(M3=0,0,J3/M3)</f>
        <v>0.99003443682791337</v>
      </c>
      <c r="L3" s="43">
        <f>SUBTOTAL(9,L6:L1048576)</f>
        <v>18</v>
      </c>
      <c r="M3" s="45">
        <f>SUBTOTAL(9,M6:M1048576)</f>
        <v>4924.9600000000009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3" t="s">
        <v>135</v>
      </c>
      <c r="B5" s="595" t="s">
        <v>131</v>
      </c>
      <c r="C5" s="595" t="s">
        <v>70</v>
      </c>
      <c r="D5" s="595" t="s">
        <v>132</v>
      </c>
      <c r="E5" s="595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60" t="s">
        <v>583</v>
      </c>
      <c r="B6" s="561" t="s">
        <v>733</v>
      </c>
      <c r="C6" s="561" t="s">
        <v>642</v>
      </c>
      <c r="D6" s="561" t="s">
        <v>643</v>
      </c>
      <c r="E6" s="561" t="s">
        <v>644</v>
      </c>
      <c r="F6" s="116"/>
      <c r="G6" s="116"/>
      <c r="H6" s="566">
        <v>0</v>
      </c>
      <c r="I6" s="116">
        <v>1</v>
      </c>
      <c r="J6" s="116">
        <v>13.68</v>
      </c>
      <c r="K6" s="566">
        <v>1</v>
      </c>
      <c r="L6" s="116">
        <v>1</v>
      </c>
      <c r="M6" s="584">
        <v>13.68</v>
      </c>
    </row>
    <row r="7" spans="1:13" ht="14.45" customHeight="1" x14ac:dyDescent="0.2">
      <c r="A7" s="567" t="s">
        <v>583</v>
      </c>
      <c r="B7" s="568" t="s">
        <v>734</v>
      </c>
      <c r="C7" s="568" t="s">
        <v>664</v>
      </c>
      <c r="D7" s="568" t="s">
        <v>665</v>
      </c>
      <c r="E7" s="568" t="s">
        <v>666</v>
      </c>
      <c r="F7" s="585">
        <v>1</v>
      </c>
      <c r="G7" s="585">
        <v>49.08</v>
      </c>
      <c r="H7" s="573">
        <v>1</v>
      </c>
      <c r="I7" s="585"/>
      <c r="J7" s="585"/>
      <c r="K7" s="573">
        <v>0</v>
      </c>
      <c r="L7" s="585">
        <v>1</v>
      </c>
      <c r="M7" s="586">
        <v>49.08</v>
      </c>
    </row>
    <row r="8" spans="1:13" ht="14.45" customHeight="1" x14ac:dyDescent="0.2">
      <c r="A8" s="567" t="s">
        <v>583</v>
      </c>
      <c r="B8" s="568" t="s">
        <v>734</v>
      </c>
      <c r="C8" s="568" t="s">
        <v>667</v>
      </c>
      <c r="D8" s="568" t="s">
        <v>665</v>
      </c>
      <c r="E8" s="568" t="s">
        <v>666</v>
      </c>
      <c r="F8" s="585"/>
      <c r="G8" s="585"/>
      <c r="H8" s="573">
        <v>0</v>
      </c>
      <c r="I8" s="585">
        <v>1</v>
      </c>
      <c r="J8" s="585">
        <v>49.08</v>
      </c>
      <c r="K8" s="573">
        <v>1</v>
      </c>
      <c r="L8" s="585">
        <v>1</v>
      </c>
      <c r="M8" s="586">
        <v>49.08</v>
      </c>
    </row>
    <row r="9" spans="1:13" ht="14.45" customHeight="1" x14ac:dyDescent="0.2">
      <c r="A9" s="567" t="s">
        <v>583</v>
      </c>
      <c r="B9" s="568" t="s">
        <v>735</v>
      </c>
      <c r="C9" s="568" t="s">
        <v>612</v>
      </c>
      <c r="D9" s="568" t="s">
        <v>613</v>
      </c>
      <c r="E9" s="568" t="s">
        <v>614</v>
      </c>
      <c r="F9" s="585"/>
      <c r="G9" s="585"/>
      <c r="H9" s="573">
        <v>0</v>
      </c>
      <c r="I9" s="585">
        <v>3</v>
      </c>
      <c r="J9" s="585">
        <v>2320.3500000000004</v>
      </c>
      <c r="K9" s="573">
        <v>1</v>
      </c>
      <c r="L9" s="585">
        <v>3</v>
      </c>
      <c r="M9" s="586">
        <v>2320.3500000000004</v>
      </c>
    </row>
    <row r="10" spans="1:13" ht="14.45" customHeight="1" x14ac:dyDescent="0.2">
      <c r="A10" s="567" t="s">
        <v>583</v>
      </c>
      <c r="B10" s="568" t="s">
        <v>736</v>
      </c>
      <c r="C10" s="568" t="s">
        <v>656</v>
      </c>
      <c r="D10" s="568" t="s">
        <v>657</v>
      </c>
      <c r="E10" s="568" t="s">
        <v>658</v>
      </c>
      <c r="F10" s="585"/>
      <c r="G10" s="585"/>
      <c r="H10" s="573"/>
      <c r="I10" s="585">
        <v>3</v>
      </c>
      <c r="J10" s="585">
        <v>0</v>
      </c>
      <c r="K10" s="573"/>
      <c r="L10" s="585">
        <v>3</v>
      </c>
      <c r="M10" s="586">
        <v>0</v>
      </c>
    </row>
    <row r="11" spans="1:13" ht="14.45" customHeight="1" x14ac:dyDescent="0.2">
      <c r="A11" s="567" t="s">
        <v>583</v>
      </c>
      <c r="B11" s="568" t="s">
        <v>737</v>
      </c>
      <c r="C11" s="568" t="s">
        <v>630</v>
      </c>
      <c r="D11" s="568" t="s">
        <v>631</v>
      </c>
      <c r="E11" s="568" t="s">
        <v>632</v>
      </c>
      <c r="F11" s="585"/>
      <c r="G11" s="585"/>
      <c r="H11" s="573">
        <v>0</v>
      </c>
      <c r="I11" s="585">
        <v>1</v>
      </c>
      <c r="J11" s="585">
        <v>141.25</v>
      </c>
      <c r="K11" s="573">
        <v>1</v>
      </c>
      <c r="L11" s="585">
        <v>1</v>
      </c>
      <c r="M11" s="586">
        <v>141.25</v>
      </c>
    </row>
    <row r="12" spans="1:13" ht="14.45" customHeight="1" x14ac:dyDescent="0.2">
      <c r="A12" s="567" t="s">
        <v>585</v>
      </c>
      <c r="B12" s="568" t="s">
        <v>733</v>
      </c>
      <c r="C12" s="568" t="s">
        <v>707</v>
      </c>
      <c r="D12" s="568" t="s">
        <v>643</v>
      </c>
      <c r="E12" s="568" t="s">
        <v>708</v>
      </c>
      <c r="F12" s="585"/>
      <c r="G12" s="585"/>
      <c r="H12" s="573">
        <v>0</v>
      </c>
      <c r="I12" s="585">
        <v>1</v>
      </c>
      <c r="J12" s="585">
        <v>48.89</v>
      </c>
      <c r="K12" s="573">
        <v>1</v>
      </c>
      <c r="L12" s="585">
        <v>1</v>
      </c>
      <c r="M12" s="586">
        <v>48.89</v>
      </c>
    </row>
    <row r="13" spans="1:13" ht="14.45" customHeight="1" x14ac:dyDescent="0.2">
      <c r="A13" s="567" t="s">
        <v>585</v>
      </c>
      <c r="B13" s="568" t="s">
        <v>735</v>
      </c>
      <c r="C13" s="568" t="s">
        <v>612</v>
      </c>
      <c r="D13" s="568" t="s">
        <v>613</v>
      </c>
      <c r="E13" s="568" t="s">
        <v>614</v>
      </c>
      <c r="F13" s="585"/>
      <c r="G13" s="585"/>
      <c r="H13" s="573">
        <v>0</v>
      </c>
      <c r="I13" s="585">
        <v>2</v>
      </c>
      <c r="J13" s="585">
        <v>1546.9</v>
      </c>
      <c r="K13" s="573">
        <v>1</v>
      </c>
      <c r="L13" s="585">
        <v>2</v>
      </c>
      <c r="M13" s="586">
        <v>1546.9</v>
      </c>
    </row>
    <row r="14" spans="1:13" ht="14.45" customHeight="1" x14ac:dyDescent="0.2">
      <c r="A14" s="567" t="s">
        <v>586</v>
      </c>
      <c r="B14" s="568" t="s">
        <v>738</v>
      </c>
      <c r="C14" s="568" t="s">
        <v>669</v>
      </c>
      <c r="D14" s="568" t="s">
        <v>670</v>
      </c>
      <c r="E14" s="568" t="s">
        <v>671</v>
      </c>
      <c r="F14" s="585"/>
      <c r="G14" s="585"/>
      <c r="H14" s="573">
        <v>0</v>
      </c>
      <c r="I14" s="585">
        <v>3</v>
      </c>
      <c r="J14" s="585">
        <v>496.23</v>
      </c>
      <c r="K14" s="573">
        <v>1</v>
      </c>
      <c r="L14" s="585">
        <v>3</v>
      </c>
      <c r="M14" s="586">
        <v>496.23</v>
      </c>
    </row>
    <row r="15" spans="1:13" ht="14.45" customHeight="1" thickBot="1" x14ac:dyDescent="0.25">
      <c r="A15" s="575" t="s">
        <v>586</v>
      </c>
      <c r="B15" s="576" t="s">
        <v>739</v>
      </c>
      <c r="C15" s="576" t="s">
        <v>673</v>
      </c>
      <c r="D15" s="576" t="s">
        <v>674</v>
      </c>
      <c r="E15" s="576" t="s">
        <v>675</v>
      </c>
      <c r="F15" s="587"/>
      <c r="G15" s="587"/>
      <c r="H15" s="581">
        <v>0</v>
      </c>
      <c r="I15" s="587">
        <v>2</v>
      </c>
      <c r="J15" s="587">
        <v>259.5</v>
      </c>
      <c r="K15" s="581">
        <v>1</v>
      </c>
      <c r="L15" s="587">
        <v>2</v>
      </c>
      <c r="M15" s="588">
        <v>259.5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DF9BCFF-0C39-4219-84A4-0792C8CE989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522</v>
      </c>
      <c r="B5" s="466" t="s">
        <v>523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1</v>
      </c>
    </row>
    <row r="6" spans="1:10" ht="14.45" customHeight="1" x14ac:dyDescent="0.2">
      <c r="A6" s="465" t="s">
        <v>522</v>
      </c>
      <c r="B6" s="466" t="s">
        <v>741</v>
      </c>
      <c r="C6" s="467">
        <v>3340.6345500000007</v>
      </c>
      <c r="D6" s="467">
        <v>3870.6107800000004</v>
      </c>
      <c r="E6" s="467"/>
      <c r="F6" s="467">
        <v>3229.3921900000009</v>
      </c>
      <c r="G6" s="467">
        <v>0</v>
      </c>
      <c r="H6" s="467">
        <v>3229.3921900000009</v>
      </c>
      <c r="I6" s="468" t="s">
        <v>271</v>
      </c>
      <c r="J6" s="469" t="s">
        <v>1</v>
      </c>
    </row>
    <row r="7" spans="1:10" ht="14.45" customHeight="1" x14ac:dyDescent="0.2">
      <c r="A7" s="465" t="s">
        <v>522</v>
      </c>
      <c r="B7" s="466" t="s">
        <v>742</v>
      </c>
      <c r="C7" s="467">
        <v>0</v>
      </c>
      <c r="D7" s="467">
        <v>0</v>
      </c>
      <c r="E7" s="467"/>
      <c r="F7" s="467">
        <v>17</v>
      </c>
      <c r="G7" s="467">
        <v>0</v>
      </c>
      <c r="H7" s="467">
        <v>17</v>
      </c>
      <c r="I7" s="468" t="s">
        <v>271</v>
      </c>
      <c r="J7" s="469" t="s">
        <v>1</v>
      </c>
    </row>
    <row r="8" spans="1:10" ht="14.45" customHeight="1" x14ac:dyDescent="0.2">
      <c r="A8" s="465" t="s">
        <v>522</v>
      </c>
      <c r="B8" s="466" t="s">
        <v>743</v>
      </c>
      <c r="C8" s="467">
        <v>98.552279999999996</v>
      </c>
      <c r="D8" s="467">
        <v>66.423270000000002</v>
      </c>
      <c r="E8" s="467"/>
      <c r="F8" s="467">
        <v>109.07172</v>
      </c>
      <c r="G8" s="467">
        <v>0</v>
      </c>
      <c r="H8" s="467">
        <v>109.07172</v>
      </c>
      <c r="I8" s="468" t="s">
        <v>271</v>
      </c>
      <c r="J8" s="469" t="s">
        <v>1</v>
      </c>
    </row>
    <row r="9" spans="1:10" ht="14.45" customHeight="1" x14ac:dyDescent="0.2">
      <c r="A9" s="465" t="s">
        <v>522</v>
      </c>
      <c r="B9" s="466" t="s">
        <v>744</v>
      </c>
      <c r="C9" s="467">
        <v>64.918279999999996</v>
      </c>
      <c r="D9" s="467">
        <v>69.196450000000013</v>
      </c>
      <c r="E9" s="467"/>
      <c r="F9" s="467">
        <v>55.027600000000007</v>
      </c>
      <c r="G9" s="467">
        <v>0</v>
      </c>
      <c r="H9" s="467">
        <v>55.027600000000007</v>
      </c>
      <c r="I9" s="468" t="s">
        <v>271</v>
      </c>
      <c r="J9" s="469" t="s">
        <v>1</v>
      </c>
    </row>
    <row r="10" spans="1:10" ht="14.45" customHeight="1" x14ac:dyDescent="0.2">
      <c r="A10" s="465" t="s">
        <v>522</v>
      </c>
      <c r="B10" s="466" t="s">
        <v>745</v>
      </c>
      <c r="C10" s="467">
        <v>68.141329999999996</v>
      </c>
      <c r="D10" s="467">
        <v>84.168210000000002</v>
      </c>
      <c r="E10" s="467"/>
      <c r="F10" s="467">
        <v>83.547669999999997</v>
      </c>
      <c r="G10" s="467">
        <v>0</v>
      </c>
      <c r="H10" s="467">
        <v>83.547669999999997</v>
      </c>
      <c r="I10" s="468" t="s">
        <v>271</v>
      </c>
      <c r="J10" s="469" t="s">
        <v>1</v>
      </c>
    </row>
    <row r="11" spans="1:10" ht="14.45" customHeight="1" x14ac:dyDescent="0.2">
      <c r="A11" s="465" t="s">
        <v>522</v>
      </c>
      <c r="B11" s="466" t="s">
        <v>746</v>
      </c>
      <c r="C11" s="467">
        <v>6179.6316999999999</v>
      </c>
      <c r="D11" s="467">
        <v>6229.6706999999997</v>
      </c>
      <c r="E11" s="467"/>
      <c r="F11" s="467">
        <v>5827.8410999999996</v>
      </c>
      <c r="G11" s="467">
        <v>0</v>
      </c>
      <c r="H11" s="467">
        <v>5827.8410999999996</v>
      </c>
      <c r="I11" s="468" t="s">
        <v>271</v>
      </c>
      <c r="J11" s="469" t="s">
        <v>1</v>
      </c>
    </row>
    <row r="12" spans="1:10" ht="14.45" customHeight="1" x14ac:dyDescent="0.2">
      <c r="A12" s="465" t="s">
        <v>522</v>
      </c>
      <c r="B12" s="466" t="s">
        <v>747</v>
      </c>
      <c r="C12" s="467">
        <v>13.51</v>
      </c>
      <c r="D12" s="467">
        <v>12.96</v>
      </c>
      <c r="E12" s="467"/>
      <c r="F12" s="467">
        <v>7.2610000000000001</v>
      </c>
      <c r="G12" s="467">
        <v>0</v>
      </c>
      <c r="H12" s="467">
        <v>7.2610000000000001</v>
      </c>
      <c r="I12" s="468" t="s">
        <v>271</v>
      </c>
      <c r="J12" s="469" t="s">
        <v>527</v>
      </c>
    </row>
    <row r="13" spans="1:10" ht="14.45" customHeight="1" x14ac:dyDescent="0.2">
      <c r="A13" s="465" t="s">
        <v>522</v>
      </c>
      <c r="B13" s="466" t="s">
        <v>748</v>
      </c>
      <c r="C13" s="467">
        <v>18.733999999999998</v>
      </c>
      <c r="D13" s="467">
        <v>22.302</v>
      </c>
      <c r="E13" s="467"/>
      <c r="F13" s="467">
        <v>158.83199999999999</v>
      </c>
      <c r="G13" s="467">
        <v>0</v>
      </c>
      <c r="H13" s="467">
        <v>158.83199999999999</v>
      </c>
      <c r="I13" s="468" t="s">
        <v>271</v>
      </c>
      <c r="J13" s="469" t="s">
        <v>536</v>
      </c>
    </row>
    <row r="14" spans="1:10" ht="14.45" customHeight="1" x14ac:dyDescent="0.2">
      <c r="A14" s="465" t="s">
        <v>522</v>
      </c>
      <c r="B14" s="466" t="s">
        <v>526</v>
      </c>
      <c r="C14" s="467">
        <v>9784.1221400000013</v>
      </c>
      <c r="D14" s="467">
        <v>10355.331409999999</v>
      </c>
      <c r="E14" s="467"/>
      <c r="F14" s="467">
        <v>9487.973280000002</v>
      </c>
      <c r="G14" s="467">
        <v>0</v>
      </c>
      <c r="H14" s="467">
        <v>9487.973280000002</v>
      </c>
      <c r="I14" s="468" t="s">
        <v>271</v>
      </c>
      <c r="J14" s="469" t="s">
        <v>68</v>
      </c>
    </row>
    <row r="16" spans="1:10" ht="14.45" customHeight="1" x14ac:dyDescent="0.2">
      <c r="A16" s="465" t="s">
        <v>522</v>
      </c>
      <c r="B16" s="466" t="s">
        <v>523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527</v>
      </c>
    </row>
    <row r="17" spans="1:10" ht="14.45" customHeight="1" x14ac:dyDescent="0.2">
      <c r="A17" s="465" t="s">
        <v>537</v>
      </c>
      <c r="B17" s="466" t="s">
        <v>538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536</v>
      </c>
    </row>
    <row r="18" spans="1:10" ht="14.45" customHeight="1" x14ac:dyDescent="0.2">
      <c r="A18" s="465" t="s">
        <v>537</v>
      </c>
      <c r="B18" s="466" t="s">
        <v>742</v>
      </c>
      <c r="C18" s="467">
        <v>0</v>
      </c>
      <c r="D18" s="467">
        <v>0</v>
      </c>
      <c r="E18" s="467"/>
      <c r="F18" s="467">
        <v>17</v>
      </c>
      <c r="G18" s="467">
        <v>0</v>
      </c>
      <c r="H18" s="467">
        <v>17</v>
      </c>
      <c r="I18" s="468" t="s">
        <v>271</v>
      </c>
      <c r="J18" s="469" t="s">
        <v>68</v>
      </c>
    </row>
    <row r="19" spans="1:10" ht="14.45" customHeight="1" x14ac:dyDescent="0.2">
      <c r="A19" s="465" t="s">
        <v>537</v>
      </c>
      <c r="B19" s="466" t="s">
        <v>539</v>
      </c>
      <c r="C19" s="467">
        <v>0</v>
      </c>
      <c r="D19" s="467">
        <v>0</v>
      </c>
      <c r="E19" s="467"/>
      <c r="F19" s="467">
        <v>17</v>
      </c>
      <c r="G19" s="467">
        <v>0</v>
      </c>
      <c r="H19" s="467">
        <v>17</v>
      </c>
      <c r="I19" s="468" t="s">
        <v>271</v>
      </c>
      <c r="J19" s="469" t="s">
        <v>0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1</v>
      </c>
    </row>
    <row r="21" spans="1:10" ht="14.45" customHeight="1" x14ac:dyDescent="0.2">
      <c r="A21" s="465" t="s">
        <v>749</v>
      </c>
      <c r="B21" s="466" t="s">
        <v>750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1</v>
      </c>
    </row>
    <row r="22" spans="1:10" ht="14.45" customHeight="1" x14ac:dyDescent="0.2">
      <c r="A22" s="465" t="s">
        <v>749</v>
      </c>
      <c r="B22" s="466" t="s">
        <v>746</v>
      </c>
      <c r="C22" s="467">
        <v>0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271</v>
      </c>
      <c r="J22" s="469" t="s">
        <v>1</v>
      </c>
    </row>
    <row r="23" spans="1:10" ht="14.45" customHeight="1" x14ac:dyDescent="0.2">
      <c r="A23" s="465" t="s">
        <v>749</v>
      </c>
      <c r="B23" s="466" t="s">
        <v>751</v>
      </c>
      <c r="C23" s="467">
        <v>0</v>
      </c>
      <c r="D23" s="467">
        <v>0</v>
      </c>
      <c r="E23" s="467"/>
      <c r="F23" s="467">
        <v>0</v>
      </c>
      <c r="G23" s="467">
        <v>0</v>
      </c>
      <c r="H23" s="467">
        <v>0</v>
      </c>
      <c r="I23" s="468" t="s">
        <v>271</v>
      </c>
      <c r="J23" s="469" t="s">
        <v>1</v>
      </c>
    </row>
    <row r="24" spans="1:10" ht="14.45" customHeight="1" x14ac:dyDescent="0.2">
      <c r="A24" s="465" t="s">
        <v>271</v>
      </c>
      <c r="B24" s="466" t="s">
        <v>271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1</v>
      </c>
    </row>
    <row r="25" spans="1:10" ht="14.45" customHeight="1" x14ac:dyDescent="0.2">
      <c r="A25" s="465" t="s">
        <v>528</v>
      </c>
      <c r="B25" s="466" t="s">
        <v>529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1</v>
      </c>
    </row>
    <row r="26" spans="1:10" ht="14.45" customHeight="1" x14ac:dyDescent="0.2">
      <c r="A26" s="465" t="s">
        <v>528</v>
      </c>
      <c r="B26" s="466" t="s">
        <v>741</v>
      </c>
      <c r="C26" s="467">
        <v>1427.6581500000002</v>
      </c>
      <c r="D26" s="467">
        <v>2016.7030600000003</v>
      </c>
      <c r="E26" s="467"/>
      <c r="F26" s="467">
        <v>1486.8735700000007</v>
      </c>
      <c r="G26" s="467">
        <v>0</v>
      </c>
      <c r="H26" s="467">
        <v>1486.8735700000007</v>
      </c>
      <c r="I26" s="468" t="s">
        <v>271</v>
      </c>
      <c r="J26" s="469" t="s">
        <v>1</v>
      </c>
    </row>
    <row r="27" spans="1:10" ht="14.45" customHeight="1" x14ac:dyDescent="0.2">
      <c r="A27" s="465" t="s">
        <v>528</v>
      </c>
      <c r="B27" s="466" t="s">
        <v>743</v>
      </c>
      <c r="C27" s="467">
        <v>7.6734099999999996</v>
      </c>
      <c r="D27" s="467">
        <v>8.6371299999999991</v>
      </c>
      <c r="E27" s="467"/>
      <c r="F27" s="467">
        <v>8.2868399999999998</v>
      </c>
      <c r="G27" s="467">
        <v>0</v>
      </c>
      <c r="H27" s="467">
        <v>8.2868399999999998</v>
      </c>
      <c r="I27" s="468" t="s">
        <v>271</v>
      </c>
      <c r="J27" s="469" t="s">
        <v>530</v>
      </c>
    </row>
    <row r="28" spans="1:10" ht="14.45" customHeight="1" x14ac:dyDescent="0.2">
      <c r="A28" s="465" t="s">
        <v>528</v>
      </c>
      <c r="B28" s="466" t="s">
        <v>744</v>
      </c>
      <c r="C28" s="467">
        <v>0.47085000000000005</v>
      </c>
      <c r="D28" s="467">
        <v>0.47002999999999995</v>
      </c>
      <c r="E28" s="467"/>
      <c r="F28" s="467">
        <v>0.52587000000000017</v>
      </c>
      <c r="G28" s="467">
        <v>0</v>
      </c>
      <c r="H28" s="467">
        <v>0.52587000000000017</v>
      </c>
      <c r="I28" s="468" t="s">
        <v>271</v>
      </c>
      <c r="J28" s="469" t="s">
        <v>531</v>
      </c>
    </row>
    <row r="29" spans="1:10" ht="14.45" customHeight="1" x14ac:dyDescent="0.2">
      <c r="A29" s="465" t="s">
        <v>528</v>
      </c>
      <c r="B29" s="466" t="s">
        <v>745</v>
      </c>
      <c r="C29" s="467">
        <v>8.2735499999999984</v>
      </c>
      <c r="D29" s="467">
        <v>6.7340100000000005</v>
      </c>
      <c r="E29" s="467"/>
      <c r="F29" s="467">
        <v>11.88602</v>
      </c>
      <c r="G29" s="467">
        <v>0</v>
      </c>
      <c r="H29" s="467">
        <v>11.88602</v>
      </c>
      <c r="I29" s="468" t="s">
        <v>271</v>
      </c>
      <c r="J29" s="469" t="s">
        <v>527</v>
      </c>
    </row>
    <row r="30" spans="1:10" ht="14.45" customHeight="1" x14ac:dyDescent="0.2">
      <c r="A30" s="465" t="s">
        <v>528</v>
      </c>
      <c r="B30" s="466" t="s">
        <v>748</v>
      </c>
      <c r="C30" s="467">
        <v>3.6139999999999999</v>
      </c>
      <c r="D30" s="467">
        <v>2.1419999999999999</v>
      </c>
      <c r="E30" s="467"/>
      <c r="F30" s="467">
        <v>26.25</v>
      </c>
      <c r="G30" s="467">
        <v>0</v>
      </c>
      <c r="H30" s="467">
        <v>26.25</v>
      </c>
      <c r="I30" s="468" t="s">
        <v>271</v>
      </c>
      <c r="J30" s="469" t="s">
        <v>536</v>
      </c>
    </row>
    <row r="31" spans="1:10" ht="14.45" customHeight="1" x14ac:dyDescent="0.2">
      <c r="A31" s="465" t="s">
        <v>528</v>
      </c>
      <c r="B31" s="466" t="s">
        <v>532</v>
      </c>
      <c r="C31" s="467">
        <v>1447.6899600000002</v>
      </c>
      <c r="D31" s="467">
        <v>2034.6862300000003</v>
      </c>
      <c r="E31" s="467"/>
      <c r="F31" s="467">
        <v>1533.8223000000005</v>
      </c>
      <c r="G31" s="467">
        <v>0</v>
      </c>
      <c r="H31" s="467">
        <v>1533.8223000000005</v>
      </c>
      <c r="I31" s="468" t="s">
        <v>271</v>
      </c>
      <c r="J31" s="469" t="s">
        <v>68</v>
      </c>
    </row>
    <row r="32" spans="1:10" ht="14.45" customHeight="1" x14ac:dyDescent="0.2">
      <c r="A32" s="465" t="s">
        <v>271</v>
      </c>
      <c r="B32" s="466" t="s">
        <v>271</v>
      </c>
      <c r="C32" s="467" t="s">
        <v>271</v>
      </c>
      <c r="D32" s="467" t="s">
        <v>271</v>
      </c>
      <c r="E32" s="467"/>
      <c r="F32" s="467" t="s">
        <v>271</v>
      </c>
      <c r="G32" s="467" t="s">
        <v>271</v>
      </c>
      <c r="H32" s="467" t="s">
        <v>271</v>
      </c>
      <c r="I32" s="468" t="s">
        <v>271</v>
      </c>
      <c r="J32" s="469" t="s">
        <v>0</v>
      </c>
    </row>
    <row r="33" spans="1:10" ht="14.45" customHeight="1" x14ac:dyDescent="0.2">
      <c r="A33" s="465" t="s">
        <v>752</v>
      </c>
      <c r="B33" s="466" t="s">
        <v>753</v>
      </c>
      <c r="C33" s="467" t="s">
        <v>271</v>
      </c>
      <c r="D33" s="467" t="s">
        <v>271</v>
      </c>
      <c r="E33" s="467"/>
      <c r="F33" s="467" t="s">
        <v>271</v>
      </c>
      <c r="G33" s="467" t="s">
        <v>271</v>
      </c>
      <c r="H33" s="467" t="s">
        <v>271</v>
      </c>
      <c r="I33" s="468" t="s">
        <v>271</v>
      </c>
      <c r="J33" s="469" t="s">
        <v>1</v>
      </c>
    </row>
    <row r="34" spans="1:10" ht="14.45" customHeight="1" x14ac:dyDescent="0.2">
      <c r="A34" s="465" t="s">
        <v>752</v>
      </c>
      <c r="B34" s="466" t="s">
        <v>748</v>
      </c>
      <c r="C34" s="467">
        <v>0</v>
      </c>
      <c r="D34" s="467">
        <v>0</v>
      </c>
      <c r="E34" s="467"/>
      <c r="F34" s="467">
        <v>0</v>
      </c>
      <c r="G34" s="467">
        <v>0</v>
      </c>
      <c r="H34" s="467">
        <v>0</v>
      </c>
      <c r="I34" s="468" t="s">
        <v>271</v>
      </c>
      <c r="J34" s="469" t="s">
        <v>530</v>
      </c>
    </row>
    <row r="35" spans="1:10" ht="14.45" customHeight="1" x14ac:dyDescent="0.2">
      <c r="A35" s="465" t="s">
        <v>752</v>
      </c>
      <c r="B35" s="466" t="s">
        <v>754</v>
      </c>
      <c r="C35" s="467">
        <v>0</v>
      </c>
      <c r="D35" s="467">
        <v>0</v>
      </c>
      <c r="E35" s="467"/>
      <c r="F35" s="467">
        <v>0</v>
      </c>
      <c r="G35" s="467">
        <v>0</v>
      </c>
      <c r="H35" s="467">
        <v>0</v>
      </c>
      <c r="I35" s="468" t="s">
        <v>271</v>
      </c>
      <c r="J35" s="469" t="s">
        <v>531</v>
      </c>
    </row>
    <row r="36" spans="1:10" ht="14.45" customHeight="1" x14ac:dyDescent="0.2">
      <c r="A36" s="465" t="s">
        <v>271</v>
      </c>
      <c r="B36" s="466" t="s">
        <v>271</v>
      </c>
      <c r="C36" s="467" t="s">
        <v>271</v>
      </c>
      <c r="D36" s="467" t="s">
        <v>271</v>
      </c>
      <c r="E36" s="467"/>
      <c r="F36" s="467" t="s">
        <v>271</v>
      </c>
      <c r="G36" s="467" t="s">
        <v>271</v>
      </c>
      <c r="H36" s="467" t="s">
        <v>271</v>
      </c>
      <c r="I36" s="468" t="s">
        <v>271</v>
      </c>
      <c r="J36" s="469" t="s">
        <v>527</v>
      </c>
    </row>
    <row r="37" spans="1:10" ht="14.45" customHeight="1" x14ac:dyDescent="0.2">
      <c r="A37" s="465" t="s">
        <v>533</v>
      </c>
      <c r="B37" s="466" t="s">
        <v>534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536</v>
      </c>
    </row>
    <row r="38" spans="1:10" ht="14.45" customHeight="1" x14ac:dyDescent="0.2">
      <c r="A38" s="465" t="s">
        <v>533</v>
      </c>
      <c r="B38" s="466" t="s">
        <v>741</v>
      </c>
      <c r="C38" s="467">
        <v>1912.9764000000002</v>
      </c>
      <c r="D38" s="467">
        <v>1853.9077200000002</v>
      </c>
      <c r="E38" s="467"/>
      <c r="F38" s="467">
        <v>1742.5186200000003</v>
      </c>
      <c r="G38" s="467">
        <v>0</v>
      </c>
      <c r="H38" s="467">
        <v>1742.5186200000003</v>
      </c>
      <c r="I38" s="468" t="s">
        <v>271</v>
      </c>
      <c r="J38" s="469" t="s">
        <v>68</v>
      </c>
    </row>
    <row r="39" spans="1:10" ht="14.45" customHeight="1" x14ac:dyDescent="0.2">
      <c r="A39" s="465" t="s">
        <v>533</v>
      </c>
      <c r="B39" s="466" t="s">
        <v>743</v>
      </c>
      <c r="C39" s="467">
        <v>90.878869999999992</v>
      </c>
      <c r="D39" s="467">
        <v>57.786139999999996</v>
      </c>
      <c r="E39" s="467"/>
      <c r="F39" s="467">
        <v>100.78488</v>
      </c>
      <c r="G39" s="467">
        <v>0</v>
      </c>
      <c r="H39" s="467">
        <v>100.78488</v>
      </c>
      <c r="I39" s="468" t="s">
        <v>271</v>
      </c>
      <c r="J39" s="469" t="s">
        <v>0</v>
      </c>
    </row>
    <row r="40" spans="1:10" ht="14.45" customHeight="1" x14ac:dyDescent="0.2">
      <c r="A40" s="465" t="s">
        <v>533</v>
      </c>
      <c r="B40" s="466" t="s">
        <v>744</v>
      </c>
      <c r="C40" s="467">
        <v>64.447429999999997</v>
      </c>
      <c r="D40" s="467">
        <v>68.726420000000019</v>
      </c>
      <c r="E40" s="467"/>
      <c r="F40" s="467">
        <v>54.501730000000009</v>
      </c>
      <c r="G40" s="467">
        <v>0</v>
      </c>
      <c r="H40" s="467">
        <v>54.501730000000009</v>
      </c>
      <c r="I40" s="468" t="s">
        <v>271</v>
      </c>
      <c r="J40" s="469" t="s">
        <v>1</v>
      </c>
    </row>
    <row r="41" spans="1:10" ht="14.45" customHeight="1" x14ac:dyDescent="0.2">
      <c r="A41" s="465" t="s">
        <v>533</v>
      </c>
      <c r="B41" s="466" t="s">
        <v>745</v>
      </c>
      <c r="C41" s="467">
        <v>59.867779999999996</v>
      </c>
      <c r="D41" s="467">
        <v>77.434200000000004</v>
      </c>
      <c r="E41" s="467"/>
      <c r="F41" s="467">
        <v>71.661649999999995</v>
      </c>
      <c r="G41" s="467">
        <v>0</v>
      </c>
      <c r="H41" s="467">
        <v>71.661649999999995</v>
      </c>
      <c r="I41" s="468" t="s">
        <v>271</v>
      </c>
      <c r="J41" s="469" t="s">
        <v>1</v>
      </c>
    </row>
    <row r="42" spans="1:10" ht="14.45" customHeight="1" x14ac:dyDescent="0.2">
      <c r="A42" s="465" t="s">
        <v>533</v>
      </c>
      <c r="B42" s="466" t="s">
        <v>746</v>
      </c>
      <c r="C42" s="467">
        <v>6179.6316999999999</v>
      </c>
      <c r="D42" s="467">
        <v>6229.6706999999997</v>
      </c>
      <c r="E42" s="467"/>
      <c r="F42" s="467">
        <v>5827.8410999999996</v>
      </c>
      <c r="G42" s="467">
        <v>0</v>
      </c>
      <c r="H42" s="467">
        <v>5827.8410999999996</v>
      </c>
      <c r="I42" s="468" t="s">
        <v>271</v>
      </c>
      <c r="J42" s="469" t="s">
        <v>1</v>
      </c>
    </row>
    <row r="43" spans="1:10" ht="14.45" customHeight="1" x14ac:dyDescent="0.2">
      <c r="A43" s="465" t="s">
        <v>533</v>
      </c>
      <c r="B43" s="466" t="s">
        <v>747</v>
      </c>
      <c r="C43" s="467">
        <v>13.51</v>
      </c>
      <c r="D43" s="467">
        <v>12.96</v>
      </c>
      <c r="E43" s="467"/>
      <c r="F43" s="467">
        <v>7.2610000000000001</v>
      </c>
      <c r="G43" s="467">
        <v>0</v>
      </c>
      <c r="H43" s="467">
        <v>7.2610000000000001</v>
      </c>
      <c r="I43" s="468" t="s">
        <v>271</v>
      </c>
      <c r="J43" s="469" t="s">
        <v>1</v>
      </c>
    </row>
    <row r="44" spans="1:10" ht="14.45" customHeight="1" x14ac:dyDescent="0.2">
      <c r="A44" s="465" t="s">
        <v>533</v>
      </c>
      <c r="B44" s="466" t="s">
        <v>748</v>
      </c>
      <c r="C44" s="467">
        <v>15.12</v>
      </c>
      <c r="D44" s="467">
        <v>20.16</v>
      </c>
      <c r="E44" s="467"/>
      <c r="F44" s="467">
        <v>132.58199999999999</v>
      </c>
      <c r="G44" s="467">
        <v>0</v>
      </c>
      <c r="H44" s="467">
        <v>132.58199999999999</v>
      </c>
      <c r="I44" s="468" t="s">
        <v>271</v>
      </c>
      <c r="J44" s="469" t="s">
        <v>1</v>
      </c>
    </row>
    <row r="45" spans="1:10" ht="14.45" customHeight="1" x14ac:dyDescent="0.2">
      <c r="A45" s="465" t="s">
        <v>533</v>
      </c>
      <c r="B45" s="466" t="s">
        <v>535</v>
      </c>
      <c r="C45" s="467">
        <v>8336.4321800000016</v>
      </c>
      <c r="D45" s="467">
        <v>8320.6451799999995</v>
      </c>
      <c r="E45" s="467"/>
      <c r="F45" s="467">
        <v>7937.1509800000003</v>
      </c>
      <c r="G45" s="467">
        <v>0</v>
      </c>
      <c r="H45" s="467">
        <v>7937.1509800000003</v>
      </c>
      <c r="I45" s="468" t="s">
        <v>271</v>
      </c>
      <c r="J45" s="469" t="s">
        <v>1</v>
      </c>
    </row>
    <row r="46" spans="1:10" ht="14.45" customHeight="1" x14ac:dyDescent="0.2">
      <c r="A46" s="465" t="s">
        <v>271</v>
      </c>
      <c r="B46" s="466" t="s">
        <v>271</v>
      </c>
      <c r="C46" s="467" t="s">
        <v>271</v>
      </c>
      <c r="D46" s="467" t="s">
        <v>271</v>
      </c>
      <c r="E46" s="467"/>
      <c r="F46" s="467" t="s">
        <v>271</v>
      </c>
      <c r="G46" s="467" t="s">
        <v>271</v>
      </c>
      <c r="H46" s="467" t="s">
        <v>271</v>
      </c>
      <c r="I46" s="468" t="s">
        <v>271</v>
      </c>
      <c r="J46" s="469" t="s">
        <v>530</v>
      </c>
    </row>
    <row r="47" spans="1:10" ht="14.45" customHeight="1" x14ac:dyDescent="0.2">
      <c r="A47" s="465" t="s">
        <v>522</v>
      </c>
      <c r="B47" s="466" t="s">
        <v>526</v>
      </c>
      <c r="C47" s="467">
        <v>9784.1221400000013</v>
      </c>
      <c r="D47" s="467">
        <v>10355.331409999999</v>
      </c>
      <c r="E47" s="467"/>
      <c r="F47" s="467">
        <v>9487.973280000002</v>
      </c>
      <c r="G47" s="467">
        <v>0</v>
      </c>
      <c r="H47" s="467">
        <v>9487.973280000002</v>
      </c>
      <c r="I47" s="468" t="s">
        <v>271</v>
      </c>
      <c r="J47" s="469" t="s">
        <v>531</v>
      </c>
    </row>
  </sheetData>
  <mergeCells count="3">
    <mergeCell ref="A1:I1"/>
    <mergeCell ref="F3:I3"/>
    <mergeCell ref="C4:D4"/>
  </mergeCells>
  <conditionalFormatting sqref="F15 F48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7">
    <cfRule type="expression" dxfId="11" priority="6">
      <formula>$H16&gt;0</formula>
    </cfRule>
  </conditionalFormatting>
  <conditionalFormatting sqref="A16:A47">
    <cfRule type="expression" dxfId="10" priority="5">
      <formula>AND($J16&lt;&gt;"mezeraKL",$J16&lt;&gt;"")</formula>
    </cfRule>
  </conditionalFormatting>
  <conditionalFormatting sqref="I16:I47">
    <cfRule type="expression" dxfId="9" priority="7">
      <formula>$I16&gt;1</formula>
    </cfRule>
  </conditionalFormatting>
  <conditionalFormatting sqref="B16:B47">
    <cfRule type="expression" dxfId="8" priority="4">
      <formula>OR($J16="NS",$J16="SumaNS",$J16="Účet")</formula>
    </cfRule>
  </conditionalFormatting>
  <conditionalFormatting sqref="A16:D47 F16:I47">
    <cfRule type="expression" dxfId="7" priority="8">
      <formula>AND($J16&lt;&gt;"",$J16&lt;&gt;"mezeraKL")</formula>
    </cfRule>
  </conditionalFormatting>
  <conditionalFormatting sqref="B16:D47 F16:I47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7 F16:I47">
    <cfRule type="expression" dxfId="5" priority="2">
      <formula>OR($J16="SumaNS",$J16="NS")</formula>
    </cfRule>
  </conditionalFormatting>
  <hyperlinks>
    <hyperlink ref="A2" location="Obsah!A1" display="Zpět na Obsah  KL 01  1.-4.měsíc" xr:uid="{1331E27E-351F-4C57-9FF4-64B0CE3167B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1153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41.336045321278817</v>
      </c>
      <c r="J3" s="98">
        <f>SUBTOTAL(9,J5:J1048576)</f>
        <v>231273</v>
      </c>
      <c r="K3" s="99">
        <f>SUBTOTAL(9,K5:K1048576)</f>
        <v>9559911.209588116</v>
      </c>
    </row>
    <row r="4" spans="1:11" s="207" customFormat="1" ht="14.45" customHeight="1" thickBot="1" x14ac:dyDescent="0.2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0" t="s">
        <v>522</v>
      </c>
      <c r="B5" s="561" t="s">
        <v>523</v>
      </c>
      <c r="C5" s="564" t="s">
        <v>537</v>
      </c>
      <c r="D5" s="598" t="s">
        <v>538</v>
      </c>
      <c r="E5" s="564" t="s">
        <v>755</v>
      </c>
      <c r="F5" s="598" t="s">
        <v>756</v>
      </c>
      <c r="G5" s="564" t="s">
        <v>757</v>
      </c>
      <c r="H5" s="564" t="s">
        <v>758</v>
      </c>
      <c r="I5" s="116">
        <v>1700</v>
      </c>
      <c r="J5" s="116">
        <v>10</v>
      </c>
      <c r="K5" s="584">
        <v>17000</v>
      </c>
    </row>
    <row r="6" spans="1:11" ht="14.45" customHeight="1" x14ac:dyDescent="0.2">
      <c r="A6" s="567" t="s">
        <v>522</v>
      </c>
      <c r="B6" s="568" t="s">
        <v>523</v>
      </c>
      <c r="C6" s="571" t="s">
        <v>528</v>
      </c>
      <c r="D6" s="599" t="s">
        <v>529</v>
      </c>
      <c r="E6" s="571" t="s">
        <v>759</v>
      </c>
      <c r="F6" s="599" t="s">
        <v>760</v>
      </c>
      <c r="G6" s="571" t="s">
        <v>761</v>
      </c>
      <c r="H6" s="571" t="s">
        <v>762</v>
      </c>
      <c r="I6" s="585">
        <v>34290.19921875</v>
      </c>
      <c r="J6" s="585">
        <v>2</v>
      </c>
      <c r="K6" s="586">
        <v>68580.3984375</v>
      </c>
    </row>
    <row r="7" spans="1:11" ht="14.45" customHeight="1" x14ac:dyDescent="0.2">
      <c r="A7" s="567" t="s">
        <v>522</v>
      </c>
      <c r="B7" s="568" t="s">
        <v>523</v>
      </c>
      <c r="C7" s="571" t="s">
        <v>528</v>
      </c>
      <c r="D7" s="599" t="s">
        <v>529</v>
      </c>
      <c r="E7" s="571" t="s">
        <v>759</v>
      </c>
      <c r="F7" s="599" t="s">
        <v>760</v>
      </c>
      <c r="G7" s="571" t="s">
        <v>763</v>
      </c>
      <c r="H7" s="571" t="s">
        <v>764</v>
      </c>
      <c r="I7" s="585">
        <v>264.3900146484375</v>
      </c>
      <c r="J7" s="585">
        <v>30</v>
      </c>
      <c r="K7" s="586">
        <v>7931.55029296875</v>
      </c>
    </row>
    <row r="8" spans="1:11" ht="14.45" customHeight="1" x14ac:dyDescent="0.2">
      <c r="A8" s="567" t="s">
        <v>522</v>
      </c>
      <c r="B8" s="568" t="s">
        <v>523</v>
      </c>
      <c r="C8" s="571" t="s">
        <v>528</v>
      </c>
      <c r="D8" s="599" t="s">
        <v>529</v>
      </c>
      <c r="E8" s="571" t="s">
        <v>759</v>
      </c>
      <c r="F8" s="599" t="s">
        <v>760</v>
      </c>
      <c r="G8" s="571" t="s">
        <v>765</v>
      </c>
      <c r="H8" s="571" t="s">
        <v>766</v>
      </c>
      <c r="I8" s="585">
        <v>619.52001953125</v>
      </c>
      <c r="J8" s="585">
        <v>1</v>
      </c>
      <c r="K8" s="586">
        <v>619.52001953125</v>
      </c>
    </row>
    <row r="9" spans="1:11" ht="14.45" customHeight="1" x14ac:dyDescent="0.2">
      <c r="A9" s="567" t="s">
        <v>522</v>
      </c>
      <c r="B9" s="568" t="s">
        <v>523</v>
      </c>
      <c r="C9" s="571" t="s">
        <v>528</v>
      </c>
      <c r="D9" s="599" t="s">
        <v>529</v>
      </c>
      <c r="E9" s="571" t="s">
        <v>759</v>
      </c>
      <c r="F9" s="599" t="s">
        <v>760</v>
      </c>
      <c r="G9" s="571" t="s">
        <v>767</v>
      </c>
      <c r="H9" s="571" t="s">
        <v>768</v>
      </c>
      <c r="I9" s="585">
        <v>686.07000732421875</v>
      </c>
      <c r="J9" s="585">
        <v>1</v>
      </c>
      <c r="K9" s="586">
        <v>686.07000732421875</v>
      </c>
    </row>
    <row r="10" spans="1:11" ht="14.45" customHeight="1" x14ac:dyDescent="0.2">
      <c r="A10" s="567" t="s">
        <v>522</v>
      </c>
      <c r="B10" s="568" t="s">
        <v>523</v>
      </c>
      <c r="C10" s="571" t="s">
        <v>528</v>
      </c>
      <c r="D10" s="599" t="s">
        <v>529</v>
      </c>
      <c r="E10" s="571" t="s">
        <v>759</v>
      </c>
      <c r="F10" s="599" t="s">
        <v>760</v>
      </c>
      <c r="G10" s="571" t="s">
        <v>769</v>
      </c>
      <c r="H10" s="571" t="s">
        <v>770</v>
      </c>
      <c r="I10" s="585">
        <v>619.52001953125</v>
      </c>
      <c r="J10" s="585">
        <v>1</v>
      </c>
      <c r="K10" s="586">
        <v>619.52001953125</v>
      </c>
    </row>
    <row r="11" spans="1:11" ht="14.45" customHeight="1" x14ac:dyDescent="0.2">
      <c r="A11" s="567" t="s">
        <v>522</v>
      </c>
      <c r="B11" s="568" t="s">
        <v>523</v>
      </c>
      <c r="C11" s="571" t="s">
        <v>528</v>
      </c>
      <c r="D11" s="599" t="s">
        <v>529</v>
      </c>
      <c r="E11" s="571" t="s">
        <v>759</v>
      </c>
      <c r="F11" s="599" t="s">
        <v>760</v>
      </c>
      <c r="G11" s="571" t="s">
        <v>771</v>
      </c>
      <c r="H11" s="571" t="s">
        <v>772</v>
      </c>
      <c r="I11" s="585">
        <v>3010.929931640625</v>
      </c>
      <c r="J11" s="585">
        <v>1</v>
      </c>
      <c r="K11" s="586">
        <v>3010.929931640625</v>
      </c>
    </row>
    <row r="12" spans="1:11" ht="14.45" customHeight="1" x14ac:dyDescent="0.2">
      <c r="A12" s="567" t="s">
        <v>522</v>
      </c>
      <c r="B12" s="568" t="s">
        <v>523</v>
      </c>
      <c r="C12" s="571" t="s">
        <v>528</v>
      </c>
      <c r="D12" s="599" t="s">
        <v>529</v>
      </c>
      <c r="E12" s="571" t="s">
        <v>759</v>
      </c>
      <c r="F12" s="599" t="s">
        <v>760</v>
      </c>
      <c r="G12" s="571" t="s">
        <v>773</v>
      </c>
      <c r="H12" s="571" t="s">
        <v>774</v>
      </c>
      <c r="I12" s="585">
        <v>517.8800048828125</v>
      </c>
      <c r="J12" s="585">
        <v>50</v>
      </c>
      <c r="K12" s="586">
        <v>25893.9990234375</v>
      </c>
    </row>
    <row r="13" spans="1:11" ht="14.45" customHeight="1" x14ac:dyDescent="0.2">
      <c r="A13" s="567" t="s">
        <v>522</v>
      </c>
      <c r="B13" s="568" t="s">
        <v>523</v>
      </c>
      <c r="C13" s="571" t="s">
        <v>528</v>
      </c>
      <c r="D13" s="599" t="s">
        <v>529</v>
      </c>
      <c r="E13" s="571" t="s">
        <v>759</v>
      </c>
      <c r="F13" s="599" t="s">
        <v>760</v>
      </c>
      <c r="G13" s="571" t="s">
        <v>775</v>
      </c>
      <c r="H13" s="571" t="s">
        <v>776</v>
      </c>
      <c r="I13" s="585">
        <v>402.92999267578125</v>
      </c>
      <c r="J13" s="585">
        <v>10</v>
      </c>
      <c r="K13" s="586">
        <v>4029.300048828125</v>
      </c>
    </row>
    <row r="14" spans="1:11" ht="14.45" customHeight="1" x14ac:dyDescent="0.2">
      <c r="A14" s="567" t="s">
        <v>522</v>
      </c>
      <c r="B14" s="568" t="s">
        <v>523</v>
      </c>
      <c r="C14" s="571" t="s">
        <v>528</v>
      </c>
      <c r="D14" s="599" t="s">
        <v>529</v>
      </c>
      <c r="E14" s="571" t="s">
        <v>759</v>
      </c>
      <c r="F14" s="599" t="s">
        <v>760</v>
      </c>
      <c r="G14" s="571" t="s">
        <v>777</v>
      </c>
      <c r="H14" s="571" t="s">
        <v>778</v>
      </c>
      <c r="I14" s="585">
        <v>2875</v>
      </c>
      <c r="J14" s="585">
        <v>1</v>
      </c>
      <c r="K14" s="586">
        <v>2875</v>
      </c>
    </row>
    <row r="15" spans="1:11" ht="14.45" customHeight="1" x14ac:dyDescent="0.2">
      <c r="A15" s="567" t="s">
        <v>522</v>
      </c>
      <c r="B15" s="568" t="s">
        <v>523</v>
      </c>
      <c r="C15" s="571" t="s">
        <v>528</v>
      </c>
      <c r="D15" s="599" t="s">
        <v>529</v>
      </c>
      <c r="E15" s="571" t="s">
        <v>759</v>
      </c>
      <c r="F15" s="599" t="s">
        <v>760</v>
      </c>
      <c r="G15" s="571" t="s">
        <v>779</v>
      </c>
      <c r="H15" s="571" t="s">
        <v>780</v>
      </c>
      <c r="I15" s="585">
        <v>2415</v>
      </c>
      <c r="J15" s="585">
        <v>1</v>
      </c>
      <c r="K15" s="586">
        <v>2415</v>
      </c>
    </row>
    <row r="16" spans="1:11" ht="14.45" customHeight="1" x14ac:dyDescent="0.2">
      <c r="A16" s="567" t="s">
        <v>522</v>
      </c>
      <c r="B16" s="568" t="s">
        <v>523</v>
      </c>
      <c r="C16" s="571" t="s">
        <v>528</v>
      </c>
      <c r="D16" s="599" t="s">
        <v>529</v>
      </c>
      <c r="E16" s="571" t="s">
        <v>759</v>
      </c>
      <c r="F16" s="599" t="s">
        <v>760</v>
      </c>
      <c r="G16" s="571" t="s">
        <v>781</v>
      </c>
      <c r="H16" s="571" t="s">
        <v>782</v>
      </c>
      <c r="I16" s="585">
        <v>2530</v>
      </c>
      <c r="J16" s="585">
        <v>1</v>
      </c>
      <c r="K16" s="586">
        <v>2530</v>
      </c>
    </row>
    <row r="17" spans="1:11" ht="14.45" customHeight="1" x14ac:dyDescent="0.2">
      <c r="A17" s="567" t="s">
        <v>522</v>
      </c>
      <c r="B17" s="568" t="s">
        <v>523</v>
      </c>
      <c r="C17" s="571" t="s">
        <v>528</v>
      </c>
      <c r="D17" s="599" t="s">
        <v>529</v>
      </c>
      <c r="E17" s="571" t="s">
        <v>759</v>
      </c>
      <c r="F17" s="599" t="s">
        <v>760</v>
      </c>
      <c r="G17" s="571" t="s">
        <v>783</v>
      </c>
      <c r="H17" s="571" t="s">
        <v>784</v>
      </c>
      <c r="I17" s="585">
        <v>1321.3199462890625</v>
      </c>
      <c r="J17" s="585">
        <v>1</v>
      </c>
      <c r="K17" s="586">
        <v>1321.3199462890625</v>
      </c>
    </row>
    <row r="18" spans="1:11" ht="14.45" customHeight="1" x14ac:dyDescent="0.2">
      <c r="A18" s="567" t="s">
        <v>522</v>
      </c>
      <c r="B18" s="568" t="s">
        <v>523</v>
      </c>
      <c r="C18" s="571" t="s">
        <v>528</v>
      </c>
      <c r="D18" s="599" t="s">
        <v>529</v>
      </c>
      <c r="E18" s="571" t="s">
        <v>759</v>
      </c>
      <c r="F18" s="599" t="s">
        <v>760</v>
      </c>
      <c r="G18" s="571" t="s">
        <v>785</v>
      </c>
      <c r="H18" s="571" t="s">
        <v>786</v>
      </c>
      <c r="I18" s="585">
        <v>1321.3199462890625</v>
      </c>
      <c r="J18" s="585">
        <v>1</v>
      </c>
      <c r="K18" s="586">
        <v>1321.3199462890625</v>
      </c>
    </row>
    <row r="19" spans="1:11" ht="14.45" customHeight="1" x14ac:dyDescent="0.2">
      <c r="A19" s="567" t="s">
        <v>522</v>
      </c>
      <c r="B19" s="568" t="s">
        <v>523</v>
      </c>
      <c r="C19" s="571" t="s">
        <v>528</v>
      </c>
      <c r="D19" s="599" t="s">
        <v>529</v>
      </c>
      <c r="E19" s="571" t="s">
        <v>759</v>
      </c>
      <c r="F19" s="599" t="s">
        <v>760</v>
      </c>
      <c r="G19" s="571" t="s">
        <v>787</v>
      </c>
      <c r="H19" s="571" t="s">
        <v>788</v>
      </c>
      <c r="I19" s="585">
        <v>3550.6298828125</v>
      </c>
      <c r="J19" s="585">
        <v>1</v>
      </c>
      <c r="K19" s="586">
        <v>3550.6298828125</v>
      </c>
    </row>
    <row r="20" spans="1:11" ht="14.45" customHeight="1" x14ac:dyDescent="0.2">
      <c r="A20" s="567" t="s">
        <v>522</v>
      </c>
      <c r="B20" s="568" t="s">
        <v>523</v>
      </c>
      <c r="C20" s="571" t="s">
        <v>528</v>
      </c>
      <c r="D20" s="599" t="s">
        <v>529</v>
      </c>
      <c r="E20" s="571" t="s">
        <v>759</v>
      </c>
      <c r="F20" s="599" t="s">
        <v>760</v>
      </c>
      <c r="G20" s="571" t="s">
        <v>789</v>
      </c>
      <c r="H20" s="571" t="s">
        <v>790</v>
      </c>
      <c r="I20" s="585">
        <v>4643.97998046875</v>
      </c>
      <c r="J20" s="585">
        <v>3</v>
      </c>
      <c r="K20" s="586">
        <v>13931.93994140625</v>
      </c>
    </row>
    <row r="21" spans="1:11" ht="14.45" customHeight="1" x14ac:dyDescent="0.2">
      <c r="A21" s="567" t="s">
        <v>522</v>
      </c>
      <c r="B21" s="568" t="s">
        <v>523</v>
      </c>
      <c r="C21" s="571" t="s">
        <v>528</v>
      </c>
      <c r="D21" s="599" t="s">
        <v>529</v>
      </c>
      <c r="E21" s="571" t="s">
        <v>759</v>
      </c>
      <c r="F21" s="599" t="s">
        <v>760</v>
      </c>
      <c r="G21" s="571" t="s">
        <v>791</v>
      </c>
      <c r="H21" s="571" t="s">
        <v>792</v>
      </c>
      <c r="I21" s="585">
        <v>5521.22998046875</v>
      </c>
      <c r="J21" s="585">
        <v>12</v>
      </c>
      <c r="K21" s="586">
        <v>66254.7578125</v>
      </c>
    </row>
    <row r="22" spans="1:11" ht="14.45" customHeight="1" x14ac:dyDescent="0.2">
      <c r="A22" s="567" t="s">
        <v>522</v>
      </c>
      <c r="B22" s="568" t="s">
        <v>523</v>
      </c>
      <c r="C22" s="571" t="s">
        <v>528</v>
      </c>
      <c r="D22" s="599" t="s">
        <v>529</v>
      </c>
      <c r="E22" s="571" t="s">
        <v>759</v>
      </c>
      <c r="F22" s="599" t="s">
        <v>760</v>
      </c>
      <c r="G22" s="571" t="s">
        <v>793</v>
      </c>
      <c r="H22" s="571" t="s">
        <v>794</v>
      </c>
      <c r="I22" s="585">
        <v>2480.5</v>
      </c>
      <c r="J22" s="585">
        <v>1</v>
      </c>
      <c r="K22" s="586">
        <v>2480.5</v>
      </c>
    </row>
    <row r="23" spans="1:11" ht="14.45" customHeight="1" x14ac:dyDescent="0.2">
      <c r="A23" s="567" t="s">
        <v>522</v>
      </c>
      <c r="B23" s="568" t="s">
        <v>523</v>
      </c>
      <c r="C23" s="571" t="s">
        <v>528</v>
      </c>
      <c r="D23" s="599" t="s">
        <v>529</v>
      </c>
      <c r="E23" s="571" t="s">
        <v>759</v>
      </c>
      <c r="F23" s="599" t="s">
        <v>760</v>
      </c>
      <c r="G23" s="571" t="s">
        <v>795</v>
      </c>
      <c r="H23" s="571" t="s">
        <v>796</v>
      </c>
      <c r="I23" s="585">
        <v>2904</v>
      </c>
      <c r="J23" s="585">
        <v>2</v>
      </c>
      <c r="K23" s="586">
        <v>5808</v>
      </c>
    </row>
    <row r="24" spans="1:11" ht="14.45" customHeight="1" x14ac:dyDescent="0.2">
      <c r="A24" s="567" t="s">
        <v>522</v>
      </c>
      <c r="B24" s="568" t="s">
        <v>523</v>
      </c>
      <c r="C24" s="571" t="s">
        <v>528</v>
      </c>
      <c r="D24" s="599" t="s">
        <v>529</v>
      </c>
      <c r="E24" s="571" t="s">
        <v>759</v>
      </c>
      <c r="F24" s="599" t="s">
        <v>760</v>
      </c>
      <c r="G24" s="571" t="s">
        <v>797</v>
      </c>
      <c r="H24" s="571" t="s">
        <v>798</v>
      </c>
      <c r="I24" s="585">
        <v>1161.5999755859375</v>
      </c>
      <c r="J24" s="585">
        <v>60</v>
      </c>
      <c r="K24" s="586">
        <v>69696</v>
      </c>
    </row>
    <row r="25" spans="1:11" ht="14.45" customHeight="1" x14ac:dyDescent="0.2">
      <c r="A25" s="567" t="s">
        <v>522</v>
      </c>
      <c r="B25" s="568" t="s">
        <v>523</v>
      </c>
      <c r="C25" s="571" t="s">
        <v>528</v>
      </c>
      <c r="D25" s="599" t="s">
        <v>529</v>
      </c>
      <c r="E25" s="571" t="s">
        <v>759</v>
      </c>
      <c r="F25" s="599" t="s">
        <v>760</v>
      </c>
      <c r="G25" s="571" t="s">
        <v>799</v>
      </c>
      <c r="H25" s="571" t="s">
        <v>800</v>
      </c>
      <c r="I25" s="585">
        <v>4247.10009765625</v>
      </c>
      <c r="J25" s="585">
        <v>3</v>
      </c>
      <c r="K25" s="586">
        <v>12741.30029296875</v>
      </c>
    </row>
    <row r="26" spans="1:11" ht="14.45" customHeight="1" x14ac:dyDescent="0.2">
      <c r="A26" s="567" t="s">
        <v>522</v>
      </c>
      <c r="B26" s="568" t="s">
        <v>523</v>
      </c>
      <c r="C26" s="571" t="s">
        <v>528</v>
      </c>
      <c r="D26" s="599" t="s">
        <v>529</v>
      </c>
      <c r="E26" s="571" t="s">
        <v>759</v>
      </c>
      <c r="F26" s="599" t="s">
        <v>760</v>
      </c>
      <c r="G26" s="571" t="s">
        <v>801</v>
      </c>
      <c r="H26" s="571" t="s">
        <v>802</v>
      </c>
      <c r="I26" s="585">
        <v>37824.6015625</v>
      </c>
      <c r="J26" s="585">
        <v>2</v>
      </c>
      <c r="K26" s="586">
        <v>75649.203125</v>
      </c>
    </row>
    <row r="27" spans="1:11" ht="14.45" customHeight="1" x14ac:dyDescent="0.2">
      <c r="A27" s="567" t="s">
        <v>522</v>
      </c>
      <c r="B27" s="568" t="s">
        <v>523</v>
      </c>
      <c r="C27" s="571" t="s">
        <v>528</v>
      </c>
      <c r="D27" s="599" t="s">
        <v>529</v>
      </c>
      <c r="E27" s="571" t="s">
        <v>759</v>
      </c>
      <c r="F27" s="599" t="s">
        <v>760</v>
      </c>
      <c r="G27" s="571" t="s">
        <v>803</v>
      </c>
      <c r="H27" s="571" t="s">
        <v>804</v>
      </c>
      <c r="I27" s="585">
        <v>4719</v>
      </c>
      <c r="J27" s="585">
        <v>3</v>
      </c>
      <c r="K27" s="586">
        <v>14157</v>
      </c>
    </row>
    <row r="28" spans="1:11" ht="14.45" customHeight="1" x14ac:dyDescent="0.2">
      <c r="A28" s="567" t="s">
        <v>522</v>
      </c>
      <c r="B28" s="568" t="s">
        <v>523</v>
      </c>
      <c r="C28" s="571" t="s">
        <v>528</v>
      </c>
      <c r="D28" s="599" t="s">
        <v>529</v>
      </c>
      <c r="E28" s="571" t="s">
        <v>759</v>
      </c>
      <c r="F28" s="599" t="s">
        <v>760</v>
      </c>
      <c r="G28" s="571" t="s">
        <v>805</v>
      </c>
      <c r="H28" s="571" t="s">
        <v>806</v>
      </c>
      <c r="I28" s="585">
        <v>51425</v>
      </c>
      <c r="J28" s="585">
        <v>2</v>
      </c>
      <c r="K28" s="586">
        <v>102850</v>
      </c>
    </row>
    <row r="29" spans="1:11" ht="14.45" customHeight="1" x14ac:dyDescent="0.2">
      <c r="A29" s="567" t="s">
        <v>522</v>
      </c>
      <c r="B29" s="568" t="s">
        <v>523</v>
      </c>
      <c r="C29" s="571" t="s">
        <v>528</v>
      </c>
      <c r="D29" s="599" t="s">
        <v>529</v>
      </c>
      <c r="E29" s="571" t="s">
        <v>759</v>
      </c>
      <c r="F29" s="599" t="s">
        <v>760</v>
      </c>
      <c r="G29" s="571" t="s">
        <v>807</v>
      </c>
      <c r="H29" s="571" t="s">
        <v>808</v>
      </c>
      <c r="I29" s="585">
        <v>5115.8798828125</v>
      </c>
      <c r="J29" s="585">
        <v>2</v>
      </c>
      <c r="K29" s="586">
        <v>10231.759765625</v>
      </c>
    </row>
    <row r="30" spans="1:11" ht="14.45" customHeight="1" x14ac:dyDescent="0.2">
      <c r="A30" s="567" t="s">
        <v>522</v>
      </c>
      <c r="B30" s="568" t="s">
        <v>523</v>
      </c>
      <c r="C30" s="571" t="s">
        <v>528</v>
      </c>
      <c r="D30" s="599" t="s">
        <v>529</v>
      </c>
      <c r="E30" s="571" t="s">
        <v>759</v>
      </c>
      <c r="F30" s="599" t="s">
        <v>760</v>
      </c>
      <c r="G30" s="571" t="s">
        <v>809</v>
      </c>
      <c r="H30" s="571" t="s">
        <v>810</v>
      </c>
      <c r="I30" s="585">
        <v>4904.1298828125</v>
      </c>
      <c r="J30" s="585">
        <v>1</v>
      </c>
      <c r="K30" s="586">
        <v>4904.1298828125</v>
      </c>
    </row>
    <row r="31" spans="1:11" ht="14.45" customHeight="1" x14ac:dyDescent="0.2">
      <c r="A31" s="567" t="s">
        <v>522</v>
      </c>
      <c r="B31" s="568" t="s">
        <v>523</v>
      </c>
      <c r="C31" s="571" t="s">
        <v>528</v>
      </c>
      <c r="D31" s="599" t="s">
        <v>529</v>
      </c>
      <c r="E31" s="571" t="s">
        <v>759</v>
      </c>
      <c r="F31" s="599" t="s">
        <v>760</v>
      </c>
      <c r="G31" s="571" t="s">
        <v>811</v>
      </c>
      <c r="H31" s="571" t="s">
        <v>812</v>
      </c>
      <c r="I31" s="585">
        <v>2227.610107421875</v>
      </c>
      <c r="J31" s="585">
        <v>1</v>
      </c>
      <c r="K31" s="586">
        <v>2227.610107421875</v>
      </c>
    </row>
    <row r="32" spans="1:11" ht="14.45" customHeight="1" x14ac:dyDescent="0.2">
      <c r="A32" s="567" t="s">
        <v>522</v>
      </c>
      <c r="B32" s="568" t="s">
        <v>523</v>
      </c>
      <c r="C32" s="571" t="s">
        <v>528</v>
      </c>
      <c r="D32" s="599" t="s">
        <v>529</v>
      </c>
      <c r="E32" s="571" t="s">
        <v>759</v>
      </c>
      <c r="F32" s="599" t="s">
        <v>760</v>
      </c>
      <c r="G32" s="571" t="s">
        <v>813</v>
      </c>
      <c r="H32" s="571" t="s">
        <v>814</v>
      </c>
      <c r="I32" s="585">
        <v>9952.25</v>
      </c>
      <c r="J32" s="585">
        <v>10</v>
      </c>
      <c r="K32" s="586">
        <v>99522.5</v>
      </c>
    </row>
    <row r="33" spans="1:11" ht="14.45" customHeight="1" x14ac:dyDescent="0.2">
      <c r="A33" s="567" t="s">
        <v>522</v>
      </c>
      <c r="B33" s="568" t="s">
        <v>523</v>
      </c>
      <c r="C33" s="571" t="s">
        <v>528</v>
      </c>
      <c r="D33" s="599" t="s">
        <v>529</v>
      </c>
      <c r="E33" s="571" t="s">
        <v>759</v>
      </c>
      <c r="F33" s="599" t="s">
        <v>760</v>
      </c>
      <c r="G33" s="571" t="s">
        <v>815</v>
      </c>
      <c r="H33" s="571" t="s">
        <v>816</v>
      </c>
      <c r="I33" s="585">
        <v>1988.030029296875</v>
      </c>
      <c r="J33" s="585">
        <v>6</v>
      </c>
      <c r="K33" s="586">
        <v>11928.18017578125</v>
      </c>
    </row>
    <row r="34" spans="1:11" ht="14.45" customHeight="1" x14ac:dyDescent="0.2">
      <c r="A34" s="567" t="s">
        <v>522</v>
      </c>
      <c r="B34" s="568" t="s">
        <v>523</v>
      </c>
      <c r="C34" s="571" t="s">
        <v>528</v>
      </c>
      <c r="D34" s="599" t="s">
        <v>529</v>
      </c>
      <c r="E34" s="571" t="s">
        <v>759</v>
      </c>
      <c r="F34" s="599" t="s">
        <v>760</v>
      </c>
      <c r="G34" s="571" t="s">
        <v>817</v>
      </c>
      <c r="H34" s="571" t="s">
        <v>818</v>
      </c>
      <c r="I34" s="585">
        <v>2994.75</v>
      </c>
      <c r="J34" s="585">
        <v>1</v>
      </c>
      <c r="K34" s="586">
        <v>2994.75</v>
      </c>
    </row>
    <row r="35" spans="1:11" ht="14.45" customHeight="1" x14ac:dyDescent="0.2">
      <c r="A35" s="567" t="s">
        <v>522</v>
      </c>
      <c r="B35" s="568" t="s">
        <v>523</v>
      </c>
      <c r="C35" s="571" t="s">
        <v>528</v>
      </c>
      <c r="D35" s="599" t="s">
        <v>529</v>
      </c>
      <c r="E35" s="571" t="s">
        <v>759</v>
      </c>
      <c r="F35" s="599" t="s">
        <v>760</v>
      </c>
      <c r="G35" s="571" t="s">
        <v>819</v>
      </c>
      <c r="H35" s="571" t="s">
        <v>820</v>
      </c>
      <c r="I35" s="585">
        <v>12.310000419616699</v>
      </c>
      <c r="J35" s="585">
        <v>40</v>
      </c>
      <c r="K35" s="586">
        <v>492.23001098632813</v>
      </c>
    </row>
    <row r="36" spans="1:11" ht="14.45" customHeight="1" x14ac:dyDescent="0.2">
      <c r="A36" s="567" t="s">
        <v>522</v>
      </c>
      <c r="B36" s="568" t="s">
        <v>523</v>
      </c>
      <c r="C36" s="571" t="s">
        <v>528</v>
      </c>
      <c r="D36" s="599" t="s">
        <v>529</v>
      </c>
      <c r="E36" s="571" t="s">
        <v>759</v>
      </c>
      <c r="F36" s="599" t="s">
        <v>760</v>
      </c>
      <c r="G36" s="571" t="s">
        <v>821</v>
      </c>
      <c r="H36" s="571" t="s">
        <v>822</v>
      </c>
      <c r="I36" s="585">
        <v>839.5</v>
      </c>
      <c r="J36" s="585">
        <v>1</v>
      </c>
      <c r="K36" s="586">
        <v>839.5</v>
      </c>
    </row>
    <row r="37" spans="1:11" ht="14.45" customHeight="1" x14ac:dyDescent="0.2">
      <c r="A37" s="567" t="s">
        <v>522</v>
      </c>
      <c r="B37" s="568" t="s">
        <v>523</v>
      </c>
      <c r="C37" s="571" t="s">
        <v>528</v>
      </c>
      <c r="D37" s="599" t="s">
        <v>529</v>
      </c>
      <c r="E37" s="571" t="s">
        <v>759</v>
      </c>
      <c r="F37" s="599" t="s">
        <v>760</v>
      </c>
      <c r="G37" s="571" t="s">
        <v>823</v>
      </c>
      <c r="H37" s="571" t="s">
        <v>824</v>
      </c>
      <c r="I37" s="585">
        <v>2548.39990234375</v>
      </c>
      <c r="J37" s="585">
        <v>1</v>
      </c>
      <c r="K37" s="586">
        <v>2548.39990234375</v>
      </c>
    </row>
    <row r="38" spans="1:11" ht="14.45" customHeight="1" x14ac:dyDescent="0.2">
      <c r="A38" s="567" t="s">
        <v>522</v>
      </c>
      <c r="B38" s="568" t="s">
        <v>523</v>
      </c>
      <c r="C38" s="571" t="s">
        <v>528</v>
      </c>
      <c r="D38" s="599" t="s">
        <v>529</v>
      </c>
      <c r="E38" s="571" t="s">
        <v>759</v>
      </c>
      <c r="F38" s="599" t="s">
        <v>760</v>
      </c>
      <c r="G38" s="571" t="s">
        <v>825</v>
      </c>
      <c r="H38" s="571" t="s">
        <v>826</v>
      </c>
      <c r="I38" s="585">
        <v>2178</v>
      </c>
      <c r="J38" s="585">
        <v>1</v>
      </c>
      <c r="K38" s="586">
        <v>2178</v>
      </c>
    </row>
    <row r="39" spans="1:11" ht="14.45" customHeight="1" x14ac:dyDescent="0.2">
      <c r="A39" s="567" t="s">
        <v>522</v>
      </c>
      <c r="B39" s="568" t="s">
        <v>523</v>
      </c>
      <c r="C39" s="571" t="s">
        <v>528</v>
      </c>
      <c r="D39" s="599" t="s">
        <v>529</v>
      </c>
      <c r="E39" s="571" t="s">
        <v>759</v>
      </c>
      <c r="F39" s="599" t="s">
        <v>760</v>
      </c>
      <c r="G39" s="571" t="s">
        <v>827</v>
      </c>
      <c r="H39" s="571" t="s">
        <v>828</v>
      </c>
      <c r="I39" s="585">
        <v>6253.336588541667</v>
      </c>
      <c r="J39" s="585">
        <v>3</v>
      </c>
      <c r="K39" s="586">
        <v>18760.009765625</v>
      </c>
    </row>
    <row r="40" spans="1:11" ht="14.45" customHeight="1" x14ac:dyDescent="0.2">
      <c r="A40" s="567" t="s">
        <v>522</v>
      </c>
      <c r="B40" s="568" t="s">
        <v>523</v>
      </c>
      <c r="C40" s="571" t="s">
        <v>528</v>
      </c>
      <c r="D40" s="599" t="s">
        <v>529</v>
      </c>
      <c r="E40" s="571" t="s">
        <v>759</v>
      </c>
      <c r="F40" s="599" t="s">
        <v>760</v>
      </c>
      <c r="G40" s="571" t="s">
        <v>829</v>
      </c>
      <c r="H40" s="571" t="s">
        <v>830</v>
      </c>
      <c r="I40" s="585">
        <v>5189.93017578125</v>
      </c>
      <c r="J40" s="585">
        <v>8</v>
      </c>
      <c r="K40" s="586">
        <v>41519.40966796875</v>
      </c>
    </row>
    <row r="41" spans="1:11" ht="14.45" customHeight="1" x14ac:dyDescent="0.2">
      <c r="A41" s="567" t="s">
        <v>522</v>
      </c>
      <c r="B41" s="568" t="s">
        <v>523</v>
      </c>
      <c r="C41" s="571" t="s">
        <v>528</v>
      </c>
      <c r="D41" s="599" t="s">
        <v>529</v>
      </c>
      <c r="E41" s="571" t="s">
        <v>759</v>
      </c>
      <c r="F41" s="599" t="s">
        <v>760</v>
      </c>
      <c r="G41" s="571" t="s">
        <v>831</v>
      </c>
      <c r="H41" s="571" t="s">
        <v>832</v>
      </c>
      <c r="I41" s="585">
        <v>4882.4501953125</v>
      </c>
      <c r="J41" s="585">
        <v>6</v>
      </c>
      <c r="K41" s="586">
        <v>29294.7109375</v>
      </c>
    </row>
    <row r="42" spans="1:11" ht="14.45" customHeight="1" x14ac:dyDescent="0.2">
      <c r="A42" s="567" t="s">
        <v>522</v>
      </c>
      <c r="B42" s="568" t="s">
        <v>523</v>
      </c>
      <c r="C42" s="571" t="s">
        <v>528</v>
      </c>
      <c r="D42" s="599" t="s">
        <v>529</v>
      </c>
      <c r="E42" s="571" t="s">
        <v>759</v>
      </c>
      <c r="F42" s="599" t="s">
        <v>760</v>
      </c>
      <c r="G42" s="571" t="s">
        <v>833</v>
      </c>
      <c r="H42" s="571" t="s">
        <v>834</v>
      </c>
      <c r="I42" s="585">
        <v>8971.98046875</v>
      </c>
      <c r="J42" s="585">
        <v>5</v>
      </c>
      <c r="K42" s="586">
        <v>44859.890625</v>
      </c>
    </row>
    <row r="43" spans="1:11" ht="14.45" customHeight="1" x14ac:dyDescent="0.2">
      <c r="A43" s="567" t="s">
        <v>522</v>
      </c>
      <c r="B43" s="568" t="s">
        <v>523</v>
      </c>
      <c r="C43" s="571" t="s">
        <v>528</v>
      </c>
      <c r="D43" s="599" t="s">
        <v>529</v>
      </c>
      <c r="E43" s="571" t="s">
        <v>759</v>
      </c>
      <c r="F43" s="599" t="s">
        <v>760</v>
      </c>
      <c r="G43" s="571" t="s">
        <v>835</v>
      </c>
      <c r="H43" s="571" t="s">
        <v>836</v>
      </c>
      <c r="I43" s="585">
        <v>1083.47998046875</v>
      </c>
      <c r="J43" s="585">
        <v>2</v>
      </c>
      <c r="K43" s="586">
        <v>2166.9599609375</v>
      </c>
    </row>
    <row r="44" spans="1:11" ht="14.45" customHeight="1" x14ac:dyDescent="0.2">
      <c r="A44" s="567" t="s">
        <v>522</v>
      </c>
      <c r="B44" s="568" t="s">
        <v>523</v>
      </c>
      <c r="C44" s="571" t="s">
        <v>528</v>
      </c>
      <c r="D44" s="599" t="s">
        <v>529</v>
      </c>
      <c r="E44" s="571" t="s">
        <v>759</v>
      </c>
      <c r="F44" s="599" t="s">
        <v>760</v>
      </c>
      <c r="G44" s="571" t="s">
        <v>837</v>
      </c>
      <c r="H44" s="571" t="s">
        <v>838</v>
      </c>
      <c r="I44" s="585">
        <v>1374.199951171875</v>
      </c>
      <c r="J44" s="585">
        <v>12</v>
      </c>
      <c r="K44" s="586">
        <v>16490.369873046875</v>
      </c>
    </row>
    <row r="45" spans="1:11" ht="14.45" customHeight="1" x14ac:dyDescent="0.2">
      <c r="A45" s="567" t="s">
        <v>522</v>
      </c>
      <c r="B45" s="568" t="s">
        <v>523</v>
      </c>
      <c r="C45" s="571" t="s">
        <v>528</v>
      </c>
      <c r="D45" s="599" t="s">
        <v>529</v>
      </c>
      <c r="E45" s="571" t="s">
        <v>759</v>
      </c>
      <c r="F45" s="599" t="s">
        <v>760</v>
      </c>
      <c r="G45" s="571" t="s">
        <v>839</v>
      </c>
      <c r="H45" s="571" t="s">
        <v>840</v>
      </c>
      <c r="I45" s="585">
        <v>1461.6800537109375</v>
      </c>
      <c r="J45" s="585">
        <v>1</v>
      </c>
      <c r="K45" s="586">
        <v>1461.6800537109375</v>
      </c>
    </row>
    <row r="46" spans="1:11" ht="14.45" customHeight="1" x14ac:dyDescent="0.2">
      <c r="A46" s="567" t="s">
        <v>522</v>
      </c>
      <c r="B46" s="568" t="s">
        <v>523</v>
      </c>
      <c r="C46" s="571" t="s">
        <v>528</v>
      </c>
      <c r="D46" s="599" t="s">
        <v>529</v>
      </c>
      <c r="E46" s="571" t="s">
        <v>759</v>
      </c>
      <c r="F46" s="599" t="s">
        <v>760</v>
      </c>
      <c r="G46" s="571" t="s">
        <v>841</v>
      </c>
      <c r="H46" s="571" t="s">
        <v>842</v>
      </c>
      <c r="I46" s="585">
        <v>2191.31005859375</v>
      </c>
      <c r="J46" s="585">
        <v>1</v>
      </c>
      <c r="K46" s="586">
        <v>2191.31005859375</v>
      </c>
    </row>
    <row r="47" spans="1:11" ht="14.45" customHeight="1" x14ac:dyDescent="0.2">
      <c r="A47" s="567" t="s">
        <v>522</v>
      </c>
      <c r="B47" s="568" t="s">
        <v>523</v>
      </c>
      <c r="C47" s="571" t="s">
        <v>528</v>
      </c>
      <c r="D47" s="599" t="s">
        <v>529</v>
      </c>
      <c r="E47" s="571" t="s">
        <v>759</v>
      </c>
      <c r="F47" s="599" t="s">
        <v>760</v>
      </c>
      <c r="G47" s="571" t="s">
        <v>843</v>
      </c>
      <c r="H47" s="571" t="s">
        <v>844</v>
      </c>
      <c r="I47" s="585">
        <v>2467.18994140625</v>
      </c>
      <c r="J47" s="585">
        <v>1</v>
      </c>
      <c r="K47" s="586">
        <v>2467.18994140625</v>
      </c>
    </row>
    <row r="48" spans="1:11" ht="14.45" customHeight="1" x14ac:dyDescent="0.2">
      <c r="A48" s="567" t="s">
        <v>522</v>
      </c>
      <c r="B48" s="568" t="s">
        <v>523</v>
      </c>
      <c r="C48" s="571" t="s">
        <v>528</v>
      </c>
      <c r="D48" s="599" t="s">
        <v>529</v>
      </c>
      <c r="E48" s="571" t="s">
        <v>759</v>
      </c>
      <c r="F48" s="599" t="s">
        <v>760</v>
      </c>
      <c r="G48" s="571" t="s">
        <v>845</v>
      </c>
      <c r="H48" s="571" t="s">
        <v>846</v>
      </c>
      <c r="I48" s="585">
        <v>1500.4000244140625</v>
      </c>
      <c r="J48" s="585">
        <v>1</v>
      </c>
      <c r="K48" s="586">
        <v>1500.4000244140625</v>
      </c>
    </row>
    <row r="49" spans="1:11" ht="14.45" customHeight="1" x14ac:dyDescent="0.2">
      <c r="A49" s="567" t="s">
        <v>522</v>
      </c>
      <c r="B49" s="568" t="s">
        <v>523</v>
      </c>
      <c r="C49" s="571" t="s">
        <v>528</v>
      </c>
      <c r="D49" s="599" t="s">
        <v>529</v>
      </c>
      <c r="E49" s="571" t="s">
        <v>759</v>
      </c>
      <c r="F49" s="599" t="s">
        <v>760</v>
      </c>
      <c r="G49" s="571" t="s">
        <v>847</v>
      </c>
      <c r="H49" s="571" t="s">
        <v>848</v>
      </c>
      <c r="I49" s="585">
        <v>2313.52001953125</v>
      </c>
      <c r="J49" s="585">
        <v>30</v>
      </c>
      <c r="K49" s="586">
        <v>69405.59765625</v>
      </c>
    </row>
    <row r="50" spans="1:11" ht="14.45" customHeight="1" x14ac:dyDescent="0.2">
      <c r="A50" s="567" t="s">
        <v>522</v>
      </c>
      <c r="B50" s="568" t="s">
        <v>523</v>
      </c>
      <c r="C50" s="571" t="s">
        <v>528</v>
      </c>
      <c r="D50" s="599" t="s">
        <v>529</v>
      </c>
      <c r="E50" s="571" t="s">
        <v>759</v>
      </c>
      <c r="F50" s="599" t="s">
        <v>760</v>
      </c>
      <c r="G50" s="571" t="s">
        <v>849</v>
      </c>
      <c r="H50" s="571" t="s">
        <v>850</v>
      </c>
      <c r="I50" s="585">
        <v>1911.800048828125</v>
      </c>
      <c r="J50" s="585">
        <v>1</v>
      </c>
      <c r="K50" s="586">
        <v>1911.800048828125</v>
      </c>
    </row>
    <row r="51" spans="1:11" ht="14.45" customHeight="1" x14ac:dyDescent="0.2">
      <c r="A51" s="567" t="s">
        <v>522</v>
      </c>
      <c r="B51" s="568" t="s">
        <v>523</v>
      </c>
      <c r="C51" s="571" t="s">
        <v>528</v>
      </c>
      <c r="D51" s="599" t="s">
        <v>529</v>
      </c>
      <c r="E51" s="571" t="s">
        <v>759</v>
      </c>
      <c r="F51" s="599" t="s">
        <v>760</v>
      </c>
      <c r="G51" s="571" t="s">
        <v>851</v>
      </c>
      <c r="H51" s="571" t="s">
        <v>852</v>
      </c>
      <c r="I51" s="585">
        <v>329.1199951171875</v>
      </c>
      <c r="J51" s="585">
        <v>3</v>
      </c>
      <c r="K51" s="586">
        <v>987.3599853515625</v>
      </c>
    </row>
    <row r="52" spans="1:11" ht="14.45" customHeight="1" x14ac:dyDescent="0.2">
      <c r="A52" s="567" t="s">
        <v>522</v>
      </c>
      <c r="B52" s="568" t="s">
        <v>523</v>
      </c>
      <c r="C52" s="571" t="s">
        <v>528</v>
      </c>
      <c r="D52" s="599" t="s">
        <v>529</v>
      </c>
      <c r="E52" s="571" t="s">
        <v>759</v>
      </c>
      <c r="F52" s="599" t="s">
        <v>760</v>
      </c>
      <c r="G52" s="571" t="s">
        <v>853</v>
      </c>
      <c r="H52" s="571" t="s">
        <v>854</v>
      </c>
      <c r="I52" s="585">
        <v>331.54000854492188</v>
      </c>
      <c r="J52" s="585">
        <v>12</v>
      </c>
      <c r="K52" s="586">
        <v>3978.4801025390625</v>
      </c>
    </row>
    <row r="53" spans="1:11" ht="14.45" customHeight="1" x14ac:dyDescent="0.2">
      <c r="A53" s="567" t="s">
        <v>522</v>
      </c>
      <c r="B53" s="568" t="s">
        <v>523</v>
      </c>
      <c r="C53" s="571" t="s">
        <v>528</v>
      </c>
      <c r="D53" s="599" t="s">
        <v>529</v>
      </c>
      <c r="E53" s="571" t="s">
        <v>759</v>
      </c>
      <c r="F53" s="599" t="s">
        <v>760</v>
      </c>
      <c r="G53" s="571" t="s">
        <v>855</v>
      </c>
      <c r="H53" s="571" t="s">
        <v>856</v>
      </c>
      <c r="I53" s="585">
        <v>330.32998657226563</v>
      </c>
      <c r="J53" s="585">
        <v>3</v>
      </c>
      <c r="K53" s="586">
        <v>990.98995971679688</v>
      </c>
    </row>
    <row r="54" spans="1:11" ht="14.45" customHeight="1" x14ac:dyDescent="0.2">
      <c r="A54" s="567" t="s">
        <v>522</v>
      </c>
      <c r="B54" s="568" t="s">
        <v>523</v>
      </c>
      <c r="C54" s="571" t="s">
        <v>528</v>
      </c>
      <c r="D54" s="599" t="s">
        <v>529</v>
      </c>
      <c r="E54" s="571" t="s">
        <v>759</v>
      </c>
      <c r="F54" s="599" t="s">
        <v>760</v>
      </c>
      <c r="G54" s="571" t="s">
        <v>857</v>
      </c>
      <c r="H54" s="571" t="s">
        <v>858</v>
      </c>
      <c r="I54" s="585">
        <v>348.48001098632813</v>
      </c>
      <c r="J54" s="585">
        <v>12</v>
      </c>
      <c r="K54" s="586">
        <v>4181.7601318359375</v>
      </c>
    </row>
    <row r="55" spans="1:11" ht="14.45" customHeight="1" x14ac:dyDescent="0.2">
      <c r="A55" s="567" t="s">
        <v>522</v>
      </c>
      <c r="B55" s="568" t="s">
        <v>523</v>
      </c>
      <c r="C55" s="571" t="s">
        <v>528</v>
      </c>
      <c r="D55" s="599" t="s">
        <v>529</v>
      </c>
      <c r="E55" s="571" t="s">
        <v>759</v>
      </c>
      <c r="F55" s="599" t="s">
        <v>760</v>
      </c>
      <c r="G55" s="571" t="s">
        <v>859</v>
      </c>
      <c r="H55" s="571" t="s">
        <v>860</v>
      </c>
      <c r="I55" s="585">
        <v>1391.5</v>
      </c>
      <c r="J55" s="585">
        <v>5</v>
      </c>
      <c r="K55" s="586">
        <v>6957.5</v>
      </c>
    </row>
    <row r="56" spans="1:11" ht="14.45" customHeight="1" x14ac:dyDescent="0.2">
      <c r="A56" s="567" t="s">
        <v>522</v>
      </c>
      <c r="B56" s="568" t="s">
        <v>523</v>
      </c>
      <c r="C56" s="571" t="s">
        <v>528</v>
      </c>
      <c r="D56" s="599" t="s">
        <v>529</v>
      </c>
      <c r="E56" s="571" t="s">
        <v>759</v>
      </c>
      <c r="F56" s="599" t="s">
        <v>760</v>
      </c>
      <c r="G56" s="571" t="s">
        <v>861</v>
      </c>
      <c r="H56" s="571" t="s">
        <v>862</v>
      </c>
      <c r="I56" s="585">
        <v>1391.5</v>
      </c>
      <c r="J56" s="585">
        <v>5</v>
      </c>
      <c r="K56" s="586">
        <v>6957.5</v>
      </c>
    </row>
    <row r="57" spans="1:11" ht="14.45" customHeight="1" x14ac:dyDescent="0.2">
      <c r="A57" s="567" t="s">
        <v>522</v>
      </c>
      <c r="B57" s="568" t="s">
        <v>523</v>
      </c>
      <c r="C57" s="571" t="s">
        <v>528</v>
      </c>
      <c r="D57" s="599" t="s">
        <v>529</v>
      </c>
      <c r="E57" s="571" t="s">
        <v>759</v>
      </c>
      <c r="F57" s="599" t="s">
        <v>760</v>
      </c>
      <c r="G57" s="571" t="s">
        <v>863</v>
      </c>
      <c r="H57" s="571" t="s">
        <v>864</v>
      </c>
      <c r="I57" s="585">
        <v>278.33858163481284</v>
      </c>
      <c r="J57" s="585">
        <v>12</v>
      </c>
      <c r="K57" s="586">
        <v>2448.6586488564658</v>
      </c>
    </row>
    <row r="58" spans="1:11" ht="14.45" customHeight="1" x14ac:dyDescent="0.2">
      <c r="A58" s="567" t="s">
        <v>522</v>
      </c>
      <c r="B58" s="568" t="s">
        <v>523</v>
      </c>
      <c r="C58" s="571" t="s">
        <v>528</v>
      </c>
      <c r="D58" s="599" t="s">
        <v>529</v>
      </c>
      <c r="E58" s="571" t="s">
        <v>759</v>
      </c>
      <c r="F58" s="599" t="s">
        <v>760</v>
      </c>
      <c r="G58" s="571" t="s">
        <v>865</v>
      </c>
      <c r="H58" s="571" t="s">
        <v>866</v>
      </c>
      <c r="I58" s="585">
        <v>266.20001220703125</v>
      </c>
      <c r="J58" s="585">
        <v>4</v>
      </c>
      <c r="K58" s="586">
        <v>1064.800048828125</v>
      </c>
    </row>
    <row r="59" spans="1:11" ht="14.45" customHeight="1" x14ac:dyDescent="0.2">
      <c r="A59" s="567" t="s">
        <v>522</v>
      </c>
      <c r="B59" s="568" t="s">
        <v>523</v>
      </c>
      <c r="C59" s="571" t="s">
        <v>528</v>
      </c>
      <c r="D59" s="599" t="s">
        <v>529</v>
      </c>
      <c r="E59" s="571" t="s">
        <v>759</v>
      </c>
      <c r="F59" s="599" t="s">
        <v>760</v>
      </c>
      <c r="G59" s="571" t="s">
        <v>867</v>
      </c>
      <c r="H59" s="571" t="s">
        <v>868</v>
      </c>
      <c r="I59" s="585">
        <v>1138.5</v>
      </c>
      <c r="J59" s="585">
        <v>10</v>
      </c>
      <c r="K59" s="586">
        <v>11385</v>
      </c>
    </row>
    <row r="60" spans="1:11" ht="14.45" customHeight="1" x14ac:dyDescent="0.2">
      <c r="A60" s="567" t="s">
        <v>522</v>
      </c>
      <c r="B60" s="568" t="s">
        <v>523</v>
      </c>
      <c r="C60" s="571" t="s">
        <v>528</v>
      </c>
      <c r="D60" s="599" t="s">
        <v>529</v>
      </c>
      <c r="E60" s="571" t="s">
        <v>759</v>
      </c>
      <c r="F60" s="599" t="s">
        <v>760</v>
      </c>
      <c r="G60" s="571" t="s">
        <v>869</v>
      </c>
      <c r="H60" s="571" t="s">
        <v>870</v>
      </c>
      <c r="I60" s="585">
        <v>2990</v>
      </c>
      <c r="J60" s="585">
        <v>1</v>
      </c>
      <c r="K60" s="586">
        <v>2990</v>
      </c>
    </row>
    <row r="61" spans="1:11" ht="14.45" customHeight="1" x14ac:dyDescent="0.2">
      <c r="A61" s="567" t="s">
        <v>522</v>
      </c>
      <c r="B61" s="568" t="s">
        <v>523</v>
      </c>
      <c r="C61" s="571" t="s">
        <v>528</v>
      </c>
      <c r="D61" s="599" t="s">
        <v>529</v>
      </c>
      <c r="E61" s="571" t="s">
        <v>759</v>
      </c>
      <c r="F61" s="599" t="s">
        <v>760</v>
      </c>
      <c r="G61" s="571" t="s">
        <v>871</v>
      </c>
      <c r="H61" s="571" t="s">
        <v>872</v>
      </c>
      <c r="I61" s="585">
        <v>379.5</v>
      </c>
      <c r="J61" s="585">
        <v>8</v>
      </c>
      <c r="K61" s="586">
        <v>3036</v>
      </c>
    </row>
    <row r="62" spans="1:11" ht="14.45" customHeight="1" x14ac:dyDescent="0.2">
      <c r="A62" s="567" t="s">
        <v>522</v>
      </c>
      <c r="B62" s="568" t="s">
        <v>523</v>
      </c>
      <c r="C62" s="571" t="s">
        <v>528</v>
      </c>
      <c r="D62" s="599" t="s">
        <v>529</v>
      </c>
      <c r="E62" s="571" t="s">
        <v>759</v>
      </c>
      <c r="F62" s="599" t="s">
        <v>760</v>
      </c>
      <c r="G62" s="571" t="s">
        <v>873</v>
      </c>
      <c r="H62" s="571" t="s">
        <v>874</v>
      </c>
      <c r="I62" s="585">
        <v>224.64999389648438</v>
      </c>
      <c r="J62" s="585">
        <v>10</v>
      </c>
      <c r="K62" s="586">
        <v>2246.530029296875</v>
      </c>
    </row>
    <row r="63" spans="1:11" ht="14.45" customHeight="1" x14ac:dyDescent="0.2">
      <c r="A63" s="567" t="s">
        <v>522</v>
      </c>
      <c r="B63" s="568" t="s">
        <v>523</v>
      </c>
      <c r="C63" s="571" t="s">
        <v>528</v>
      </c>
      <c r="D63" s="599" t="s">
        <v>529</v>
      </c>
      <c r="E63" s="571" t="s">
        <v>759</v>
      </c>
      <c r="F63" s="599" t="s">
        <v>760</v>
      </c>
      <c r="G63" s="571" t="s">
        <v>875</v>
      </c>
      <c r="H63" s="571" t="s">
        <v>876</v>
      </c>
      <c r="I63" s="585">
        <v>2323.919921875</v>
      </c>
      <c r="J63" s="585">
        <v>1</v>
      </c>
      <c r="K63" s="586">
        <v>2323.919921875</v>
      </c>
    </row>
    <row r="64" spans="1:11" ht="14.45" customHeight="1" x14ac:dyDescent="0.2">
      <c r="A64" s="567" t="s">
        <v>522</v>
      </c>
      <c r="B64" s="568" t="s">
        <v>523</v>
      </c>
      <c r="C64" s="571" t="s">
        <v>528</v>
      </c>
      <c r="D64" s="599" t="s">
        <v>529</v>
      </c>
      <c r="E64" s="571" t="s">
        <v>759</v>
      </c>
      <c r="F64" s="599" t="s">
        <v>760</v>
      </c>
      <c r="G64" s="571" t="s">
        <v>877</v>
      </c>
      <c r="H64" s="571" t="s">
        <v>878</v>
      </c>
      <c r="I64" s="585">
        <v>1576.5400390625</v>
      </c>
      <c r="J64" s="585">
        <v>1</v>
      </c>
      <c r="K64" s="586">
        <v>1576.5400390625</v>
      </c>
    </row>
    <row r="65" spans="1:11" ht="14.45" customHeight="1" x14ac:dyDescent="0.2">
      <c r="A65" s="567" t="s">
        <v>522</v>
      </c>
      <c r="B65" s="568" t="s">
        <v>523</v>
      </c>
      <c r="C65" s="571" t="s">
        <v>528</v>
      </c>
      <c r="D65" s="599" t="s">
        <v>529</v>
      </c>
      <c r="E65" s="571" t="s">
        <v>759</v>
      </c>
      <c r="F65" s="599" t="s">
        <v>760</v>
      </c>
      <c r="G65" s="571" t="s">
        <v>879</v>
      </c>
      <c r="H65" s="571" t="s">
        <v>880</v>
      </c>
      <c r="I65" s="585">
        <v>1876.800048828125</v>
      </c>
      <c r="J65" s="585">
        <v>2</v>
      </c>
      <c r="K65" s="586">
        <v>3753.60009765625</v>
      </c>
    </row>
    <row r="66" spans="1:11" ht="14.45" customHeight="1" x14ac:dyDescent="0.2">
      <c r="A66" s="567" t="s">
        <v>522</v>
      </c>
      <c r="B66" s="568" t="s">
        <v>523</v>
      </c>
      <c r="C66" s="571" t="s">
        <v>528</v>
      </c>
      <c r="D66" s="599" t="s">
        <v>529</v>
      </c>
      <c r="E66" s="571" t="s">
        <v>759</v>
      </c>
      <c r="F66" s="599" t="s">
        <v>760</v>
      </c>
      <c r="G66" s="571" t="s">
        <v>881</v>
      </c>
      <c r="H66" s="571" t="s">
        <v>882</v>
      </c>
      <c r="I66" s="585">
        <v>2571.75</v>
      </c>
      <c r="J66" s="585">
        <v>2</v>
      </c>
      <c r="K66" s="586">
        <v>5143.5</v>
      </c>
    </row>
    <row r="67" spans="1:11" ht="14.45" customHeight="1" x14ac:dyDescent="0.2">
      <c r="A67" s="567" t="s">
        <v>522</v>
      </c>
      <c r="B67" s="568" t="s">
        <v>523</v>
      </c>
      <c r="C67" s="571" t="s">
        <v>528</v>
      </c>
      <c r="D67" s="599" t="s">
        <v>529</v>
      </c>
      <c r="E67" s="571" t="s">
        <v>759</v>
      </c>
      <c r="F67" s="599" t="s">
        <v>760</v>
      </c>
      <c r="G67" s="571" t="s">
        <v>883</v>
      </c>
      <c r="H67" s="571" t="s">
        <v>884</v>
      </c>
      <c r="I67" s="585">
        <v>2990</v>
      </c>
      <c r="J67" s="585">
        <v>2</v>
      </c>
      <c r="K67" s="586">
        <v>5980</v>
      </c>
    </row>
    <row r="68" spans="1:11" ht="14.45" customHeight="1" x14ac:dyDescent="0.2">
      <c r="A68" s="567" t="s">
        <v>522</v>
      </c>
      <c r="B68" s="568" t="s">
        <v>523</v>
      </c>
      <c r="C68" s="571" t="s">
        <v>528</v>
      </c>
      <c r="D68" s="599" t="s">
        <v>529</v>
      </c>
      <c r="E68" s="571" t="s">
        <v>759</v>
      </c>
      <c r="F68" s="599" t="s">
        <v>760</v>
      </c>
      <c r="G68" s="571" t="s">
        <v>885</v>
      </c>
      <c r="H68" s="571" t="s">
        <v>886</v>
      </c>
      <c r="I68" s="585">
        <v>1876.800048828125</v>
      </c>
      <c r="J68" s="585">
        <v>2</v>
      </c>
      <c r="K68" s="586">
        <v>3753.60009765625</v>
      </c>
    </row>
    <row r="69" spans="1:11" ht="14.45" customHeight="1" x14ac:dyDescent="0.2">
      <c r="A69" s="567" t="s">
        <v>522</v>
      </c>
      <c r="B69" s="568" t="s">
        <v>523</v>
      </c>
      <c r="C69" s="571" t="s">
        <v>528</v>
      </c>
      <c r="D69" s="599" t="s">
        <v>529</v>
      </c>
      <c r="E69" s="571" t="s">
        <v>759</v>
      </c>
      <c r="F69" s="599" t="s">
        <v>760</v>
      </c>
      <c r="G69" s="571" t="s">
        <v>887</v>
      </c>
      <c r="H69" s="571" t="s">
        <v>888</v>
      </c>
      <c r="I69" s="585">
        <v>1876.800048828125</v>
      </c>
      <c r="J69" s="585">
        <v>2</v>
      </c>
      <c r="K69" s="586">
        <v>3753.60009765625</v>
      </c>
    </row>
    <row r="70" spans="1:11" ht="14.45" customHeight="1" x14ac:dyDescent="0.2">
      <c r="A70" s="567" t="s">
        <v>522</v>
      </c>
      <c r="B70" s="568" t="s">
        <v>523</v>
      </c>
      <c r="C70" s="571" t="s">
        <v>528</v>
      </c>
      <c r="D70" s="599" t="s">
        <v>529</v>
      </c>
      <c r="E70" s="571" t="s">
        <v>759</v>
      </c>
      <c r="F70" s="599" t="s">
        <v>760</v>
      </c>
      <c r="G70" s="571" t="s">
        <v>889</v>
      </c>
      <c r="H70" s="571" t="s">
        <v>890</v>
      </c>
      <c r="I70" s="585">
        <v>2875</v>
      </c>
      <c r="J70" s="585">
        <v>1</v>
      </c>
      <c r="K70" s="586">
        <v>2875</v>
      </c>
    </row>
    <row r="71" spans="1:11" ht="14.45" customHeight="1" x14ac:dyDescent="0.2">
      <c r="A71" s="567" t="s">
        <v>522</v>
      </c>
      <c r="B71" s="568" t="s">
        <v>523</v>
      </c>
      <c r="C71" s="571" t="s">
        <v>528</v>
      </c>
      <c r="D71" s="599" t="s">
        <v>529</v>
      </c>
      <c r="E71" s="571" t="s">
        <v>759</v>
      </c>
      <c r="F71" s="599" t="s">
        <v>760</v>
      </c>
      <c r="G71" s="571" t="s">
        <v>891</v>
      </c>
      <c r="H71" s="571" t="s">
        <v>892</v>
      </c>
      <c r="I71" s="585">
        <v>44723.5</v>
      </c>
      <c r="J71" s="585">
        <v>1</v>
      </c>
      <c r="K71" s="586">
        <v>44723.5</v>
      </c>
    </row>
    <row r="72" spans="1:11" ht="14.45" customHeight="1" x14ac:dyDescent="0.2">
      <c r="A72" s="567" t="s">
        <v>522</v>
      </c>
      <c r="B72" s="568" t="s">
        <v>523</v>
      </c>
      <c r="C72" s="571" t="s">
        <v>528</v>
      </c>
      <c r="D72" s="599" t="s">
        <v>529</v>
      </c>
      <c r="E72" s="571" t="s">
        <v>759</v>
      </c>
      <c r="F72" s="599" t="s">
        <v>760</v>
      </c>
      <c r="G72" s="571" t="s">
        <v>893</v>
      </c>
      <c r="H72" s="571" t="s">
        <v>894</v>
      </c>
      <c r="I72" s="585">
        <v>287.5</v>
      </c>
      <c r="J72" s="585">
        <v>8</v>
      </c>
      <c r="K72" s="586">
        <v>2300</v>
      </c>
    </row>
    <row r="73" spans="1:11" ht="14.45" customHeight="1" x14ac:dyDescent="0.2">
      <c r="A73" s="567" t="s">
        <v>522</v>
      </c>
      <c r="B73" s="568" t="s">
        <v>523</v>
      </c>
      <c r="C73" s="571" t="s">
        <v>528</v>
      </c>
      <c r="D73" s="599" t="s">
        <v>529</v>
      </c>
      <c r="E73" s="571" t="s">
        <v>759</v>
      </c>
      <c r="F73" s="599" t="s">
        <v>760</v>
      </c>
      <c r="G73" s="571" t="s">
        <v>895</v>
      </c>
      <c r="H73" s="571" t="s">
        <v>896</v>
      </c>
      <c r="I73" s="585">
        <v>287.5</v>
      </c>
      <c r="J73" s="585">
        <v>16</v>
      </c>
      <c r="K73" s="586">
        <v>4600</v>
      </c>
    </row>
    <row r="74" spans="1:11" ht="14.45" customHeight="1" x14ac:dyDescent="0.2">
      <c r="A74" s="567" t="s">
        <v>522</v>
      </c>
      <c r="B74" s="568" t="s">
        <v>523</v>
      </c>
      <c r="C74" s="571" t="s">
        <v>528</v>
      </c>
      <c r="D74" s="599" t="s">
        <v>529</v>
      </c>
      <c r="E74" s="571" t="s">
        <v>759</v>
      </c>
      <c r="F74" s="599" t="s">
        <v>760</v>
      </c>
      <c r="G74" s="571" t="s">
        <v>897</v>
      </c>
      <c r="H74" s="571" t="s">
        <v>898</v>
      </c>
      <c r="I74" s="585">
        <v>874</v>
      </c>
      <c r="J74" s="585">
        <v>16</v>
      </c>
      <c r="K74" s="586">
        <v>16387.5</v>
      </c>
    </row>
    <row r="75" spans="1:11" ht="14.45" customHeight="1" x14ac:dyDescent="0.2">
      <c r="A75" s="567" t="s">
        <v>522</v>
      </c>
      <c r="B75" s="568" t="s">
        <v>523</v>
      </c>
      <c r="C75" s="571" t="s">
        <v>528</v>
      </c>
      <c r="D75" s="599" t="s">
        <v>529</v>
      </c>
      <c r="E75" s="571" t="s">
        <v>759</v>
      </c>
      <c r="F75" s="599" t="s">
        <v>760</v>
      </c>
      <c r="G75" s="571" t="s">
        <v>899</v>
      </c>
      <c r="H75" s="571" t="s">
        <v>900</v>
      </c>
      <c r="I75" s="585">
        <v>874</v>
      </c>
      <c r="J75" s="585">
        <v>16</v>
      </c>
      <c r="K75" s="586">
        <v>16387.5</v>
      </c>
    </row>
    <row r="76" spans="1:11" ht="14.45" customHeight="1" x14ac:dyDescent="0.2">
      <c r="A76" s="567" t="s">
        <v>522</v>
      </c>
      <c r="B76" s="568" t="s">
        <v>523</v>
      </c>
      <c r="C76" s="571" t="s">
        <v>528</v>
      </c>
      <c r="D76" s="599" t="s">
        <v>529</v>
      </c>
      <c r="E76" s="571" t="s">
        <v>759</v>
      </c>
      <c r="F76" s="599" t="s">
        <v>760</v>
      </c>
      <c r="G76" s="571" t="s">
        <v>901</v>
      </c>
      <c r="H76" s="571" t="s">
        <v>902</v>
      </c>
      <c r="I76" s="585">
        <v>1092.5</v>
      </c>
      <c r="J76" s="585">
        <v>24</v>
      </c>
      <c r="K76" s="586">
        <v>26220</v>
      </c>
    </row>
    <row r="77" spans="1:11" ht="14.45" customHeight="1" x14ac:dyDescent="0.2">
      <c r="A77" s="567" t="s">
        <v>522</v>
      </c>
      <c r="B77" s="568" t="s">
        <v>523</v>
      </c>
      <c r="C77" s="571" t="s">
        <v>528</v>
      </c>
      <c r="D77" s="599" t="s">
        <v>529</v>
      </c>
      <c r="E77" s="571" t="s">
        <v>759</v>
      </c>
      <c r="F77" s="599" t="s">
        <v>760</v>
      </c>
      <c r="G77" s="571" t="s">
        <v>903</v>
      </c>
      <c r="H77" s="571" t="s">
        <v>904</v>
      </c>
      <c r="I77" s="585">
        <v>1092.5</v>
      </c>
      <c r="J77" s="585">
        <v>24</v>
      </c>
      <c r="K77" s="586">
        <v>26220</v>
      </c>
    </row>
    <row r="78" spans="1:11" ht="14.45" customHeight="1" x14ac:dyDescent="0.2">
      <c r="A78" s="567" t="s">
        <v>522</v>
      </c>
      <c r="B78" s="568" t="s">
        <v>523</v>
      </c>
      <c r="C78" s="571" t="s">
        <v>528</v>
      </c>
      <c r="D78" s="599" t="s">
        <v>529</v>
      </c>
      <c r="E78" s="571" t="s">
        <v>759</v>
      </c>
      <c r="F78" s="599" t="s">
        <v>760</v>
      </c>
      <c r="G78" s="571" t="s">
        <v>905</v>
      </c>
      <c r="H78" s="571" t="s">
        <v>906</v>
      </c>
      <c r="I78" s="585">
        <v>39088.5</v>
      </c>
      <c r="J78" s="585">
        <v>1</v>
      </c>
      <c r="K78" s="586">
        <v>39088.5</v>
      </c>
    </row>
    <row r="79" spans="1:11" ht="14.45" customHeight="1" x14ac:dyDescent="0.2">
      <c r="A79" s="567" t="s">
        <v>522</v>
      </c>
      <c r="B79" s="568" t="s">
        <v>523</v>
      </c>
      <c r="C79" s="571" t="s">
        <v>528</v>
      </c>
      <c r="D79" s="599" t="s">
        <v>529</v>
      </c>
      <c r="E79" s="571" t="s">
        <v>759</v>
      </c>
      <c r="F79" s="599" t="s">
        <v>760</v>
      </c>
      <c r="G79" s="571" t="s">
        <v>907</v>
      </c>
      <c r="H79" s="571" t="s">
        <v>908</v>
      </c>
      <c r="I79" s="585">
        <v>1633.5</v>
      </c>
      <c r="J79" s="585">
        <v>18</v>
      </c>
      <c r="K79" s="586">
        <v>29403</v>
      </c>
    </row>
    <row r="80" spans="1:11" ht="14.45" customHeight="1" x14ac:dyDescent="0.2">
      <c r="A80" s="567" t="s">
        <v>522</v>
      </c>
      <c r="B80" s="568" t="s">
        <v>523</v>
      </c>
      <c r="C80" s="571" t="s">
        <v>528</v>
      </c>
      <c r="D80" s="599" t="s">
        <v>529</v>
      </c>
      <c r="E80" s="571" t="s">
        <v>759</v>
      </c>
      <c r="F80" s="599" t="s">
        <v>760</v>
      </c>
      <c r="G80" s="571" t="s">
        <v>909</v>
      </c>
      <c r="H80" s="571" t="s">
        <v>910</v>
      </c>
      <c r="I80" s="585">
        <v>2427.909912109375</v>
      </c>
      <c r="J80" s="585">
        <v>2</v>
      </c>
      <c r="K80" s="586">
        <v>4855.81982421875</v>
      </c>
    </row>
    <row r="81" spans="1:11" ht="14.45" customHeight="1" x14ac:dyDescent="0.2">
      <c r="A81" s="567" t="s">
        <v>522</v>
      </c>
      <c r="B81" s="568" t="s">
        <v>523</v>
      </c>
      <c r="C81" s="571" t="s">
        <v>528</v>
      </c>
      <c r="D81" s="599" t="s">
        <v>529</v>
      </c>
      <c r="E81" s="571" t="s">
        <v>759</v>
      </c>
      <c r="F81" s="599" t="s">
        <v>760</v>
      </c>
      <c r="G81" s="571" t="s">
        <v>911</v>
      </c>
      <c r="H81" s="571" t="s">
        <v>912</v>
      </c>
      <c r="I81" s="585">
        <v>3088.159912109375</v>
      </c>
      <c r="J81" s="585">
        <v>2</v>
      </c>
      <c r="K81" s="586">
        <v>6176.31982421875</v>
      </c>
    </row>
    <row r="82" spans="1:11" ht="14.45" customHeight="1" x14ac:dyDescent="0.2">
      <c r="A82" s="567" t="s">
        <v>522</v>
      </c>
      <c r="B82" s="568" t="s">
        <v>523</v>
      </c>
      <c r="C82" s="571" t="s">
        <v>528</v>
      </c>
      <c r="D82" s="599" t="s">
        <v>529</v>
      </c>
      <c r="E82" s="571" t="s">
        <v>759</v>
      </c>
      <c r="F82" s="599" t="s">
        <v>760</v>
      </c>
      <c r="G82" s="571" t="s">
        <v>913</v>
      </c>
      <c r="H82" s="571" t="s">
        <v>914</v>
      </c>
      <c r="I82" s="585">
        <v>0</v>
      </c>
      <c r="J82" s="585">
        <v>3</v>
      </c>
      <c r="K82" s="586">
        <v>0</v>
      </c>
    </row>
    <row r="83" spans="1:11" ht="14.45" customHeight="1" x14ac:dyDescent="0.2">
      <c r="A83" s="567" t="s">
        <v>522</v>
      </c>
      <c r="B83" s="568" t="s">
        <v>523</v>
      </c>
      <c r="C83" s="571" t="s">
        <v>528</v>
      </c>
      <c r="D83" s="599" t="s">
        <v>529</v>
      </c>
      <c r="E83" s="571" t="s">
        <v>759</v>
      </c>
      <c r="F83" s="599" t="s">
        <v>760</v>
      </c>
      <c r="G83" s="571" t="s">
        <v>915</v>
      </c>
      <c r="H83" s="571" t="s">
        <v>916</v>
      </c>
      <c r="I83" s="585">
        <v>69547.3984375</v>
      </c>
      <c r="J83" s="585">
        <v>2</v>
      </c>
      <c r="K83" s="586">
        <v>139094.796875</v>
      </c>
    </row>
    <row r="84" spans="1:11" ht="14.45" customHeight="1" x14ac:dyDescent="0.2">
      <c r="A84" s="567" t="s">
        <v>522</v>
      </c>
      <c r="B84" s="568" t="s">
        <v>523</v>
      </c>
      <c r="C84" s="571" t="s">
        <v>528</v>
      </c>
      <c r="D84" s="599" t="s">
        <v>529</v>
      </c>
      <c r="E84" s="571" t="s">
        <v>759</v>
      </c>
      <c r="F84" s="599" t="s">
        <v>760</v>
      </c>
      <c r="G84" s="571" t="s">
        <v>917</v>
      </c>
      <c r="H84" s="571" t="s">
        <v>918</v>
      </c>
      <c r="I84" s="585">
        <v>1525.9733072916667</v>
      </c>
      <c r="J84" s="585">
        <v>9</v>
      </c>
      <c r="K84" s="586">
        <v>16022.7197265625</v>
      </c>
    </row>
    <row r="85" spans="1:11" ht="14.45" customHeight="1" x14ac:dyDescent="0.2">
      <c r="A85" s="567" t="s">
        <v>522</v>
      </c>
      <c r="B85" s="568" t="s">
        <v>523</v>
      </c>
      <c r="C85" s="571" t="s">
        <v>528</v>
      </c>
      <c r="D85" s="599" t="s">
        <v>529</v>
      </c>
      <c r="E85" s="571" t="s">
        <v>759</v>
      </c>
      <c r="F85" s="599" t="s">
        <v>760</v>
      </c>
      <c r="G85" s="571" t="s">
        <v>919</v>
      </c>
      <c r="H85" s="571" t="s">
        <v>920</v>
      </c>
      <c r="I85" s="585">
        <v>1716.719970703125</v>
      </c>
      <c r="J85" s="585">
        <v>8</v>
      </c>
      <c r="K85" s="586">
        <v>13733.759765625</v>
      </c>
    </row>
    <row r="86" spans="1:11" ht="14.45" customHeight="1" x14ac:dyDescent="0.2">
      <c r="A86" s="567" t="s">
        <v>522</v>
      </c>
      <c r="B86" s="568" t="s">
        <v>523</v>
      </c>
      <c r="C86" s="571" t="s">
        <v>528</v>
      </c>
      <c r="D86" s="599" t="s">
        <v>529</v>
      </c>
      <c r="E86" s="571" t="s">
        <v>759</v>
      </c>
      <c r="F86" s="599" t="s">
        <v>760</v>
      </c>
      <c r="G86" s="571" t="s">
        <v>921</v>
      </c>
      <c r="H86" s="571" t="s">
        <v>922</v>
      </c>
      <c r="I86" s="585">
        <v>840.28500366210938</v>
      </c>
      <c r="J86" s="585">
        <v>5</v>
      </c>
      <c r="K86" s="586">
        <v>4201.3300170898438</v>
      </c>
    </row>
    <row r="87" spans="1:11" ht="14.45" customHeight="1" x14ac:dyDescent="0.2">
      <c r="A87" s="567" t="s">
        <v>522</v>
      </c>
      <c r="B87" s="568" t="s">
        <v>523</v>
      </c>
      <c r="C87" s="571" t="s">
        <v>528</v>
      </c>
      <c r="D87" s="599" t="s">
        <v>529</v>
      </c>
      <c r="E87" s="571" t="s">
        <v>759</v>
      </c>
      <c r="F87" s="599" t="s">
        <v>760</v>
      </c>
      <c r="G87" s="571" t="s">
        <v>923</v>
      </c>
      <c r="H87" s="571" t="s">
        <v>924</v>
      </c>
      <c r="I87" s="585">
        <v>840.21749877929688</v>
      </c>
      <c r="J87" s="585">
        <v>4</v>
      </c>
      <c r="K87" s="586">
        <v>3360.8699951171875</v>
      </c>
    </row>
    <row r="88" spans="1:11" ht="14.45" customHeight="1" x14ac:dyDescent="0.2">
      <c r="A88" s="567" t="s">
        <v>522</v>
      </c>
      <c r="B88" s="568" t="s">
        <v>523</v>
      </c>
      <c r="C88" s="571" t="s">
        <v>528</v>
      </c>
      <c r="D88" s="599" t="s">
        <v>529</v>
      </c>
      <c r="E88" s="571" t="s">
        <v>759</v>
      </c>
      <c r="F88" s="599" t="s">
        <v>760</v>
      </c>
      <c r="G88" s="571" t="s">
        <v>925</v>
      </c>
      <c r="H88" s="571" t="s">
        <v>926</v>
      </c>
      <c r="I88" s="585">
        <v>884.50997924804688</v>
      </c>
      <c r="J88" s="585">
        <v>5</v>
      </c>
      <c r="K88" s="586">
        <v>4422.4498901367188</v>
      </c>
    </row>
    <row r="89" spans="1:11" ht="14.45" customHeight="1" x14ac:dyDescent="0.2">
      <c r="A89" s="567" t="s">
        <v>522</v>
      </c>
      <c r="B89" s="568" t="s">
        <v>523</v>
      </c>
      <c r="C89" s="571" t="s">
        <v>528</v>
      </c>
      <c r="D89" s="599" t="s">
        <v>529</v>
      </c>
      <c r="E89" s="571" t="s">
        <v>759</v>
      </c>
      <c r="F89" s="599" t="s">
        <v>760</v>
      </c>
      <c r="G89" s="571" t="s">
        <v>927</v>
      </c>
      <c r="H89" s="571" t="s">
        <v>928</v>
      </c>
      <c r="I89" s="585">
        <v>884.43997192382813</v>
      </c>
      <c r="J89" s="585">
        <v>4</v>
      </c>
      <c r="K89" s="586">
        <v>3537.7598876953125</v>
      </c>
    </row>
    <row r="90" spans="1:11" ht="14.45" customHeight="1" x14ac:dyDescent="0.2">
      <c r="A90" s="567" t="s">
        <v>522</v>
      </c>
      <c r="B90" s="568" t="s">
        <v>523</v>
      </c>
      <c r="C90" s="571" t="s">
        <v>528</v>
      </c>
      <c r="D90" s="599" t="s">
        <v>529</v>
      </c>
      <c r="E90" s="571" t="s">
        <v>759</v>
      </c>
      <c r="F90" s="599" t="s">
        <v>760</v>
      </c>
      <c r="G90" s="571" t="s">
        <v>929</v>
      </c>
      <c r="H90" s="571" t="s">
        <v>930</v>
      </c>
      <c r="I90" s="585">
        <v>1065.4425048828125</v>
      </c>
      <c r="J90" s="585">
        <v>5</v>
      </c>
      <c r="K90" s="586">
        <v>5327.0899658203125</v>
      </c>
    </row>
    <row r="91" spans="1:11" ht="14.45" customHeight="1" x14ac:dyDescent="0.2">
      <c r="A91" s="567" t="s">
        <v>522</v>
      </c>
      <c r="B91" s="568" t="s">
        <v>523</v>
      </c>
      <c r="C91" s="571" t="s">
        <v>528</v>
      </c>
      <c r="D91" s="599" t="s">
        <v>529</v>
      </c>
      <c r="E91" s="571" t="s">
        <v>759</v>
      </c>
      <c r="F91" s="599" t="s">
        <v>760</v>
      </c>
      <c r="G91" s="571" t="s">
        <v>931</v>
      </c>
      <c r="H91" s="571" t="s">
        <v>932</v>
      </c>
      <c r="I91" s="585">
        <v>1065.3624877929688</v>
      </c>
      <c r="J91" s="585">
        <v>4</v>
      </c>
      <c r="K91" s="586">
        <v>4261.43994140625</v>
      </c>
    </row>
    <row r="92" spans="1:11" ht="14.45" customHeight="1" x14ac:dyDescent="0.2">
      <c r="A92" s="567" t="s">
        <v>522</v>
      </c>
      <c r="B92" s="568" t="s">
        <v>523</v>
      </c>
      <c r="C92" s="571" t="s">
        <v>528</v>
      </c>
      <c r="D92" s="599" t="s">
        <v>529</v>
      </c>
      <c r="E92" s="571" t="s">
        <v>759</v>
      </c>
      <c r="F92" s="599" t="s">
        <v>760</v>
      </c>
      <c r="G92" s="571" t="s">
        <v>933</v>
      </c>
      <c r="H92" s="571" t="s">
        <v>934</v>
      </c>
      <c r="I92" s="585">
        <v>827.57501220703125</v>
      </c>
      <c r="J92" s="585">
        <v>5</v>
      </c>
      <c r="K92" s="586">
        <v>4138.1800537109375</v>
      </c>
    </row>
    <row r="93" spans="1:11" ht="14.45" customHeight="1" x14ac:dyDescent="0.2">
      <c r="A93" s="567" t="s">
        <v>522</v>
      </c>
      <c r="B93" s="568" t="s">
        <v>523</v>
      </c>
      <c r="C93" s="571" t="s">
        <v>528</v>
      </c>
      <c r="D93" s="599" t="s">
        <v>529</v>
      </c>
      <c r="E93" s="571" t="s">
        <v>759</v>
      </c>
      <c r="F93" s="599" t="s">
        <v>760</v>
      </c>
      <c r="G93" s="571" t="s">
        <v>935</v>
      </c>
      <c r="H93" s="571" t="s">
        <v>936</v>
      </c>
      <c r="I93" s="585">
        <v>827.79501342773438</v>
      </c>
      <c r="J93" s="585">
        <v>4</v>
      </c>
      <c r="K93" s="586">
        <v>3311.1700439453125</v>
      </c>
    </row>
    <row r="94" spans="1:11" ht="14.45" customHeight="1" x14ac:dyDescent="0.2">
      <c r="A94" s="567" t="s">
        <v>522</v>
      </c>
      <c r="B94" s="568" t="s">
        <v>523</v>
      </c>
      <c r="C94" s="571" t="s">
        <v>528</v>
      </c>
      <c r="D94" s="599" t="s">
        <v>529</v>
      </c>
      <c r="E94" s="571" t="s">
        <v>759</v>
      </c>
      <c r="F94" s="599" t="s">
        <v>760</v>
      </c>
      <c r="G94" s="571" t="s">
        <v>937</v>
      </c>
      <c r="H94" s="571" t="s">
        <v>938</v>
      </c>
      <c r="I94" s="585">
        <v>807.29998779296875</v>
      </c>
      <c r="J94" s="585">
        <v>6</v>
      </c>
      <c r="K94" s="586">
        <v>4843.7999267578125</v>
      </c>
    </row>
    <row r="95" spans="1:11" ht="14.45" customHeight="1" x14ac:dyDescent="0.2">
      <c r="A95" s="567" t="s">
        <v>522</v>
      </c>
      <c r="B95" s="568" t="s">
        <v>523</v>
      </c>
      <c r="C95" s="571" t="s">
        <v>528</v>
      </c>
      <c r="D95" s="599" t="s">
        <v>529</v>
      </c>
      <c r="E95" s="571" t="s">
        <v>759</v>
      </c>
      <c r="F95" s="599" t="s">
        <v>760</v>
      </c>
      <c r="G95" s="571" t="s">
        <v>939</v>
      </c>
      <c r="H95" s="571" t="s">
        <v>940</v>
      </c>
      <c r="I95" s="585">
        <v>2587.5</v>
      </c>
      <c r="J95" s="585">
        <v>1</v>
      </c>
      <c r="K95" s="586">
        <v>2587.5</v>
      </c>
    </row>
    <row r="96" spans="1:11" ht="14.45" customHeight="1" x14ac:dyDescent="0.2">
      <c r="A96" s="567" t="s">
        <v>522</v>
      </c>
      <c r="B96" s="568" t="s">
        <v>523</v>
      </c>
      <c r="C96" s="571" t="s">
        <v>528</v>
      </c>
      <c r="D96" s="599" t="s">
        <v>529</v>
      </c>
      <c r="E96" s="571" t="s">
        <v>759</v>
      </c>
      <c r="F96" s="599" t="s">
        <v>760</v>
      </c>
      <c r="G96" s="571" t="s">
        <v>941</v>
      </c>
      <c r="H96" s="571" t="s">
        <v>942</v>
      </c>
      <c r="I96" s="585">
        <v>2415</v>
      </c>
      <c r="J96" s="585">
        <v>1</v>
      </c>
      <c r="K96" s="586">
        <v>2415</v>
      </c>
    </row>
    <row r="97" spans="1:11" ht="14.45" customHeight="1" x14ac:dyDescent="0.2">
      <c r="A97" s="567" t="s">
        <v>522</v>
      </c>
      <c r="B97" s="568" t="s">
        <v>523</v>
      </c>
      <c r="C97" s="571" t="s">
        <v>528</v>
      </c>
      <c r="D97" s="599" t="s">
        <v>529</v>
      </c>
      <c r="E97" s="571" t="s">
        <v>759</v>
      </c>
      <c r="F97" s="599" t="s">
        <v>760</v>
      </c>
      <c r="G97" s="571" t="s">
        <v>943</v>
      </c>
      <c r="H97" s="571" t="s">
        <v>944</v>
      </c>
      <c r="I97" s="585">
        <v>665.5</v>
      </c>
      <c r="J97" s="585">
        <v>15</v>
      </c>
      <c r="K97" s="586">
        <v>9982.5</v>
      </c>
    </row>
    <row r="98" spans="1:11" ht="14.45" customHeight="1" x14ac:dyDescent="0.2">
      <c r="A98" s="567" t="s">
        <v>522</v>
      </c>
      <c r="B98" s="568" t="s">
        <v>523</v>
      </c>
      <c r="C98" s="571" t="s">
        <v>528</v>
      </c>
      <c r="D98" s="599" t="s">
        <v>529</v>
      </c>
      <c r="E98" s="571" t="s">
        <v>759</v>
      </c>
      <c r="F98" s="599" t="s">
        <v>760</v>
      </c>
      <c r="G98" s="571" t="s">
        <v>945</v>
      </c>
      <c r="H98" s="571" t="s">
        <v>946</v>
      </c>
      <c r="I98" s="585">
        <v>2588.18994140625</v>
      </c>
      <c r="J98" s="585">
        <v>3</v>
      </c>
      <c r="K98" s="586">
        <v>7764.56982421875</v>
      </c>
    </row>
    <row r="99" spans="1:11" ht="14.45" customHeight="1" x14ac:dyDescent="0.2">
      <c r="A99" s="567" t="s">
        <v>522</v>
      </c>
      <c r="B99" s="568" t="s">
        <v>523</v>
      </c>
      <c r="C99" s="571" t="s">
        <v>528</v>
      </c>
      <c r="D99" s="599" t="s">
        <v>529</v>
      </c>
      <c r="E99" s="571" t="s">
        <v>759</v>
      </c>
      <c r="F99" s="599" t="s">
        <v>760</v>
      </c>
      <c r="G99" s="571" t="s">
        <v>947</v>
      </c>
      <c r="H99" s="571" t="s">
        <v>948</v>
      </c>
      <c r="I99" s="585">
        <v>2117.5</v>
      </c>
      <c r="J99" s="585">
        <v>1</v>
      </c>
      <c r="K99" s="586">
        <v>2117.5</v>
      </c>
    </row>
    <row r="100" spans="1:11" ht="14.45" customHeight="1" x14ac:dyDescent="0.2">
      <c r="A100" s="567" t="s">
        <v>522</v>
      </c>
      <c r="B100" s="568" t="s">
        <v>523</v>
      </c>
      <c r="C100" s="571" t="s">
        <v>528</v>
      </c>
      <c r="D100" s="599" t="s">
        <v>529</v>
      </c>
      <c r="E100" s="571" t="s">
        <v>759</v>
      </c>
      <c r="F100" s="599" t="s">
        <v>760</v>
      </c>
      <c r="G100" s="571" t="s">
        <v>949</v>
      </c>
      <c r="H100" s="571" t="s">
        <v>950</v>
      </c>
      <c r="I100" s="585">
        <v>35638.5</v>
      </c>
      <c r="J100" s="585">
        <v>3</v>
      </c>
      <c r="K100" s="586">
        <v>106915.5</v>
      </c>
    </row>
    <row r="101" spans="1:11" ht="14.45" customHeight="1" x14ac:dyDescent="0.2">
      <c r="A101" s="567" t="s">
        <v>522</v>
      </c>
      <c r="B101" s="568" t="s">
        <v>523</v>
      </c>
      <c r="C101" s="571" t="s">
        <v>528</v>
      </c>
      <c r="D101" s="599" t="s">
        <v>529</v>
      </c>
      <c r="E101" s="571" t="s">
        <v>759</v>
      </c>
      <c r="F101" s="599" t="s">
        <v>760</v>
      </c>
      <c r="G101" s="571" t="s">
        <v>951</v>
      </c>
      <c r="H101" s="571" t="s">
        <v>952</v>
      </c>
      <c r="I101" s="585">
        <v>307.33999633789063</v>
      </c>
      <c r="J101" s="585">
        <v>10</v>
      </c>
      <c r="K101" s="586">
        <v>3073.39990234375</v>
      </c>
    </row>
    <row r="102" spans="1:11" ht="14.45" customHeight="1" x14ac:dyDescent="0.2">
      <c r="A102" s="567" t="s">
        <v>522</v>
      </c>
      <c r="B102" s="568" t="s">
        <v>523</v>
      </c>
      <c r="C102" s="571" t="s">
        <v>528</v>
      </c>
      <c r="D102" s="599" t="s">
        <v>529</v>
      </c>
      <c r="E102" s="571" t="s">
        <v>759</v>
      </c>
      <c r="F102" s="599" t="s">
        <v>760</v>
      </c>
      <c r="G102" s="571" t="s">
        <v>953</v>
      </c>
      <c r="H102" s="571" t="s">
        <v>954</v>
      </c>
      <c r="I102" s="585">
        <v>5520</v>
      </c>
      <c r="J102" s="585">
        <v>1</v>
      </c>
      <c r="K102" s="586">
        <v>5520</v>
      </c>
    </row>
    <row r="103" spans="1:11" ht="14.45" customHeight="1" x14ac:dyDescent="0.2">
      <c r="A103" s="567" t="s">
        <v>522</v>
      </c>
      <c r="B103" s="568" t="s">
        <v>523</v>
      </c>
      <c r="C103" s="571" t="s">
        <v>528</v>
      </c>
      <c r="D103" s="599" t="s">
        <v>529</v>
      </c>
      <c r="E103" s="571" t="s">
        <v>759</v>
      </c>
      <c r="F103" s="599" t="s">
        <v>760</v>
      </c>
      <c r="G103" s="571" t="s">
        <v>955</v>
      </c>
      <c r="H103" s="571" t="s">
        <v>956</v>
      </c>
      <c r="I103" s="585">
        <v>1598.5</v>
      </c>
      <c r="J103" s="585">
        <v>16</v>
      </c>
      <c r="K103" s="586">
        <v>25576</v>
      </c>
    </row>
    <row r="104" spans="1:11" ht="14.45" customHeight="1" x14ac:dyDescent="0.2">
      <c r="A104" s="567" t="s">
        <v>522</v>
      </c>
      <c r="B104" s="568" t="s">
        <v>523</v>
      </c>
      <c r="C104" s="571" t="s">
        <v>528</v>
      </c>
      <c r="D104" s="599" t="s">
        <v>529</v>
      </c>
      <c r="E104" s="571" t="s">
        <v>759</v>
      </c>
      <c r="F104" s="599" t="s">
        <v>760</v>
      </c>
      <c r="G104" s="571" t="s">
        <v>957</v>
      </c>
      <c r="H104" s="571" t="s">
        <v>958</v>
      </c>
      <c r="I104" s="585">
        <v>5115.8798828125</v>
      </c>
      <c r="J104" s="585">
        <v>2</v>
      </c>
      <c r="K104" s="586">
        <v>10231.759765625</v>
      </c>
    </row>
    <row r="105" spans="1:11" ht="14.45" customHeight="1" x14ac:dyDescent="0.2">
      <c r="A105" s="567" t="s">
        <v>522</v>
      </c>
      <c r="B105" s="568" t="s">
        <v>523</v>
      </c>
      <c r="C105" s="571" t="s">
        <v>528</v>
      </c>
      <c r="D105" s="599" t="s">
        <v>529</v>
      </c>
      <c r="E105" s="571" t="s">
        <v>759</v>
      </c>
      <c r="F105" s="599" t="s">
        <v>760</v>
      </c>
      <c r="G105" s="571" t="s">
        <v>959</v>
      </c>
      <c r="H105" s="571" t="s">
        <v>960</v>
      </c>
      <c r="I105" s="585">
        <v>145.19999694824219</v>
      </c>
      <c r="J105" s="585">
        <v>5</v>
      </c>
      <c r="K105" s="586">
        <v>726</v>
      </c>
    </row>
    <row r="106" spans="1:11" ht="14.45" customHeight="1" x14ac:dyDescent="0.2">
      <c r="A106" s="567" t="s">
        <v>522</v>
      </c>
      <c r="B106" s="568" t="s">
        <v>523</v>
      </c>
      <c r="C106" s="571" t="s">
        <v>528</v>
      </c>
      <c r="D106" s="599" t="s">
        <v>529</v>
      </c>
      <c r="E106" s="571" t="s">
        <v>759</v>
      </c>
      <c r="F106" s="599" t="s">
        <v>760</v>
      </c>
      <c r="G106" s="571" t="s">
        <v>961</v>
      </c>
      <c r="H106" s="571" t="s">
        <v>962</v>
      </c>
      <c r="I106" s="585">
        <v>205.69999694824219</v>
      </c>
      <c r="J106" s="585">
        <v>5</v>
      </c>
      <c r="K106" s="586">
        <v>1028.5</v>
      </c>
    </row>
    <row r="107" spans="1:11" ht="14.45" customHeight="1" x14ac:dyDescent="0.2">
      <c r="A107" s="567" t="s">
        <v>522</v>
      </c>
      <c r="B107" s="568" t="s">
        <v>523</v>
      </c>
      <c r="C107" s="571" t="s">
        <v>528</v>
      </c>
      <c r="D107" s="599" t="s">
        <v>529</v>
      </c>
      <c r="E107" s="571" t="s">
        <v>759</v>
      </c>
      <c r="F107" s="599" t="s">
        <v>760</v>
      </c>
      <c r="G107" s="571" t="s">
        <v>963</v>
      </c>
      <c r="H107" s="571" t="s">
        <v>964</v>
      </c>
      <c r="I107" s="585">
        <v>1400.3800048828125</v>
      </c>
      <c r="J107" s="585">
        <v>2</v>
      </c>
      <c r="K107" s="586">
        <v>2800.760009765625</v>
      </c>
    </row>
    <row r="108" spans="1:11" ht="14.45" customHeight="1" x14ac:dyDescent="0.2">
      <c r="A108" s="567" t="s">
        <v>522</v>
      </c>
      <c r="B108" s="568" t="s">
        <v>523</v>
      </c>
      <c r="C108" s="571" t="s">
        <v>528</v>
      </c>
      <c r="D108" s="599" t="s">
        <v>529</v>
      </c>
      <c r="E108" s="571" t="s">
        <v>759</v>
      </c>
      <c r="F108" s="599" t="s">
        <v>760</v>
      </c>
      <c r="G108" s="571" t="s">
        <v>965</v>
      </c>
      <c r="H108" s="571" t="s">
        <v>966</v>
      </c>
      <c r="I108" s="585">
        <v>1582.3499755859375</v>
      </c>
      <c r="J108" s="585">
        <v>2</v>
      </c>
      <c r="K108" s="586">
        <v>3164.699951171875</v>
      </c>
    </row>
    <row r="109" spans="1:11" ht="14.45" customHeight="1" x14ac:dyDescent="0.2">
      <c r="A109" s="567" t="s">
        <v>522</v>
      </c>
      <c r="B109" s="568" t="s">
        <v>523</v>
      </c>
      <c r="C109" s="571" t="s">
        <v>528</v>
      </c>
      <c r="D109" s="599" t="s">
        <v>529</v>
      </c>
      <c r="E109" s="571" t="s">
        <v>759</v>
      </c>
      <c r="F109" s="599" t="s">
        <v>760</v>
      </c>
      <c r="G109" s="571" t="s">
        <v>967</v>
      </c>
      <c r="H109" s="571" t="s">
        <v>968</v>
      </c>
      <c r="I109" s="585">
        <v>9.0799999237060547</v>
      </c>
      <c r="J109" s="585">
        <v>350</v>
      </c>
      <c r="K109" s="586">
        <v>3176.25</v>
      </c>
    </row>
    <row r="110" spans="1:11" ht="14.45" customHeight="1" x14ac:dyDescent="0.2">
      <c r="A110" s="567" t="s">
        <v>522</v>
      </c>
      <c r="B110" s="568" t="s">
        <v>523</v>
      </c>
      <c r="C110" s="571" t="s">
        <v>528</v>
      </c>
      <c r="D110" s="599" t="s">
        <v>529</v>
      </c>
      <c r="E110" s="571" t="s">
        <v>759</v>
      </c>
      <c r="F110" s="599" t="s">
        <v>760</v>
      </c>
      <c r="G110" s="571" t="s">
        <v>969</v>
      </c>
      <c r="H110" s="571" t="s">
        <v>970</v>
      </c>
      <c r="I110" s="585">
        <v>10.890000343322754</v>
      </c>
      <c r="J110" s="585">
        <v>200</v>
      </c>
      <c r="K110" s="586">
        <v>2178</v>
      </c>
    </row>
    <row r="111" spans="1:11" ht="14.45" customHeight="1" x14ac:dyDescent="0.2">
      <c r="A111" s="567" t="s">
        <v>522</v>
      </c>
      <c r="B111" s="568" t="s">
        <v>523</v>
      </c>
      <c r="C111" s="571" t="s">
        <v>528</v>
      </c>
      <c r="D111" s="599" t="s">
        <v>529</v>
      </c>
      <c r="E111" s="571" t="s">
        <v>971</v>
      </c>
      <c r="F111" s="599" t="s">
        <v>972</v>
      </c>
      <c r="G111" s="571" t="s">
        <v>973</v>
      </c>
      <c r="H111" s="571" t="s">
        <v>974</v>
      </c>
      <c r="I111" s="585">
        <v>38.720001220703125</v>
      </c>
      <c r="J111" s="585">
        <v>2</v>
      </c>
      <c r="K111" s="586">
        <v>77.44000244140625</v>
      </c>
    </row>
    <row r="112" spans="1:11" ht="14.45" customHeight="1" x14ac:dyDescent="0.2">
      <c r="A112" s="567" t="s">
        <v>522</v>
      </c>
      <c r="B112" s="568" t="s">
        <v>523</v>
      </c>
      <c r="C112" s="571" t="s">
        <v>528</v>
      </c>
      <c r="D112" s="599" t="s">
        <v>529</v>
      </c>
      <c r="E112" s="571" t="s">
        <v>971</v>
      </c>
      <c r="F112" s="599" t="s">
        <v>972</v>
      </c>
      <c r="G112" s="571" t="s">
        <v>975</v>
      </c>
      <c r="H112" s="571" t="s">
        <v>976</v>
      </c>
      <c r="I112" s="585">
        <v>0.28999999165534973</v>
      </c>
      <c r="J112" s="585">
        <v>1000</v>
      </c>
      <c r="K112" s="586">
        <v>291.20001220703125</v>
      </c>
    </row>
    <row r="113" spans="1:11" ht="14.45" customHeight="1" x14ac:dyDescent="0.2">
      <c r="A113" s="567" t="s">
        <v>522</v>
      </c>
      <c r="B113" s="568" t="s">
        <v>523</v>
      </c>
      <c r="C113" s="571" t="s">
        <v>528</v>
      </c>
      <c r="D113" s="599" t="s">
        <v>529</v>
      </c>
      <c r="E113" s="571" t="s">
        <v>971</v>
      </c>
      <c r="F113" s="599" t="s">
        <v>972</v>
      </c>
      <c r="G113" s="571" t="s">
        <v>977</v>
      </c>
      <c r="H113" s="571" t="s">
        <v>978</v>
      </c>
      <c r="I113" s="585">
        <v>0.33000001311302185</v>
      </c>
      <c r="J113" s="585">
        <v>5000</v>
      </c>
      <c r="K113" s="586">
        <v>1633.5000610351563</v>
      </c>
    </row>
    <row r="114" spans="1:11" ht="14.45" customHeight="1" x14ac:dyDescent="0.2">
      <c r="A114" s="567" t="s">
        <v>522</v>
      </c>
      <c r="B114" s="568" t="s">
        <v>523</v>
      </c>
      <c r="C114" s="571" t="s">
        <v>528</v>
      </c>
      <c r="D114" s="599" t="s">
        <v>529</v>
      </c>
      <c r="E114" s="571" t="s">
        <v>971</v>
      </c>
      <c r="F114" s="599" t="s">
        <v>972</v>
      </c>
      <c r="G114" s="571" t="s">
        <v>979</v>
      </c>
      <c r="H114" s="571" t="s">
        <v>980</v>
      </c>
      <c r="I114" s="585">
        <v>0.27000001072883606</v>
      </c>
      <c r="J114" s="585">
        <v>18000</v>
      </c>
      <c r="K114" s="586">
        <v>4796.3999633789063</v>
      </c>
    </row>
    <row r="115" spans="1:11" ht="14.45" customHeight="1" x14ac:dyDescent="0.2">
      <c r="A115" s="567" t="s">
        <v>522</v>
      </c>
      <c r="B115" s="568" t="s">
        <v>523</v>
      </c>
      <c r="C115" s="571" t="s">
        <v>528</v>
      </c>
      <c r="D115" s="599" t="s">
        <v>529</v>
      </c>
      <c r="E115" s="571" t="s">
        <v>971</v>
      </c>
      <c r="F115" s="599" t="s">
        <v>972</v>
      </c>
      <c r="G115" s="571" t="s">
        <v>981</v>
      </c>
      <c r="H115" s="571" t="s">
        <v>982</v>
      </c>
      <c r="I115" s="585">
        <v>0.30000001192092896</v>
      </c>
      <c r="J115" s="585">
        <v>5000</v>
      </c>
      <c r="K115" s="586">
        <v>1488.300048828125</v>
      </c>
    </row>
    <row r="116" spans="1:11" ht="14.45" customHeight="1" x14ac:dyDescent="0.2">
      <c r="A116" s="567" t="s">
        <v>522</v>
      </c>
      <c r="B116" s="568" t="s">
        <v>523</v>
      </c>
      <c r="C116" s="571" t="s">
        <v>528</v>
      </c>
      <c r="D116" s="599" t="s">
        <v>529</v>
      </c>
      <c r="E116" s="571" t="s">
        <v>983</v>
      </c>
      <c r="F116" s="599" t="s">
        <v>984</v>
      </c>
      <c r="G116" s="571" t="s">
        <v>985</v>
      </c>
      <c r="H116" s="571" t="s">
        <v>986</v>
      </c>
      <c r="I116" s="585">
        <v>13.020000457763672</v>
      </c>
      <c r="J116" s="585">
        <v>1</v>
      </c>
      <c r="K116" s="586">
        <v>13.020000457763672</v>
      </c>
    </row>
    <row r="117" spans="1:11" ht="14.45" customHeight="1" x14ac:dyDescent="0.2">
      <c r="A117" s="567" t="s">
        <v>522</v>
      </c>
      <c r="B117" s="568" t="s">
        <v>523</v>
      </c>
      <c r="C117" s="571" t="s">
        <v>528</v>
      </c>
      <c r="D117" s="599" t="s">
        <v>529</v>
      </c>
      <c r="E117" s="571" t="s">
        <v>983</v>
      </c>
      <c r="F117" s="599" t="s">
        <v>984</v>
      </c>
      <c r="G117" s="571" t="s">
        <v>987</v>
      </c>
      <c r="H117" s="571" t="s">
        <v>988</v>
      </c>
      <c r="I117" s="585">
        <v>0.86000001430511475</v>
      </c>
      <c r="J117" s="585">
        <v>5</v>
      </c>
      <c r="K117" s="586">
        <v>4.3000001907348633</v>
      </c>
    </row>
    <row r="118" spans="1:11" ht="14.45" customHeight="1" x14ac:dyDescent="0.2">
      <c r="A118" s="567" t="s">
        <v>522</v>
      </c>
      <c r="B118" s="568" t="s">
        <v>523</v>
      </c>
      <c r="C118" s="571" t="s">
        <v>528</v>
      </c>
      <c r="D118" s="599" t="s">
        <v>529</v>
      </c>
      <c r="E118" s="571" t="s">
        <v>983</v>
      </c>
      <c r="F118" s="599" t="s">
        <v>984</v>
      </c>
      <c r="G118" s="571" t="s">
        <v>989</v>
      </c>
      <c r="H118" s="571" t="s">
        <v>990</v>
      </c>
      <c r="I118" s="585">
        <v>0.37999999523162842</v>
      </c>
      <c r="J118" s="585">
        <v>5</v>
      </c>
      <c r="K118" s="586">
        <v>1.8999999761581421</v>
      </c>
    </row>
    <row r="119" spans="1:11" ht="14.45" customHeight="1" x14ac:dyDescent="0.2">
      <c r="A119" s="567" t="s">
        <v>522</v>
      </c>
      <c r="B119" s="568" t="s">
        <v>523</v>
      </c>
      <c r="C119" s="571" t="s">
        <v>528</v>
      </c>
      <c r="D119" s="599" t="s">
        <v>529</v>
      </c>
      <c r="E119" s="571" t="s">
        <v>983</v>
      </c>
      <c r="F119" s="599" t="s">
        <v>984</v>
      </c>
      <c r="G119" s="571" t="s">
        <v>991</v>
      </c>
      <c r="H119" s="571" t="s">
        <v>992</v>
      </c>
      <c r="I119" s="585">
        <v>7.0900001525878906</v>
      </c>
      <c r="J119" s="585">
        <v>2</v>
      </c>
      <c r="K119" s="586">
        <v>14.170000076293945</v>
      </c>
    </row>
    <row r="120" spans="1:11" ht="14.45" customHeight="1" x14ac:dyDescent="0.2">
      <c r="A120" s="567" t="s">
        <v>522</v>
      </c>
      <c r="B120" s="568" t="s">
        <v>523</v>
      </c>
      <c r="C120" s="571" t="s">
        <v>528</v>
      </c>
      <c r="D120" s="599" t="s">
        <v>529</v>
      </c>
      <c r="E120" s="571" t="s">
        <v>983</v>
      </c>
      <c r="F120" s="599" t="s">
        <v>984</v>
      </c>
      <c r="G120" s="571" t="s">
        <v>993</v>
      </c>
      <c r="H120" s="571" t="s">
        <v>994</v>
      </c>
      <c r="I120" s="585">
        <v>30.780000686645508</v>
      </c>
      <c r="J120" s="585">
        <v>16</v>
      </c>
      <c r="K120" s="586">
        <v>492.47998046875</v>
      </c>
    </row>
    <row r="121" spans="1:11" ht="14.45" customHeight="1" x14ac:dyDescent="0.2">
      <c r="A121" s="567" t="s">
        <v>522</v>
      </c>
      <c r="B121" s="568" t="s">
        <v>523</v>
      </c>
      <c r="C121" s="571" t="s">
        <v>528</v>
      </c>
      <c r="D121" s="599" t="s">
        <v>529</v>
      </c>
      <c r="E121" s="571" t="s">
        <v>995</v>
      </c>
      <c r="F121" s="599" t="s">
        <v>996</v>
      </c>
      <c r="G121" s="571" t="s">
        <v>997</v>
      </c>
      <c r="H121" s="571" t="s">
        <v>998</v>
      </c>
      <c r="I121" s="585">
        <v>33.880001068115234</v>
      </c>
      <c r="J121" s="585">
        <v>1</v>
      </c>
      <c r="K121" s="586">
        <v>33.880001068115234</v>
      </c>
    </row>
    <row r="122" spans="1:11" ht="14.45" customHeight="1" x14ac:dyDescent="0.2">
      <c r="A122" s="567" t="s">
        <v>522</v>
      </c>
      <c r="B122" s="568" t="s">
        <v>523</v>
      </c>
      <c r="C122" s="571" t="s">
        <v>528</v>
      </c>
      <c r="D122" s="599" t="s">
        <v>529</v>
      </c>
      <c r="E122" s="571" t="s">
        <v>995</v>
      </c>
      <c r="F122" s="599" t="s">
        <v>996</v>
      </c>
      <c r="G122" s="571" t="s">
        <v>999</v>
      </c>
      <c r="H122" s="571" t="s">
        <v>1000</v>
      </c>
      <c r="I122" s="585">
        <v>0.65666667620340979</v>
      </c>
      <c r="J122" s="585">
        <v>7200</v>
      </c>
      <c r="K122" s="586">
        <v>4728</v>
      </c>
    </row>
    <row r="123" spans="1:11" ht="14.45" customHeight="1" x14ac:dyDescent="0.2">
      <c r="A123" s="567" t="s">
        <v>522</v>
      </c>
      <c r="B123" s="568" t="s">
        <v>523</v>
      </c>
      <c r="C123" s="571" t="s">
        <v>528</v>
      </c>
      <c r="D123" s="599" t="s">
        <v>529</v>
      </c>
      <c r="E123" s="571" t="s">
        <v>995</v>
      </c>
      <c r="F123" s="599" t="s">
        <v>996</v>
      </c>
      <c r="G123" s="571" t="s">
        <v>1001</v>
      </c>
      <c r="H123" s="571" t="s">
        <v>1002</v>
      </c>
      <c r="I123" s="585">
        <v>0.31999999284744263</v>
      </c>
      <c r="J123" s="585">
        <v>3500</v>
      </c>
      <c r="K123" s="586">
        <v>1118.0400085449219</v>
      </c>
    </row>
    <row r="124" spans="1:11" ht="14.45" customHeight="1" x14ac:dyDescent="0.2">
      <c r="A124" s="567" t="s">
        <v>522</v>
      </c>
      <c r="B124" s="568" t="s">
        <v>523</v>
      </c>
      <c r="C124" s="571" t="s">
        <v>528</v>
      </c>
      <c r="D124" s="599" t="s">
        <v>529</v>
      </c>
      <c r="E124" s="571" t="s">
        <v>995</v>
      </c>
      <c r="F124" s="599" t="s">
        <v>996</v>
      </c>
      <c r="G124" s="571" t="s">
        <v>1003</v>
      </c>
      <c r="H124" s="571" t="s">
        <v>1004</v>
      </c>
      <c r="I124" s="585">
        <v>0.62999999523162842</v>
      </c>
      <c r="J124" s="585">
        <v>4000</v>
      </c>
      <c r="K124" s="586">
        <v>2516.800048828125</v>
      </c>
    </row>
    <row r="125" spans="1:11" ht="14.45" customHeight="1" x14ac:dyDescent="0.2">
      <c r="A125" s="567" t="s">
        <v>522</v>
      </c>
      <c r="B125" s="568" t="s">
        <v>523</v>
      </c>
      <c r="C125" s="571" t="s">
        <v>528</v>
      </c>
      <c r="D125" s="599" t="s">
        <v>529</v>
      </c>
      <c r="E125" s="571" t="s">
        <v>995</v>
      </c>
      <c r="F125" s="599" t="s">
        <v>996</v>
      </c>
      <c r="G125" s="571" t="s">
        <v>1005</v>
      </c>
      <c r="H125" s="571" t="s">
        <v>1006</v>
      </c>
      <c r="I125" s="585">
        <v>0.51999998092651367</v>
      </c>
      <c r="J125" s="585">
        <v>4000</v>
      </c>
      <c r="K125" s="586">
        <v>2081.199951171875</v>
      </c>
    </row>
    <row r="126" spans="1:11" ht="14.45" customHeight="1" x14ac:dyDescent="0.2">
      <c r="A126" s="567" t="s">
        <v>522</v>
      </c>
      <c r="B126" s="568" t="s">
        <v>523</v>
      </c>
      <c r="C126" s="571" t="s">
        <v>528</v>
      </c>
      <c r="D126" s="599" t="s">
        <v>529</v>
      </c>
      <c r="E126" s="571" t="s">
        <v>995</v>
      </c>
      <c r="F126" s="599" t="s">
        <v>996</v>
      </c>
      <c r="G126" s="571" t="s">
        <v>1007</v>
      </c>
      <c r="H126" s="571" t="s">
        <v>1008</v>
      </c>
      <c r="I126" s="585">
        <v>2.5099999904632568</v>
      </c>
      <c r="J126" s="585">
        <v>50</v>
      </c>
      <c r="K126" s="586">
        <v>125.5</v>
      </c>
    </row>
    <row r="127" spans="1:11" ht="14.45" customHeight="1" x14ac:dyDescent="0.2">
      <c r="A127" s="567" t="s">
        <v>522</v>
      </c>
      <c r="B127" s="568" t="s">
        <v>523</v>
      </c>
      <c r="C127" s="571" t="s">
        <v>528</v>
      </c>
      <c r="D127" s="599" t="s">
        <v>529</v>
      </c>
      <c r="E127" s="571" t="s">
        <v>995</v>
      </c>
      <c r="F127" s="599" t="s">
        <v>996</v>
      </c>
      <c r="G127" s="571" t="s">
        <v>1009</v>
      </c>
      <c r="H127" s="571" t="s">
        <v>1010</v>
      </c>
      <c r="I127" s="585">
        <v>1.2799999713897705</v>
      </c>
      <c r="J127" s="585">
        <v>1000</v>
      </c>
      <c r="K127" s="586">
        <v>1282.5999755859375</v>
      </c>
    </row>
    <row r="128" spans="1:11" ht="14.45" customHeight="1" x14ac:dyDescent="0.2">
      <c r="A128" s="567" t="s">
        <v>522</v>
      </c>
      <c r="B128" s="568" t="s">
        <v>523</v>
      </c>
      <c r="C128" s="571" t="s">
        <v>528</v>
      </c>
      <c r="D128" s="599" t="s">
        <v>529</v>
      </c>
      <c r="E128" s="571" t="s">
        <v>1011</v>
      </c>
      <c r="F128" s="599" t="s">
        <v>1012</v>
      </c>
      <c r="G128" s="571" t="s">
        <v>1013</v>
      </c>
      <c r="H128" s="571" t="s">
        <v>1014</v>
      </c>
      <c r="I128" s="585">
        <v>3.0299999713897705</v>
      </c>
      <c r="J128" s="585">
        <v>1800</v>
      </c>
      <c r="K128" s="586">
        <v>5454</v>
      </c>
    </row>
    <row r="129" spans="1:11" ht="14.45" customHeight="1" x14ac:dyDescent="0.2">
      <c r="A129" s="567" t="s">
        <v>522</v>
      </c>
      <c r="B129" s="568" t="s">
        <v>523</v>
      </c>
      <c r="C129" s="571" t="s">
        <v>528</v>
      </c>
      <c r="D129" s="599" t="s">
        <v>529</v>
      </c>
      <c r="E129" s="571" t="s">
        <v>1011</v>
      </c>
      <c r="F129" s="599" t="s">
        <v>1012</v>
      </c>
      <c r="G129" s="571" t="s">
        <v>1015</v>
      </c>
      <c r="H129" s="571" t="s">
        <v>1016</v>
      </c>
      <c r="I129" s="585">
        <v>3.3900001049041748</v>
      </c>
      <c r="J129" s="585">
        <v>600</v>
      </c>
      <c r="K129" s="586">
        <v>2034</v>
      </c>
    </row>
    <row r="130" spans="1:11" ht="14.45" customHeight="1" x14ac:dyDescent="0.2">
      <c r="A130" s="567" t="s">
        <v>522</v>
      </c>
      <c r="B130" s="568" t="s">
        <v>523</v>
      </c>
      <c r="C130" s="571" t="s">
        <v>528</v>
      </c>
      <c r="D130" s="599" t="s">
        <v>529</v>
      </c>
      <c r="E130" s="571" t="s">
        <v>1011</v>
      </c>
      <c r="F130" s="599" t="s">
        <v>1012</v>
      </c>
      <c r="G130" s="571" t="s">
        <v>1017</v>
      </c>
      <c r="H130" s="571" t="s">
        <v>1018</v>
      </c>
      <c r="I130" s="585">
        <v>3.3900001049041748</v>
      </c>
      <c r="J130" s="585">
        <v>800</v>
      </c>
      <c r="K130" s="586">
        <v>2712</v>
      </c>
    </row>
    <row r="131" spans="1:11" ht="14.45" customHeight="1" x14ac:dyDescent="0.2">
      <c r="A131" s="567" t="s">
        <v>522</v>
      </c>
      <c r="B131" s="568" t="s">
        <v>523</v>
      </c>
      <c r="C131" s="571" t="s">
        <v>528</v>
      </c>
      <c r="D131" s="599" t="s">
        <v>529</v>
      </c>
      <c r="E131" s="571" t="s">
        <v>1011</v>
      </c>
      <c r="F131" s="599" t="s">
        <v>1012</v>
      </c>
      <c r="G131" s="571" t="s">
        <v>1019</v>
      </c>
      <c r="H131" s="571" t="s">
        <v>1020</v>
      </c>
      <c r="I131" s="585">
        <v>3.5749999284744263</v>
      </c>
      <c r="J131" s="585">
        <v>1400</v>
      </c>
      <c r="K131" s="586">
        <v>4896</v>
      </c>
    </row>
    <row r="132" spans="1:11" ht="14.45" customHeight="1" x14ac:dyDescent="0.2">
      <c r="A132" s="567" t="s">
        <v>522</v>
      </c>
      <c r="B132" s="568" t="s">
        <v>523</v>
      </c>
      <c r="C132" s="571" t="s">
        <v>528</v>
      </c>
      <c r="D132" s="599" t="s">
        <v>529</v>
      </c>
      <c r="E132" s="571" t="s">
        <v>1011</v>
      </c>
      <c r="F132" s="599" t="s">
        <v>1012</v>
      </c>
      <c r="G132" s="571" t="s">
        <v>1021</v>
      </c>
      <c r="H132" s="571" t="s">
        <v>1022</v>
      </c>
      <c r="I132" s="585">
        <v>3.7200000286102295</v>
      </c>
      <c r="J132" s="585">
        <v>1600</v>
      </c>
      <c r="K132" s="586">
        <v>5952</v>
      </c>
    </row>
    <row r="133" spans="1:11" ht="14.45" customHeight="1" x14ac:dyDescent="0.2">
      <c r="A133" s="567" t="s">
        <v>522</v>
      </c>
      <c r="B133" s="568" t="s">
        <v>523</v>
      </c>
      <c r="C133" s="571" t="s">
        <v>528</v>
      </c>
      <c r="D133" s="599" t="s">
        <v>529</v>
      </c>
      <c r="E133" s="571" t="s">
        <v>1011</v>
      </c>
      <c r="F133" s="599" t="s">
        <v>1012</v>
      </c>
      <c r="G133" s="571" t="s">
        <v>1023</v>
      </c>
      <c r="H133" s="571" t="s">
        <v>1024</v>
      </c>
      <c r="I133" s="585">
        <v>1.9900000095367432</v>
      </c>
      <c r="J133" s="585">
        <v>1200</v>
      </c>
      <c r="K133" s="586">
        <v>2388</v>
      </c>
    </row>
    <row r="134" spans="1:11" ht="14.45" customHeight="1" x14ac:dyDescent="0.2">
      <c r="A134" s="567" t="s">
        <v>522</v>
      </c>
      <c r="B134" s="568" t="s">
        <v>523</v>
      </c>
      <c r="C134" s="571" t="s">
        <v>528</v>
      </c>
      <c r="D134" s="599" t="s">
        <v>529</v>
      </c>
      <c r="E134" s="571" t="s">
        <v>1011</v>
      </c>
      <c r="F134" s="599" t="s">
        <v>1012</v>
      </c>
      <c r="G134" s="571" t="s">
        <v>1025</v>
      </c>
      <c r="H134" s="571" t="s">
        <v>1026</v>
      </c>
      <c r="I134" s="585">
        <v>4.690000057220459</v>
      </c>
      <c r="J134" s="585">
        <v>600</v>
      </c>
      <c r="K134" s="586">
        <v>2814</v>
      </c>
    </row>
    <row r="135" spans="1:11" ht="14.45" customHeight="1" x14ac:dyDescent="0.2">
      <c r="A135" s="567" t="s">
        <v>522</v>
      </c>
      <c r="B135" s="568" t="s">
        <v>523</v>
      </c>
      <c r="C135" s="571" t="s">
        <v>533</v>
      </c>
      <c r="D135" s="599" t="s">
        <v>534</v>
      </c>
      <c r="E135" s="571" t="s">
        <v>759</v>
      </c>
      <c r="F135" s="599" t="s">
        <v>760</v>
      </c>
      <c r="G135" s="571" t="s">
        <v>1027</v>
      </c>
      <c r="H135" s="571" t="s">
        <v>1028</v>
      </c>
      <c r="I135" s="585">
        <v>2485.43994140625</v>
      </c>
      <c r="J135" s="585">
        <v>1</v>
      </c>
      <c r="K135" s="586">
        <v>2485.43994140625</v>
      </c>
    </row>
    <row r="136" spans="1:11" ht="14.45" customHeight="1" x14ac:dyDescent="0.2">
      <c r="A136" s="567" t="s">
        <v>522</v>
      </c>
      <c r="B136" s="568" t="s">
        <v>523</v>
      </c>
      <c r="C136" s="571" t="s">
        <v>533</v>
      </c>
      <c r="D136" s="599" t="s">
        <v>534</v>
      </c>
      <c r="E136" s="571" t="s">
        <v>759</v>
      </c>
      <c r="F136" s="599" t="s">
        <v>760</v>
      </c>
      <c r="G136" s="571" t="s">
        <v>1029</v>
      </c>
      <c r="H136" s="571" t="s">
        <v>1030</v>
      </c>
      <c r="I136" s="585">
        <v>157300</v>
      </c>
      <c r="J136" s="585">
        <v>4</v>
      </c>
      <c r="K136" s="586">
        <v>629200</v>
      </c>
    </row>
    <row r="137" spans="1:11" ht="14.45" customHeight="1" x14ac:dyDescent="0.2">
      <c r="A137" s="567" t="s">
        <v>522</v>
      </c>
      <c r="B137" s="568" t="s">
        <v>523</v>
      </c>
      <c r="C137" s="571" t="s">
        <v>533</v>
      </c>
      <c r="D137" s="599" t="s">
        <v>534</v>
      </c>
      <c r="E137" s="571" t="s">
        <v>759</v>
      </c>
      <c r="F137" s="599" t="s">
        <v>760</v>
      </c>
      <c r="G137" s="571" t="s">
        <v>801</v>
      </c>
      <c r="H137" s="571" t="s">
        <v>802</v>
      </c>
      <c r="I137" s="585">
        <v>37824.6015625</v>
      </c>
      <c r="J137" s="585">
        <v>3</v>
      </c>
      <c r="K137" s="586">
        <v>113473.8046875</v>
      </c>
    </row>
    <row r="138" spans="1:11" ht="14.45" customHeight="1" x14ac:dyDescent="0.2">
      <c r="A138" s="567" t="s">
        <v>522</v>
      </c>
      <c r="B138" s="568" t="s">
        <v>523</v>
      </c>
      <c r="C138" s="571" t="s">
        <v>533</v>
      </c>
      <c r="D138" s="599" t="s">
        <v>534</v>
      </c>
      <c r="E138" s="571" t="s">
        <v>759</v>
      </c>
      <c r="F138" s="599" t="s">
        <v>760</v>
      </c>
      <c r="G138" s="571" t="s">
        <v>805</v>
      </c>
      <c r="H138" s="571" t="s">
        <v>806</v>
      </c>
      <c r="I138" s="585">
        <v>51425</v>
      </c>
      <c r="J138" s="585">
        <v>3</v>
      </c>
      <c r="K138" s="586">
        <v>154275</v>
      </c>
    </row>
    <row r="139" spans="1:11" ht="14.45" customHeight="1" x14ac:dyDescent="0.2">
      <c r="A139" s="567" t="s">
        <v>522</v>
      </c>
      <c r="B139" s="568" t="s">
        <v>523</v>
      </c>
      <c r="C139" s="571" t="s">
        <v>533</v>
      </c>
      <c r="D139" s="599" t="s">
        <v>534</v>
      </c>
      <c r="E139" s="571" t="s">
        <v>759</v>
      </c>
      <c r="F139" s="599" t="s">
        <v>760</v>
      </c>
      <c r="G139" s="571" t="s">
        <v>813</v>
      </c>
      <c r="H139" s="571" t="s">
        <v>814</v>
      </c>
      <c r="I139" s="585">
        <v>9952.25</v>
      </c>
      <c r="J139" s="585">
        <v>4</v>
      </c>
      <c r="K139" s="586">
        <v>39809</v>
      </c>
    </row>
    <row r="140" spans="1:11" ht="14.45" customHeight="1" x14ac:dyDescent="0.2">
      <c r="A140" s="567" t="s">
        <v>522</v>
      </c>
      <c r="B140" s="568" t="s">
        <v>523</v>
      </c>
      <c r="C140" s="571" t="s">
        <v>533</v>
      </c>
      <c r="D140" s="599" t="s">
        <v>534</v>
      </c>
      <c r="E140" s="571" t="s">
        <v>759</v>
      </c>
      <c r="F140" s="599" t="s">
        <v>760</v>
      </c>
      <c r="G140" s="571" t="s">
        <v>817</v>
      </c>
      <c r="H140" s="571" t="s">
        <v>818</v>
      </c>
      <c r="I140" s="585">
        <v>2994.75</v>
      </c>
      <c r="J140" s="585">
        <v>1</v>
      </c>
      <c r="K140" s="586">
        <v>2994.75</v>
      </c>
    </row>
    <row r="141" spans="1:11" ht="14.45" customHeight="1" x14ac:dyDescent="0.2">
      <c r="A141" s="567" t="s">
        <v>522</v>
      </c>
      <c r="B141" s="568" t="s">
        <v>523</v>
      </c>
      <c r="C141" s="571" t="s">
        <v>533</v>
      </c>
      <c r="D141" s="599" t="s">
        <v>534</v>
      </c>
      <c r="E141" s="571" t="s">
        <v>759</v>
      </c>
      <c r="F141" s="599" t="s">
        <v>760</v>
      </c>
      <c r="G141" s="571" t="s">
        <v>1031</v>
      </c>
      <c r="H141" s="571" t="s">
        <v>1032</v>
      </c>
      <c r="I141" s="585">
        <v>23159.400390625</v>
      </c>
      <c r="J141" s="585">
        <v>17</v>
      </c>
      <c r="K141" s="586">
        <v>393709.814453125</v>
      </c>
    </row>
    <row r="142" spans="1:11" ht="14.45" customHeight="1" x14ac:dyDescent="0.2">
      <c r="A142" s="567" t="s">
        <v>522</v>
      </c>
      <c r="B142" s="568" t="s">
        <v>523</v>
      </c>
      <c r="C142" s="571" t="s">
        <v>533</v>
      </c>
      <c r="D142" s="599" t="s">
        <v>534</v>
      </c>
      <c r="E142" s="571" t="s">
        <v>759</v>
      </c>
      <c r="F142" s="599" t="s">
        <v>760</v>
      </c>
      <c r="G142" s="571" t="s">
        <v>1033</v>
      </c>
      <c r="H142" s="571" t="s">
        <v>1034</v>
      </c>
      <c r="I142" s="585">
        <v>1815</v>
      </c>
      <c r="J142" s="585">
        <v>1</v>
      </c>
      <c r="K142" s="586">
        <v>1815</v>
      </c>
    </row>
    <row r="143" spans="1:11" ht="14.45" customHeight="1" x14ac:dyDescent="0.2">
      <c r="A143" s="567" t="s">
        <v>522</v>
      </c>
      <c r="B143" s="568" t="s">
        <v>523</v>
      </c>
      <c r="C143" s="571" t="s">
        <v>533</v>
      </c>
      <c r="D143" s="599" t="s">
        <v>534</v>
      </c>
      <c r="E143" s="571" t="s">
        <v>759</v>
      </c>
      <c r="F143" s="599" t="s">
        <v>760</v>
      </c>
      <c r="G143" s="571" t="s">
        <v>1035</v>
      </c>
      <c r="H143" s="571" t="s">
        <v>1036</v>
      </c>
      <c r="I143" s="585">
        <v>1724.25</v>
      </c>
      <c r="J143" s="585">
        <v>30</v>
      </c>
      <c r="K143" s="586">
        <v>51727.5</v>
      </c>
    </row>
    <row r="144" spans="1:11" ht="14.45" customHeight="1" x14ac:dyDescent="0.2">
      <c r="A144" s="567" t="s">
        <v>522</v>
      </c>
      <c r="B144" s="568" t="s">
        <v>523</v>
      </c>
      <c r="C144" s="571" t="s">
        <v>533</v>
      </c>
      <c r="D144" s="599" t="s">
        <v>534</v>
      </c>
      <c r="E144" s="571" t="s">
        <v>759</v>
      </c>
      <c r="F144" s="599" t="s">
        <v>760</v>
      </c>
      <c r="G144" s="571" t="s">
        <v>819</v>
      </c>
      <c r="H144" s="571" t="s">
        <v>820</v>
      </c>
      <c r="I144" s="585">
        <v>12.310000419616699</v>
      </c>
      <c r="J144" s="585">
        <v>40</v>
      </c>
      <c r="K144" s="586">
        <v>492.23001098632813</v>
      </c>
    </row>
    <row r="145" spans="1:11" ht="14.45" customHeight="1" x14ac:dyDescent="0.2">
      <c r="A145" s="567" t="s">
        <v>522</v>
      </c>
      <c r="B145" s="568" t="s">
        <v>523</v>
      </c>
      <c r="C145" s="571" t="s">
        <v>533</v>
      </c>
      <c r="D145" s="599" t="s">
        <v>534</v>
      </c>
      <c r="E145" s="571" t="s">
        <v>759</v>
      </c>
      <c r="F145" s="599" t="s">
        <v>760</v>
      </c>
      <c r="G145" s="571" t="s">
        <v>863</v>
      </c>
      <c r="H145" s="571" t="s">
        <v>864</v>
      </c>
      <c r="I145" s="585">
        <v>178.34946265706435</v>
      </c>
      <c r="J145" s="585">
        <v>2</v>
      </c>
      <c r="K145" s="586">
        <v>356.6989253141287</v>
      </c>
    </row>
    <row r="146" spans="1:11" ht="14.45" customHeight="1" x14ac:dyDescent="0.2">
      <c r="A146" s="567" t="s">
        <v>522</v>
      </c>
      <c r="B146" s="568" t="s">
        <v>523</v>
      </c>
      <c r="C146" s="571" t="s">
        <v>533</v>
      </c>
      <c r="D146" s="599" t="s">
        <v>534</v>
      </c>
      <c r="E146" s="571" t="s">
        <v>759</v>
      </c>
      <c r="F146" s="599" t="s">
        <v>760</v>
      </c>
      <c r="G146" s="571" t="s">
        <v>1037</v>
      </c>
      <c r="H146" s="571" t="s">
        <v>1038</v>
      </c>
      <c r="I146" s="585">
        <v>9501.2998046875</v>
      </c>
      <c r="J146" s="585">
        <v>1</v>
      </c>
      <c r="K146" s="586">
        <v>9501.2998046875</v>
      </c>
    </row>
    <row r="147" spans="1:11" ht="14.45" customHeight="1" x14ac:dyDescent="0.2">
      <c r="A147" s="567" t="s">
        <v>522</v>
      </c>
      <c r="B147" s="568" t="s">
        <v>523</v>
      </c>
      <c r="C147" s="571" t="s">
        <v>533</v>
      </c>
      <c r="D147" s="599" t="s">
        <v>534</v>
      </c>
      <c r="E147" s="571" t="s">
        <v>759</v>
      </c>
      <c r="F147" s="599" t="s">
        <v>760</v>
      </c>
      <c r="G147" s="571" t="s">
        <v>895</v>
      </c>
      <c r="H147" s="571" t="s">
        <v>896</v>
      </c>
      <c r="I147" s="585">
        <v>287.5</v>
      </c>
      <c r="J147" s="585">
        <v>12</v>
      </c>
      <c r="K147" s="586">
        <v>3450</v>
      </c>
    </row>
    <row r="148" spans="1:11" ht="14.45" customHeight="1" x14ac:dyDescent="0.2">
      <c r="A148" s="567" t="s">
        <v>522</v>
      </c>
      <c r="B148" s="568" t="s">
        <v>523</v>
      </c>
      <c r="C148" s="571" t="s">
        <v>533</v>
      </c>
      <c r="D148" s="599" t="s">
        <v>534</v>
      </c>
      <c r="E148" s="571" t="s">
        <v>759</v>
      </c>
      <c r="F148" s="599" t="s">
        <v>760</v>
      </c>
      <c r="G148" s="571" t="s">
        <v>1039</v>
      </c>
      <c r="H148" s="571" t="s">
        <v>1040</v>
      </c>
      <c r="I148" s="585">
        <v>949.92384847005212</v>
      </c>
      <c r="J148" s="585">
        <v>21</v>
      </c>
      <c r="K148" s="586">
        <v>19948.39990234375</v>
      </c>
    </row>
    <row r="149" spans="1:11" ht="14.45" customHeight="1" x14ac:dyDescent="0.2">
      <c r="A149" s="567" t="s">
        <v>522</v>
      </c>
      <c r="B149" s="568" t="s">
        <v>523</v>
      </c>
      <c r="C149" s="571" t="s">
        <v>533</v>
      </c>
      <c r="D149" s="599" t="s">
        <v>534</v>
      </c>
      <c r="E149" s="571" t="s">
        <v>759</v>
      </c>
      <c r="F149" s="599" t="s">
        <v>760</v>
      </c>
      <c r="G149" s="571" t="s">
        <v>1041</v>
      </c>
      <c r="H149" s="571" t="s">
        <v>1042</v>
      </c>
      <c r="I149" s="585">
        <v>39088.5</v>
      </c>
      <c r="J149" s="585">
        <v>2</v>
      </c>
      <c r="K149" s="586">
        <v>78177</v>
      </c>
    </row>
    <row r="150" spans="1:11" ht="14.45" customHeight="1" x14ac:dyDescent="0.2">
      <c r="A150" s="567" t="s">
        <v>522</v>
      </c>
      <c r="B150" s="568" t="s">
        <v>523</v>
      </c>
      <c r="C150" s="571" t="s">
        <v>533</v>
      </c>
      <c r="D150" s="599" t="s">
        <v>534</v>
      </c>
      <c r="E150" s="571" t="s">
        <v>759</v>
      </c>
      <c r="F150" s="599" t="s">
        <v>760</v>
      </c>
      <c r="G150" s="571" t="s">
        <v>907</v>
      </c>
      <c r="H150" s="571" t="s">
        <v>908</v>
      </c>
      <c r="I150" s="585">
        <v>1633.5</v>
      </c>
      <c r="J150" s="585">
        <v>18</v>
      </c>
      <c r="K150" s="586">
        <v>29403</v>
      </c>
    </row>
    <row r="151" spans="1:11" ht="14.45" customHeight="1" x14ac:dyDescent="0.2">
      <c r="A151" s="567" t="s">
        <v>522</v>
      </c>
      <c r="B151" s="568" t="s">
        <v>523</v>
      </c>
      <c r="C151" s="571" t="s">
        <v>533</v>
      </c>
      <c r="D151" s="599" t="s">
        <v>534</v>
      </c>
      <c r="E151" s="571" t="s">
        <v>759</v>
      </c>
      <c r="F151" s="599" t="s">
        <v>760</v>
      </c>
      <c r="G151" s="571" t="s">
        <v>915</v>
      </c>
      <c r="H151" s="571" t="s">
        <v>916</v>
      </c>
      <c r="I151" s="585">
        <v>69547.3984375</v>
      </c>
      <c r="J151" s="585">
        <v>1</v>
      </c>
      <c r="K151" s="586">
        <v>69547.3984375</v>
      </c>
    </row>
    <row r="152" spans="1:11" ht="14.45" customHeight="1" x14ac:dyDescent="0.2">
      <c r="A152" s="567" t="s">
        <v>522</v>
      </c>
      <c r="B152" s="568" t="s">
        <v>523</v>
      </c>
      <c r="C152" s="571" t="s">
        <v>533</v>
      </c>
      <c r="D152" s="599" t="s">
        <v>534</v>
      </c>
      <c r="E152" s="571" t="s">
        <v>759</v>
      </c>
      <c r="F152" s="599" t="s">
        <v>760</v>
      </c>
      <c r="G152" s="571" t="s">
        <v>1043</v>
      </c>
      <c r="H152" s="571" t="s">
        <v>1044</v>
      </c>
      <c r="I152" s="585">
        <v>37559</v>
      </c>
      <c r="J152" s="585">
        <v>2</v>
      </c>
      <c r="K152" s="586">
        <v>75118</v>
      </c>
    </row>
    <row r="153" spans="1:11" ht="14.45" customHeight="1" x14ac:dyDescent="0.2">
      <c r="A153" s="567" t="s">
        <v>522</v>
      </c>
      <c r="B153" s="568" t="s">
        <v>523</v>
      </c>
      <c r="C153" s="571" t="s">
        <v>533</v>
      </c>
      <c r="D153" s="599" t="s">
        <v>534</v>
      </c>
      <c r="E153" s="571" t="s">
        <v>759</v>
      </c>
      <c r="F153" s="599" t="s">
        <v>760</v>
      </c>
      <c r="G153" s="571" t="s">
        <v>923</v>
      </c>
      <c r="H153" s="571" t="s">
        <v>924</v>
      </c>
      <c r="I153" s="585">
        <v>840.21333821614587</v>
      </c>
      <c r="J153" s="585">
        <v>3</v>
      </c>
      <c r="K153" s="586">
        <v>2520.6400146484375</v>
      </c>
    </row>
    <row r="154" spans="1:11" ht="14.45" customHeight="1" x14ac:dyDescent="0.2">
      <c r="A154" s="567" t="s">
        <v>522</v>
      </c>
      <c r="B154" s="568" t="s">
        <v>523</v>
      </c>
      <c r="C154" s="571" t="s">
        <v>533</v>
      </c>
      <c r="D154" s="599" t="s">
        <v>534</v>
      </c>
      <c r="E154" s="571" t="s">
        <v>759</v>
      </c>
      <c r="F154" s="599" t="s">
        <v>760</v>
      </c>
      <c r="G154" s="571" t="s">
        <v>927</v>
      </c>
      <c r="H154" s="571" t="s">
        <v>928</v>
      </c>
      <c r="I154" s="585">
        <v>884.43330891927087</v>
      </c>
      <c r="J154" s="585">
        <v>3</v>
      </c>
      <c r="K154" s="586">
        <v>2653.2999267578125</v>
      </c>
    </row>
    <row r="155" spans="1:11" ht="14.45" customHeight="1" x14ac:dyDescent="0.2">
      <c r="A155" s="567" t="s">
        <v>522</v>
      </c>
      <c r="B155" s="568" t="s">
        <v>523</v>
      </c>
      <c r="C155" s="571" t="s">
        <v>533</v>
      </c>
      <c r="D155" s="599" t="s">
        <v>534</v>
      </c>
      <c r="E155" s="571" t="s">
        <v>759</v>
      </c>
      <c r="F155" s="599" t="s">
        <v>760</v>
      </c>
      <c r="G155" s="571" t="s">
        <v>931</v>
      </c>
      <c r="H155" s="571" t="s">
        <v>932</v>
      </c>
      <c r="I155" s="585">
        <v>1065.3566487630208</v>
      </c>
      <c r="J155" s="585">
        <v>3</v>
      </c>
      <c r="K155" s="586">
        <v>3196.0699462890625</v>
      </c>
    </row>
    <row r="156" spans="1:11" ht="14.45" customHeight="1" x14ac:dyDescent="0.2">
      <c r="A156" s="567" t="s">
        <v>522</v>
      </c>
      <c r="B156" s="568" t="s">
        <v>523</v>
      </c>
      <c r="C156" s="571" t="s">
        <v>533</v>
      </c>
      <c r="D156" s="599" t="s">
        <v>534</v>
      </c>
      <c r="E156" s="571" t="s">
        <v>759</v>
      </c>
      <c r="F156" s="599" t="s">
        <v>760</v>
      </c>
      <c r="G156" s="571" t="s">
        <v>935</v>
      </c>
      <c r="H156" s="571" t="s">
        <v>936</v>
      </c>
      <c r="I156" s="585">
        <v>827.6400146484375</v>
      </c>
      <c r="J156" s="585">
        <v>3</v>
      </c>
      <c r="K156" s="586">
        <v>2482.9200439453125</v>
      </c>
    </row>
    <row r="157" spans="1:11" ht="14.45" customHeight="1" x14ac:dyDescent="0.2">
      <c r="A157" s="567" t="s">
        <v>522</v>
      </c>
      <c r="B157" s="568" t="s">
        <v>523</v>
      </c>
      <c r="C157" s="571" t="s">
        <v>533</v>
      </c>
      <c r="D157" s="599" t="s">
        <v>534</v>
      </c>
      <c r="E157" s="571" t="s">
        <v>759</v>
      </c>
      <c r="F157" s="599" t="s">
        <v>760</v>
      </c>
      <c r="G157" s="571" t="s">
        <v>943</v>
      </c>
      <c r="H157" s="571" t="s">
        <v>944</v>
      </c>
      <c r="I157" s="585">
        <v>665.5</v>
      </c>
      <c r="J157" s="585">
        <v>20</v>
      </c>
      <c r="K157" s="586">
        <v>13310</v>
      </c>
    </row>
    <row r="158" spans="1:11" ht="14.45" customHeight="1" x14ac:dyDescent="0.2">
      <c r="A158" s="567" t="s">
        <v>522</v>
      </c>
      <c r="B158" s="568" t="s">
        <v>523</v>
      </c>
      <c r="C158" s="571" t="s">
        <v>533</v>
      </c>
      <c r="D158" s="599" t="s">
        <v>534</v>
      </c>
      <c r="E158" s="571" t="s">
        <v>759</v>
      </c>
      <c r="F158" s="599" t="s">
        <v>760</v>
      </c>
      <c r="G158" s="571" t="s">
        <v>1045</v>
      </c>
      <c r="H158" s="571" t="s">
        <v>1046</v>
      </c>
      <c r="I158" s="585">
        <v>17.549999237060547</v>
      </c>
      <c r="J158" s="585">
        <v>40</v>
      </c>
      <c r="K158" s="586">
        <v>701.79998779296875</v>
      </c>
    </row>
    <row r="159" spans="1:11" ht="14.45" customHeight="1" x14ac:dyDescent="0.2">
      <c r="A159" s="567" t="s">
        <v>522</v>
      </c>
      <c r="B159" s="568" t="s">
        <v>523</v>
      </c>
      <c r="C159" s="571" t="s">
        <v>533</v>
      </c>
      <c r="D159" s="599" t="s">
        <v>534</v>
      </c>
      <c r="E159" s="571" t="s">
        <v>759</v>
      </c>
      <c r="F159" s="599" t="s">
        <v>760</v>
      </c>
      <c r="G159" s="571" t="s">
        <v>1047</v>
      </c>
      <c r="H159" s="571" t="s">
        <v>1048</v>
      </c>
      <c r="I159" s="585">
        <v>6823.18994140625</v>
      </c>
      <c r="J159" s="585">
        <v>7</v>
      </c>
      <c r="K159" s="586">
        <v>47762.330078125</v>
      </c>
    </row>
    <row r="160" spans="1:11" ht="14.45" customHeight="1" x14ac:dyDescent="0.2">
      <c r="A160" s="567" t="s">
        <v>522</v>
      </c>
      <c r="B160" s="568" t="s">
        <v>523</v>
      </c>
      <c r="C160" s="571" t="s">
        <v>533</v>
      </c>
      <c r="D160" s="599" t="s">
        <v>534</v>
      </c>
      <c r="E160" s="571" t="s">
        <v>759</v>
      </c>
      <c r="F160" s="599" t="s">
        <v>760</v>
      </c>
      <c r="G160" s="571" t="s">
        <v>967</v>
      </c>
      <c r="H160" s="571" t="s">
        <v>968</v>
      </c>
      <c r="I160" s="585">
        <v>9.0799999237060547</v>
      </c>
      <c r="J160" s="585">
        <v>350</v>
      </c>
      <c r="K160" s="586">
        <v>3176.25</v>
      </c>
    </row>
    <row r="161" spans="1:11" ht="14.45" customHeight="1" x14ac:dyDescent="0.2">
      <c r="A161" s="567" t="s">
        <v>522</v>
      </c>
      <c r="B161" s="568" t="s">
        <v>523</v>
      </c>
      <c r="C161" s="571" t="s">
        <v>533</v>
      </c>
      <c r="D161" s="599" t="s">
        <v>534</v>
      </c>
      <c r="E161" s="571" t="s">
        <v>759</v>
      </c>
      <c r="F161" s="599" t="s">
        <v>760</v>
      </c>
      <c r="G161" s="571" t="s">
        <v>1049</v>
      </c>
      <c r="H161" s="571" t="s">
        <v>1050</v>
      </c>
      <c r="I161" s="585">
        <v>12.579999923706055</v>
      </c>
      <c r="J161" s="585">
        <v>60</v>
      </c>
      <c r="K161" s="586">
        <v>755.03997802734375</v>
      </c>
    </row>
    <row r="162" spans="1:11" ht="14.45" customHeight="1" x14ac:dyDescent="0.2">
      <c r="A162" s="567" t="s">
        <v>522</v>
      </c>
      <c r="B162" s="568" t="s">
        <v>523</v>
      </c>
      <c r="C162" s="571" t="s">
        <v>533</v>
      </c>
      <c r="D162" s="599" t="s">
        <v>534</v>
      </c>
      <c r="E162" s="571" t="s">
        <v>759</v>
      </c>
      <c r="F162" s="599" t="s">
        <v>760</v>
      </c>
      <c r="G162" s="571" t="s">
        <v>969</v>
      </c>
      <c r="H162" s="571" t="s">
        <v>970</v>
      </c>
      <c r="I162" s="585">
        <v>10.890000343322754</v>
      </c>
      <c r="J162" s="585">
        <v>200</v>
      </c>
      <c r="K162" s="586">
        <v>2178</v>
      </c>
    </row>
    <row r="163" spans="1:11" ht="14.45" customHeight="1" x14ac:dyDescent="0.2">
      <c r="A163" s="567" t="s">
        <v>522</v>
      </c>
      <c r="B163" s="568" t="s">
        <v>523</v>
      </c>
      <c r="C163" s="571" t="s">
        <v>533</v>
      </c>
      <c r="D163" s="599" t="s">
        <v>534</v>
      </c>
      <c r="E163" s="571" t="s">
        <v>971</v>
      </c>
      <c r="F163" s="599" t="s">
        <v>972</v>
      </c>
      <c r="G163" s="571" t="s">
        <v>1051</v>
      </c>
      <c r="H163" s="571" t="s">
        <v>1052</v>
      </c>
      <c r="I163" s="585">
        <v>1.2699999809265137</v>
      </c>
      <c r="J163" s="585">
        <v>56000</v>
      </c>
      <c r="K163" s="586">
        <v>70978.599609375</v>
      </c>
    </row>
    <row r="164" spans="1:11" ht="14.45" customHeight="1" x14ac:dyDescent="0.2">
      <c r="A164" s="567" t="s">
        <v>522</v>
      </c>
      <c r="B164" s="568" t="s">
        <v>523</v>
      </c>
      <c r="C164" s="571" t="s">
        <v>533</v>
      </c>
      <c r="D164" s="599" t="s">
        <v>534</v>
      </c>
      <c r="E164" s="571" t="s">
        <v>971</v>
      </c>
      <c r="F164" s="599" t="s">
        <v>972</v>
      </c>
      <c r="G164" s="571" t="s">
        <v>1053</v>
      </c>
      <c r="H164" s="571" t="s">
        <v>1054</v>
      </c>
      <c r="I164" s="585">
        <v>10.760000228881836</v>
      </c>
      <c r="J164" s="585">
        <v>1200</v>
      </c>
      <c r="K164" s="586">
        <v>12908.2802734375</v>
      </c>
    </row>
    <row r="165" spans="1:11" ht="14.45" customHeight="1" x14ac:dyDescent="0.2">
      <c r="A165" s="567" t="s">
        <v>522</v>
      </c>
      <c r="B165" s="568" t="s">
        <v>523</v>
      </c>
      <c r="C165" s="571" t="s">
        <v>533</v>
      </c>
      <c r="D165" s="599" t="s">
        <v>534</v>
      </c>
      <c r="E165" s="571" t="s">
        <v>971</v>
      </c>
      <c r="F165" s="599" t="s">
        <v>972</v>
      </c>
      <c r="G165" s="571" t="s">
        <v>1055</v>
      </c>
      <c r="H165" s="571" t="s">
        <v>1056</v>
      </c>
      <c r="I165" s="585">
        <v>3.380000114440918</v>
      </c>
      <c r="J165" s="585">
        <v>5000</v>
      </c>
      <c r="K165" s="586">
        <v>16898</v>
      </c>
    </row>
    <row r="166" spans="1:11" ht="14.45" customHeight="1" x14ac:dyDescent="0.2">
      <c r="A166" s="567" t="s">
        <v>522</v>
      </c>
      <c r="B166" s="568" t="s">
        <v>523</v>
      </c>
      <c r="C166" s="571" t="s">
        <v>533</v>
      </c>
      <c r="D166" s="599" t="s">
        <v>534</v>
      </c>
      <c r="E166" s="571" t="s">
        <v>983</v>
      </c>
      <c r="F166" s="599" t="s">
        <v>984</v>
      </c>
      <c r="G166" s="571" t="s">
        <v>985</v>
      </c>
      <c r="H166" s="571" t="s">
        <v>986</v>
      </c>
      <c r="I166" s="585">
        <v>13.020000457763672</v>
      </c>
      <c r="J166" s="585">
        <v>5</v>
      </c>
      <c r="K166" s="586">
        <v>65.099998474121094</v>
      </c>
    </row>
    <row r="167" spans="1:11" ht="14.45" customHeight="1" x14ac:dyDescent="0.2">
      <c r="A167" s="567" t="s">
        <v>522</v>
      </c>
      <c r="B167" s="568" t="s">
        <v>523</v>
      </c>
      <c r="C167" s="571" t="s">
        <v>533</v>
      </c>
      <c r="D167" s="599" t="s">
        <v>534</v>
      </c>
      <c r="E167" s="571" t="s">
        <v>983</v>
      </c>
      <c r="F167" s="599" t="s">
        <v>984</v>
      </c>
      <c r="G167" s="571" t="s">
        <v>1057</v>
      </c>
      <c r="H167" s="571" t="s">
        <v>1058</v>
      </c>
      <c r="I167" s="585">
        <v>15.029999732971191</v>
      </c>
      <c r="J167" s="585">
        <v>48</v>
      </c>
      <c r="K167" s="586">
        <v>721.33999633789063</v>
      </c>
    </row>
    <row r="168" spans="1:11" ht="14.45" customHeight="1" x14ac:dyDescent="0.2">
      <c r="A168" s="567" t="s">
        <v>522</v>
      </c>
      <c r="B168" s="568" t="s">
        <v>523</v>
      </c>
      <c r="C168" s="571" t="s">
        <v>533</v>
      </c>
      <c r="D168" s="599" t="s">
        <v>534</v>
      </c>
      <c r="E168" s="571" t="s">
        <v>983</v>
      </c>
      <c r="F168" s="599" t="s">
        <v>984</v>
      </c>
      <c r="G168" s="571" t="s">
        <v>1059</v>
      </c>
      <c r="H168" s="571" t="s">
        <v>1060</v>
      </c>
      <c r="I168" s="585">
        <v>11.609999656677246</v>
      </c>
      <c r="J168" s="585">
        <v>288</v>
      </c>
      <c r="K168" s="586">
        <v>3344.2801208496094</v>
      </c>
    </row>
    <row r="169" spans="1:11" ht="14.45" customHeight="1" x14ac:dyDescent="0.2">
      <c r="A169" s="567" t="s">
        <v>522</v>
      </c>
      <c r="B169" s="568" t="s">
        <v>523</v>
      </c>
      <c r="C169" s="571" t="s">
        <v>533</v>
      </c>
      <c r="D169" s="599" t="s">
        <v>534</v>
      </c>
      <c r="E169" s="571" t="s">
        <v>983</v>
      </c>
      <c r="F169" s="599" t="s">
        <v>984</v>
      </c>
      <c r="G169" s="571" t="s">
        <v>1061</v>
      </c>
      <c r="H169" s="571" t="s">
        <v>1062</v>
      </c>
      <c r="I169" s="585">
        <v>42.443332672119141</v>
      </c>
      <c r="J169" s="585">
        <v>920</v>
      </c>
      <c r="K169" s="586">
        <v>39048.7998046875</v>
      </c>
    </row>
    <row r="170" spans="1:11" ht="14.45" customHeight="1" x14ac:dyDescent="0.2">
      <c r="A170" s="567" t="s">
        <v>522</v>
      </c>
      <c r="B170" s="568" t="s">
        <v>523</v>
      </c>
      <c r="C170" s="571" t="s">
        <v>533</v>
      </c>
      <c r="D170" s="599" t="s">
        <v>534</v>
      </c>
      <c r="E170" s="571" t="s">
        <v>983</v>
      </c>
      <c r="F170" s="599" t="s">
        <v>984</v>
      </c>
      <c r="G170" s="571" t="s">
        <v>1063</v>
      </c>
      <c r="H170" s="571" t="s">
        <v>1064</v>
      </c>
      <c r="I170" s="585">
        <v>0.50999999046325684</v>
      </c>
      <c r="J170" s="585">
        <v>6000</v>
      </c>
      <c r="K170" s="586">
        <v>3060</v>
      </c>
    </row>
    <row r="171" spans="1:11" ht="14.45" customHeight="1" x14ac:dyDescent="0.2">
      <c r="A171" s="567" t="s">
        <v>522</v>
      </c>
      <c r="B171" s="568" t="s">
        <v>523</v>
      </c>
      <c r="C171" s="571" t="s">
        <v>533</v>
      </c>
      <c r="D171" s="599" t="s">
        <v>534</v>
      </c>
      <c r="E171" s="571" t="s">
        <v>983</v>
      </c>
      <c r="F171" s="599" t="s">
        <v>984</v>
      </c>
      <c r="G171" s="571" t="s">
        <v>1065</v>
      </c>
      <c r="H171" s="571" t="s">
        <v>1066</v>
      </c>
      <c r="I171" s="585">
        <v>1.3733333349227905</v>
      </c>
      <c r="J171" s="585">
        <v>6000</v>
      </c>
      <c r="K171" s="586">
        <v>8200.6500244140625</v>
      </c>
    </row>
    <row r="172" spans="1:11" ht="14.45" customHeight="1" x14ac:dyDescent="0.2">
      <c r="A172" s="567" t="s">
        <v>522</v>
      </c>
      <c r="B172" s="568" t="s">
        <v>523</v>
      </c>
      <c r="C172" s="571" t="s">
        <v>533</v>
      </c>
      <c r="D172" s="599" t="s">
        <v>534</v>
      </c>
      <c r="E172" s="571" t="s">
        <v>983</v>
      </c>
      <c r="F172" s="599" t="s">
        <v>984</v>
      </c>
      <c r="G172" s="571" t="s">
        <v>993</v>
      </c>
      <c r="H172" s="571" t="s">
        <v>994</v>
      </c>
      <c r="I172" s="585">
        <v>30.780000686645508</v>
      </c>
      <c r="J172" s="585">
        <v>2</v>
      </c>
      <c r="K172" s="586">
        <v>61.560001373291016</v>
      </c>
    </row>
    <row r="173" spans="1:11" ht="14.45" customHeight="1" x14ac:dyDescent="0.2">
      <c r="A173" s="567" t="s">
        <v>522</v>
      </c>
      <c r="B173" s="568" t="s">
        <v>523</v>
      </c>
      <c r="C173" s="571" t="s">
        <v>533</v>
      </c>
      <c r="D173" s="599" t="s">
        <v>534</v>
      </c>
      <c r="E173" s="571" t="s">
        <v>995</v>
      </c>
      <c r="F173" s="599" t="s">
        <v>996</v>
      </c>
      <c r="G173" s="571" t="s">
        <v>1067</v>
      </c>
      <c r="H173" s="571" t="s">
        <v>1068</v>
      </c>
      <c r="I173" s="585">
        <v>9.9999997764825821E-3</v>
      </c>
      <c r="J173" s="585">
        <v>4800</v>
      </c>
      <c r="K173" s="586">
        <v>48</v>
      </c>
    </row>
    <row r="174" spans="1:11" ht="14.45" customHeight="1" x14ac:dyDescent="0.2">
      <c r="A174" s="567" t="s">
        <v>522</v>
      </c>
      <c r="B174" s="568" t="s">
        <v>523</v>
      </c>
      <c r="C174" s="571" t="s">
        <v>533</v>
      </c>
      <c r="D174" s="599" t="s">
        <v>534</v>
      </c>
      <c r="E174" s="571" t="s">
        <v>995</v>
      </c>
      <c r="F174" s="599" t="s">
        <v>996</v>
      </c>
      <c r="G174" s="571" t="s">
        <v>1069</v>
      </c>
      <c r="H174" s="571" t="s">
        <v>1070</v>
      </c>
      <c r="I174" s="585">
        <v>15.340000152587891</v>
      </c>
      <c r="J174" s="585">
        <v>128</v>
      </c>
      <c r="K174" s="586">
        <v>1964</v>
      </c>
    </row>
    <row r="175" spans="1:11" ht="14.45" customHeight="1" x14ac:dyDescent="0.2">
      <c r="A175" s="567" t="s">
        <v>522</v>
      </c>
      <c r="B175" s="568" t="s">
        <v>523</v>
      </c>
      <c r="C175" s="571" t="s">
        <v>533</v>
      </c>
      <c r="D175" s="599" t="s">
        <v>534</v>
      </c>
      <c r="E175" s="571" t="s">
        <v>995</v>
      </c>
      <c r="F175" s="599" t="s">
        <v>996</v>
      </c>
      <c r="G175" s="571" t="s">
        <v>1071</v>
      </c>
      <c r="H175" s="571" t="s">
        <v>1072</v>
      </c>
      <c r="I175" s="585">
        <v>0.79000002145767212</v>
      </c>
      <c r="J175" s="585">
        <v>1000</v>
      </c>
      <c r="K175" s="586">
        <v>786.5</v>
      </c>
    </row>
    <row r="176" spans="1:11" ht="14.45" customHeight="1" x14ac:dyDescent="0.2">
      <c r="A176" s="567" t="s">
        <v>522</v>
      </c>
      <c r="B176" s="568" t="s">
        <v>523</v>
      </c>
      <c r="C176" s="571" t="s">
        <v>533</v>
      </c>
      <c r="D176" s="599" t="s">
        <v>534</v>
      </c>
      <c r="E176" s="571" t="s">
        <v>995</v>
      </c>
      <c r="F176" s="599" t="s">
        <v>996</v>
      </c>
      <c r="G176" s="571" t="s">
        <v>1073</v>
      </c>
      <c r="H176" s="571" t="s">
        <v>1074</v>
      </c>
      <c r="I176" s="585">
        <v>25.530000686645508</v>
      </c>
      <c r="J176" s="585">
        <v>280</v>
      </c>
      <c r="K176" s="586">
        <v>7148.39990234375</v>
      </c>
    </row>
    <row r="177" spans="1:11" ht="14.45" customHeight="1" x14ac:dyDescent="0.2">
      <c r="A177" s="567" t="s">
        <v>522</v>
      </c>
      <c r="B177" s="568" t="s">
        <v>523</v>
      </c>
      <c r="C177" s="571" t="s">
        <v>533</v>
      </c>
      <c r="D177" s="599" t="s">
        <v>534</v>
      </c>
      <c r="E177" s="571" t="s">
        <v>995</v>
      </c>
      <c r="F177" s="599" t="s">
        <v>996</v>
      </c>
      <c r="G177" s="571" t="s">
        <v>999</v>
      </c>
      <c r="H177" s="571" t="s">
        <v>1000</v>
      </c>
      <c r="I177" s="585">
        <v>0.64999997615814209</v>
      </c>
      <c r="J177" s="585">
        <v>4800</v>
      </c>
      <c r="K177" s="586">
        <v>3120</v>
      </c>
    </row>
    <row r="178" spans="1:11" ht="14.45" customHeight="1" x14ac:dyDescent="0.2">
      <c r="A178" s="567" t="s">
        <v>522</v>
      </c>
      <c r="B178" s="568" t="s">
        <v>523</v>
      </c>
      <c r="C178" s="571" t="s">
        <v>533</v>
      </c>
      <c r="D178" s="599" t="s">
        <v>534</v>
      </c>
      <c r="E178" s="571" t="s">
        <v>995</v>
      </c>
      <c r="F178" s="599" t="s">
        <v>996</v>
      </c>
      <c r="G178" s="571" t="s">
        <v>1075</v>
      </c>
      <c r="H178" s="571" t="s">
        <v>1076</v>
      </c>
      <c r="I178" s="585">
        <v>46.029998779296875</v>
      </c>
      <c r="J178" s="585">
        <v>400</v>
      </c>
      <c r="K178" s="586">
        <v>18411.359375</v>
      </c>
    </row>
    <row r="179" spans="1:11" ht="14.45" customHeight="1" x14ac:dyDescent="0.2">
      <c r="A179" s="567" t="s">
        <v>522</v>
      </c>
      <c r="B179" s="568" t="s">
        <v>523</v>
      </c>
      <c r="C179" s="571" t="s">
        <v>533</v>
      </c>
      <c r="D179" s="599" t="s">
        <v>534</v>
      </c>
      <c r="E179" s="571" t="s">
        <v>995</v>
      </c>
      <c r="F179" s="599" t="s">
        <v>996</v>
      </c>
      <c r="G179" s="571" t="s">
        <v>1077</v>
      </c>
      <c r="H179" s="571" t="s">
        <v>1078</v>
      </c>
      <c r="I179" s="585">
        <v>0.57999998331069946</v>
      </c>
      <c r="J179" s="585">
        <v>600</v>
      </c>
      <c r="K179" s="586">
        <v>348</v>
      </c>
    </row>
    <row r="180" spans="1:11" ht="14.45" customHeight="1" x14ac:dyDescent="0.2">
      <c r="A180" s="567" t="s">
        <v>522</v>
      </c>
      <c r="B180" s="568" t="s">
        <v>523</v>
      </c>
      <c r="C180" s="571" t="s">
        <v>533</v>
      </c>
      <c r="D180" s="599" t="s">
        <v>534</v>
      </c>
      <c r="E180" s="571" t="s">
        <v>995</v>
      </c>
      <c r="F180" s="599" t="s">
        <v>996</v>
      </c>
      <c r="G180" s="571" t="s">
        <v>1079</v>
      </c>
      <c r="H180" s="571" t="s">
        <v>1080</v>
      </c>
      <c r="I180" s="585">
        <v>2.7000000476837158</v>
      </c>
      <c r="J180" s="585">
        <v>1200</v>
      </c>
      <c r="K180" s="586">
        <v>3240</v>
      </c>
    </row>
    <row r="181" spans="1:11" ht="14.45" customHeight="1" x14ac:dyDescent="0.2">
      <c r="A181" s="567" t="s">
        <v>522</v>
      </c>
      <c r="B181" s="568" t="s">
        <v>523</v>
      </c>
      <c r="C181" s="571" t="s">
        <v>533</v>
      </c>
      <c r="D181" s="599" t="s">
        <v>534</v>
      </c>
      <c r="E181" s="571" t="s">
        <v>995</v>
      </c>
      <c r="F181" s="599" t="s">
        <v>996</v>
      </c>
      <c r="G181" s="571" t="s">
        <v>1081</v>
      </c>
      <c r="H181" s="571" t="s">
        <v>1082</v>
      </c>
      <c r="I181" s="585">
        <v>1.9249999523162842</v>
      </c>
      <c r="J181" s="585">
        <v>1200</v>
      </c>
      <c r="K181" s="586">
        <v>2309</v>
      </c>
    </row>
    <row r="182" spans="1:11" ht="14.45" customHeight="1" x14ac:dyDescent="0.2">
      <c r="A182" s="567" t="s">
        <v>522</v>
      </c>
      <c r="B182" s="568" t="s">
        <v>523</v>
      </c>
      <c r="C182" s="571" t="s">
        <v>533</v>
      </c>
      <c r="D182" s="599" t="s">
        <v>534</v>
      </c>
      <c r="E182" s="571" t="s">
        <v>995</v>
      </c>
      <c r="F182" s="599" t="s">
        <v>996</v>
      </c>
      <c r="G182" s="571" t="s">
        <v>1083</v>
      </c>
      <c r="H182" s="571" t="s">
        <v>1084</v>
      </c>
      <c r="I182" s="585">
        <v>2.0299999713897705</v>
      </c>
      <c r="J182" s="585">
        <v>7200</v>
      </c>
      <c r="K182" s="586">
        <v>14424</v>
      </c>
    </row>
    <row r="183" spans="1:11" ht="14.45" customHeight="1" x14ac:dyDescent="0.2">
      <c r="A183" s="567" t="s">
        <v>522</v>
      </c>
      <c r="B183" s="568" t="s">
        <v>523</v>
      </c>
      <c r="C183" s="571" t="s">
        <v>533</v>
      </c>
      <c r="D183" s="599" t="s">
        <v>534</v>
      </c>
      <c r="E183" s="571" t="s">
        <v>995</v>
      </c>
      <c r="F183" s="599" t="s">
        <v>996</v>
      </c>
      <c r="G183" s="571" t="s">
        <v>1085</v>
      </c>
      <c r="H183" s="571" t="s">
        <v>1086</v>
      </c>
      <c r="I183" s="585">
        <v>2.0449999570846558</v>
      </c>
      <c r="J183" s="585">
        <v>7200</v>
      </c>
      <c r="K183" s="586">
        <v>14724</v>
      </c>
    </row>
    <row r="184" spans="1:11" ht="14.45" customHeight="1" x14ac:dyDescent="0.2">
      <c r="A184" s="567" t="s">
        <v>522</v>
      </c>
      <c r="B184" s="568" t="s">
        <v>523</v>
      </c>
      <c r="C184" s="571" t="s">
        <v>533</v>
      </c>
      <c r="D184" s="599" t="s">
        <v>534</v>
      </c>
      <c r="E184" s="571" t="s">
        <v>995</v>
      </c>
      <c r="F184" s="599" t="s">
        <v>996</v>
      </c>
      <c r="G184" s="571" t="s">
        <v>1087</v>
      </c>
      <c r="H184" s="571" t="s">
        <v>1088</v>
      </c>
      <c r="I184" s="585">
        <v>2.380000114440918</v>
      </c>
      <c r="J184" s="585">
        <v>50</v>
      </c>
      <c r="K184" s="586">
        <v>119</v>
      </c>
    </row>
    <row r="185" spans="1:11" ht="14.45" customHeight="1" x14ac:dyDescent="0.2">
      <c r="A185" s="567" t="s">
        <v>522</v>
      </c>
      <c r="B185" s="568" t="s">
        <v>523</v>
      </c>
      <c r="C185" s="571" t="s">
        <v>533</v>
      </c>
      <c r="D185" s="599" t="s">
        <v>534</v>
      </c>
      <c r="E185" s="571" t="s">
        <v>995</v>
      </c>
      <c r="F185" s="599" t="s">
        <v>996</v>
      </c>
      <c r="G185" s="571" t="s">
        <v>1089</v>
      </c>
      <c r="H185" s="571" t="s">
        <v>1090</v>
      </c>
      <c r="I185" s="585">
        <v>3.6099998950958252</v>
      </c>
      <c r="J185" s="585">
        <v>50</v>
      </c>
      <c r="K185" s="586">
        <v>180.28999328613281</v>
      </c>
    </row>
    <row r="186" spans="1:11" ht="14.45" customHeight="1" x14ac:dyDescent="0.2">
      <c r="A186" s="567" t="s">
        <v>522</v>
      </c>
      <c r="B186" s="568" t="s">
        <v>523</v>
      </c>
      <c r="C186" s="571" t="s">
        <v>533</v>
      </c>
      <c r="D186" s="599" t="s">
        <v>534</v>
      </c>
      <c r="E186" s="571" t="s">
        <v>995</v>
      </c>
      <c r="F186" s="599" t="s">
        <v>996</v>
      </c>
      <c r="G186" s="571" t="s">
        <v>1009</v>
      </c>
      <c r="H186" s="571" t="s">
        <v>1010</v>
      </c>
      <c r="I186" s="585">
        <v>1.2799999713897705</v>
      </c>
      <c r="J186" s="585">
        <v>1000</v>
      </c>
      <c r="K186" s="586">
        <v>1282.5999755859375</v>
      </c>
    </row>
    <row r="187" spans="1:11" ht="14.45" customHeight="1" x14ac:dyDescent="0.2">
      <c r="A187" s="567" t="s">
        <v>522</v>
      </c>
      <c r="B187" s="568" t="s">
        <v>523</v>
      </c>
      <c r="C187" s="571" t="s">
        <v>533</v>
      </c>
      <c r="D187" s="599" t="s">
        <v>534</v>
      </c>
      <c r="E187" s="571" t="s">
        <v>995</v>
      </c>
      <c r="F187" s="599" t="s">
        <v>996</v>
      </c>
      <c r="G187" s="571" t="s">
        <v>1091</v>
      </c>
      <c r="H187" s="571" t="s">
        <v>1092</v>
      </c>
      <c r="I187" s="585">
        <v>23.709999084472656</v>
      </c>
      <c r="J187" s="585">
        <v>150</v>
      </c>
      <c r="K187" s="586">
        <v>3556.5</v>
      </c>
    </row>
    <row r="188" spans="1:11" ht="14.45" customHeight="1" x14ac:dyDescent="0.2">
      <c r="A188" s="567" t="s">
        <v>522</v>
      </c>
      <c r="B188" s="568" t="s">
        <v>523</v>
      </c>
      <c r="C188" s="571" t="s">
        <v>533</v>
      </c>
      <c r="D188" s="599" t="s">
        <v>534</v>
      </c>
      <c r="E188" s="571" t="s">
        <v>1093</v>
      </c>
      <c r="F188" s="599" t="s">
        <v>1094</v>
      </c>
      <c r="G188" s="571" t="s">
        <v>1095</v>
      </c>
      <c r="H188" s="571" t="s">
        <v>1096</v>
      </c>
      <c r="I188" s="585">
        <v>30.25</v>
      </c>
      <c r="J188" s="585">
        <v>240</v>
      </c>
      <c r="K188" s="586">
        <v>7260</v>
      </c>
    </row>
    <row r="189" spans="1:11" ht="14.45" customHeight="1" x14ac:dyDescent="0.2">
      <c r="A189" s="567" t="s">
        <v>522</v>
      </c>
      <c r="B189" s="568" t="s">
        <v>523</v>
      </c>
      <c r="C189" s="571" t="s">
        <v>533</v>
      </c>
      <c r="D189" s="599" t="s">
        <v>534</v>
      </c>
      <c r="E189" s="571" t="s">
        <v>1093</v>
      </c>
      <c r="F189" s="599" t="s">
        <v>1094</v>
      </c>
      <c r="G189" s="571" t="s">
        <v>1097</v>
      </c>
      <c r="H189" s="571" t="s">
        <v>1098</v>
      </c>
      <c r="I189" s="585">
        <v>30.25</v>
      </c>
      <c r="J189" s="585">
        <v>2500</v>
      </c>
      <c r="K189" s="586">
        <v>75625</v>
      </c>
    </row>
    <row r="190" spans="1:11" ht="14.45" customHeight="1" x14ac:dyDescent="0.2">
      <c r="A190" s="567" t="s">
        <v>522</v>
      </c>
      <c r="B190" s="568" t="s">
        <v>523</v>
      </c>
      <c r="C190" s="571" t="s">
        <v>533</v>
      </c>
      <c r="D190" s="599" t="s">
        <v>534</v>
      </c>
      <c r="E190" s="571" t="s">
        <v>1093</v>
      </c>
      <c r="F190" s="599" t="s">
        <v>1094</v>
      </c>
      <c r="G190" s="571" t="s">
        <v>1099</v>
      </c>
      <c r="H190" s="571" t="s">
        <v>1100</v>
      </c>
      <c r="I190" s="585">
        <v>272.25</v>
      </c>
      <c r="J190" s="585">
        <v>2700</v>
      </c>
      <c r="K190" s="586">
        <v>735075</v>
      </c>
    </row>
    <row r="191" spans="1:11" ht="14.45" customHeight="1" x14ac:dyDescent="0.2">
      <c r="A191" s="567" t="s">
        <v>522</v>
      </c>
      <c r="B191" s="568" t="s">
        <v>523</v>
      </c>
      <c r="C191" s="571" t="s">
        <v>533</v>
      </c>
      <c r="D191" s="599" t="s">
        <v>534</v>
      </c>
      <c r="E191" s="571" t="s">
        <v>1093</v>
      </c>
      <c r="F191" s="599" t="s">
        <v>1094</v>
      </c>
      <c r="G191" s="571" t="s">
        <v>1101</v>
      </c>
      <c r="H191" s="571" t="s">
        <v>1102</v>
      </c>
      <c r="I191" s="585">
        <v>121</v>
      </c>
      <c r="J191" s="585">
        <v>192</v>
      </c>
      <c r="K191" s="586">
        <v>23232</v>
      </c>
    </row>
    <row r="192" spans="1:11" ht="14.45" customHeight="1" x14ac:dyDescent="0.2">
      <c r="A192" s="567" t="s">
        <v>522</v>
      </c>
      <c r="B192" s="568" t="s">
        <v>523</v>
      </c>
      <c r="C192" s="571" t="s">
        <v>533</v>
      </c>
      <c r="D192" s="599" t="s">
        <v>534</v>
      </c>
      <c r="E192" s="571" t="s">
        <v>1093</v>
      </c>
      <c r="F192" s="599" t="s">
        <v>1094</v>
      </c>
      <c r="G192" s="571" t="s">
        <v>1103</v>
      </c>
      <c r="H192" s="571" t="s">
        <v>1104</v>
      </c>
      <c r="I192" s="585">
        <v>226.27000427246094</v>
      </c>
      <c r="J192" s="585">
        <v>200</v>
      </c>
      <c r="K192" s="586">
        <v>45254</v>
      </c>
    </row>
    <row r="193" spans="1:11" ht="14.45" customHeight="1" x14ac:dyDescent="0.2">
      <c r="A193" s="567" t="s">
        <v>522</v>
      </c>
      <c r="B193" s="568" t="s">
        <v>523</v>
      </c>
      <c r="C193" s="571" t="s">
        <v>533</v>
      </c>
      <c r="D193" s="599" t="s">
        <v>534</v>
      </c>
      <c r="E193" s="571" t="s">
        <v>1093</v>
      </c>
      <c r="F193" s="599" t="s">
        <v>1094</v>
      </c>
      <c r="G193" s="571" t="s">
        <v>1105</v>
      </c>
      <c r="H193" s="571" t="s">
        <v>1106</v>
      </c>
      <c r="I193" s="585">
        <v>226.27000427246094</v>
      </c>
      <c r="J193" s="585">
        <v>210</v>
      </c>
      <c r="K193" s="586">
        <v>47516.701171875</v>
      </c>
    </row>
    <row r="194" spans="1:11" ht="14.45" customHeight="1" x14ac:dyDescent="0.2">
      <c r="A194" s="567" t="s">
        <v>522</v>
      </c>
      <c r="B194" s="568" t="s">
        <v>523</v>
      </c>
      <c r="C194" s="571" t="s">
        <v>533</v>
      </c>
      <c r="D194" s="599" t="s">
        <v>534</v>
      </c>
      <c r="E194" s="571" t="s">
        <v>1093</v>
      </c>
      <c r="F194" s="599" t="s">
        <v>1094</v>
      </c>
      <c r="G194" s="571" t="s">
        <v>1107</v>
      </c>
      <c r="H194" s="571" t="s">
        <v>1108</v>
      </c>
      <c r="I194" s="585">
        <v>121</v>
      </c>
      <c r="J194" s="585">
        <v>40</v>
      </c>
      <c r="K194" s="586">
        <v>4840</v>
      </c>
    </row>
    <row r="195" spans="1:11" ht="14.45" customHeight="1" x14ac:dyDescent="0.2">
      <c r="A195" s="567" t="s">
        <v>522</v>
      </c>
      <c r="B195" s="568" t="s">
        <v>523</v>
      </c>
      <c r="C195" s="571" t="s">
        <v>533</v>
      </c>
      <c r="D195" s="599" t="s">
        <v>534</v>
      </c>
      <c r="E195" s="571" t="s">
        <v>1093</v>
      </c>
      <c r="F195" s="599" t="s">
        <v>1094</v>
      </c>
      <c r="G195" s="571" t="s">
        <v>1109</v>
      </c>
      <c r="H195" s="571" t="s">
        <v>1110</v>
      </c>
      <c r="I195" s="585">
        <v>60.5</v>
      </c>
      <c r="J195" s="585">
        <v>3180</v>
      </c>
      <c r="K195" s="586">
        <v>192390</v>
      </c>
    </row>
    <row r="196" spans="1:11" ht="14.45" customHeight="1" x14ac:dyDescent="0.2">
      <c r="A196" s="567" t="s">
        <v>522</v>
      </c>
      <c r="B196" s="568" t="s">
        <v>523</v>
      </c>
      <c r="C196" s="571" t="s">
        <v>533</v>
      </c>
      <c r="D196" s="599" t="s">
        <v>534</v>
      </c>
      <c r="E196" s="571" t="s">
        <v>1093</v>
      </c>
      <c r="F196" s="599" t="s">
        <v>1094</v>
      </c>
      <c r="G196" s="571" t="s">
        <v>1111</v>
      </c>
      <c r="H196" s="571" t="s">
        <v>1112</v>
      </c>
      <c r="I196" s="585">
        <v>20.899999618530273</v>
      </c>
      <c r="J196" s="585">
        <v>2300</v>
      </c>
      <c r="K196" s="586">
        <v>48070</v>
      </c>
    </row>
    <row r="197" spans="1:11" ht="14.45" customHeight="1" x14ac:dyDescent="0.2">
      <c r="A197" s="567" t="s">
        <v>522</v>
      </c>
      <c r="B197" s="568" t="s">
        <v>523</v>
      </c>
      <c r="C197" s="571" t="s">
        <v>533</v>
      </c>
      <c r="D197" s="599" t="s">
        <v>534</v>
      </c>
      <c r="E197" s="571" t="s">
        <v>1093</v>
      </c>
      <c r="F197" s="599" t="s">
        <v>1094</v>
      </c>
      <c r="G197" s="571" t="s">
        <v>1113</v>
      </c>
      <c r="H197" s="571" t="s">
        <v>1114</v>
      </c>
      <c r="I197" s="585">
        <v>217.80000305175781</v>
      </c>
      <c r="J197" s="585">
        <v>24</v>
      </c>
      <c r="K197" s="586">
        <v>5227.2001953125</v>
      </c>
    </row>
    <row r="198" spans="1:11" ht="14.45" customHeight="1" x14ac:dyDescent="0.2">
      <c r="A198" s="567" t="s">
        <v>522</v>
      </c>
      <c r="B198" s="568" t="s">
        <v>523</v>
      </c>
      <c r="C198" s="571" t="s">
        <v>533</v>
      </c>
      <c r="D198" s="599" t="s">
        <v>534</v>
      </c>
      <c r="E198" s="571" t="s">
        <v>1093</v>
      </c>
      <c r="F198" s="599" t="s">
        <v>1094</v>
      </c>
      <c r="G198" s="571" t="s">
        <v>1115</v>
      </c>
      <c r="H198" s="571" t="s">
        <v>1116</v>
      </c>
      <c r="I198" s="585">
        <v>10.164999961853027</v>
      </c>
      <c r="J198" s="585">
        <v>150</v>
      </c>
      <c r="K198" s="586">
        <v>1525</v>
      </c>
    </row>
    <row r="199" spans="1:11" ht="14.45" customHeight="1" x14ac:dyDescent="0.2">
      <c r="A199" s="567" t="s">
        <v>522</v>
      </c>
      <c r="B199" s="568" t="s">
        <v>523</v>
      </c>
      <c r="C199" s="571" t="s">
        <v>533</v>
      </c>
      <c r="D199" s="599" t="s">
        <v>534</v>
      </c>
      <c r="E199" s="571" t="s">
        <v>1093</v>
      </c>
      <c r="F199" s="599" t="s">
        <v>1094</v>
      </c>
      <c r="G199" s="571" t="s">
        <v>1117</v>
      </c>
      <c r="H199" s="571" t="s">
        <v>1118</v>
      </c>
      <c r="I199" s="585">
        <v>1754.5</v>
      </c>
      <c r="J199" s="585">
        <v>40</v>
      </c>
      <c r="K199" s="586">
        <v>70180</v>
      </c>
    </row>
    <row r="200" spans="1:11" ht="14.45" customHeight="1" x14ac:dyDescent="0.2">
      <c r="A200" s="567" t="s">
        <v>522</v>
      </c>
      <c r="B200" s="568" t="s">
        <v>523</v>
      </c>
      <c r="C200" s="571" t="s">
        <v>533</v>
      </c>
      <c r="D200" s="599" t="s">
        <v>534</v>
      </c>
      <c r="E200" s="571" t="s">
        <v>1093</v>
      </c>
      <c r="F200" s="599" t="s">
        <v>1094</v>
      </c>
      <c r="G200" s="571" t="s">
        <v>1119</v>
      </c>
      <c r="H200" s="571" t="s">
        <v>1120</v>
      </c>
      <c r="I200" s="585">
        <v>4235</v>
      </c>
      <c r="J200" s="585">
        <v>24</v>
      </c>
      <c r="K200" s="586">
        <v>101640</v>
      </c>
    </row>
    <row r="201" spans="1:11" ht="14.45" customHeight="1" x14ac:dyDescent="0.2">
      <c r="A201" s="567" t="s">
        <v>522</v>
      </c>
      <c r="B201" s="568" t="s">
        <v>523</v>
      </c>
      <c r="C201" s="571" t="s">
        <v>533</v>
      </c>
      <c r="D201" s="599" t="s">
        <v>534</v>
      </c>
      <c r="E201" s="571" t="s">
        <v>1093</v>
      </c>
      <c r="F201" s="599" t="s">
        <v>1094</v>
      </c>
      <c r="G201" s="571" t="s">
        <v>1121</v>
      </c>
      <c r="H201" s="571" t="s">
        <v>1122</v>
      </c>
      <c r="I201" s="585">
        <v>102.84999847412109</v>
      </c>
      <c r="J201" s="585">
        <v>2700</v>
      </c>
      <c r="K201" s="586">
        <v>277695</v>
      </c>
    </row>
    <row r="202" spans="1:11" ht="14.45" customHeight="1" x14ac:dyDescent="0.2">
      <c r="A202" s="567" t="s">
        <v>522</v>
      </c>
      <c r="B202" s="568" t="s">
        <v>523</v>
      </c>
      <c r="C202" s="571" t="s">
        <v>533</v>
      </c>
      <c r="D202" s="599" t="s">
        <v>534</v>
      </c>
      <c r="E202" s="571" t="s">
        <v>1093</v>
      </c>
      <c r="F202" s="599" t="s">
        <v>1094</v>
      </c>
      <c r="G202" s="571" t="s">
        <v>1123</v>
      </c>
      <c r="H202" s="571" t="s">
        <v>1124</v>
      </c>
      <c r="I202" s="585">
        <v>1681.9000244140625</v>
      </c>
      <c r="J202" s="585">
        <v>144</v>
      </c>
      <c r="K202" s="586">
        <v>242193.60546875</v>
      </c>
    </row>
    <row r="203" spans="1:11" ht="14.45" customHeight="1" x14ac:dyDescent="0.2">
      <c r="A203" s="567" t="s">
        <v>522</v>
      </c>
      <c r="B203" s="568" t="s">
        <v>523</v>
      </c>
      <c r="C203" s="571" t="s">
        <v>533</v>
      </c>
      <c r="D203" s="599" t="s">
        <v>534</v>
      </c>
      <c r="E203" s="571" t="s">
        <v>1093</v>
      </c>
      <c r="F203" s="599" t="s">
        <v>1094</v>
      </c>
      <c r="G203" s="571" t="s">
        <v>1125</v>
      </c>
      <c r="H203" s="571" t="s">
        <v>1126</v>
      </c>
      <c r="I203" s="585">
        <v>555.3900146484375</v>
      </c>
      <c r="J203" s="585">
        <v>240</v>
      </c>
      <c r="K203" s="586">
        <v>133293.59375</v>
      </c>
    </row>
    <row r="204" spans="1:11" ht="14.45" customHeight="1" x14ac:dyDescent="0.2">
      <c r="A204" s="567" t="s">
        <v>522</v>
      </c>
      <c r="B204" s="568" t="s">
        <v>523</v>
      </c>
      <c r="C204" s="571" t="s">
        <v>533</v>
      </c>
      <c r="D204" s="599" t="s">
        <v>534</v>
      </c>
      <c r="E204" s="571" t="s">
        <v>1093</v>
      </c>
      <c r="F204" s="599" t="s">
        <v>1094</v>
      </c>
      <c r="G204" s="571" t="s">
        <v>1127</v>
      </c>
      <c r="H204" s="571" t="s">
        <v>1128</v>
      </c>
      <c r="I204" s="585">
        <v>5445</v>
      </c>
      <c r="J204" s="585">
        <v>150</v>
      </c>
      <c r="K204" s="586">
        <v>816750</v>
      </c>
    </row>
    <row r="205" spans="1:11" ht="14.45" customHeight="1" x14ac:dyDescent="0.2">
      <c r="A205" s="567" t="s">
        <v>522</v>
      </c>
      <c r="B205" s="568" t="s">
        <v>523</v>
      </c>
      <c r="C205" s="571" t="s">
        <v>533</v>
      </c>
      <c r="D205" s="599" t="s">
        <v>534</v>
      </c>
      <c r="E205" s="571" t="s">
        <v>1093</v>
      </c>
      <c r="F205" s="599" t="s">
        <v>1094</v>
      </c>
      <c r="G205" s="571" t="s">
        <v>1129</v>
      </c>
      <c r="H205" s="571" t="s">
        <v>1130</v>
      </c>
      <c r="I205" s="585">
        <v>1089</v>
      </c>
      <c r="J205" s="585">
        <v>54</v>
      </c>
      <c r="K205" s="586">
        <v>58806</v>
      </c>
    </row>
    <row r="206" spans="1:11" ht="14.45" customHeight="1" x14ac:dyDescent="0.2">
      <c r="A206" s="567" t="s">
        <v>522</v>
      </c>
      <c r="B206" s="568" t="s">
        <v>523</v>
      </c>
      <c r="C206" s="571" t="s">
        <v>533</v>
      </c>
      <c r="D206" s="599" t="s">
        <v>534</v>
      </c>
      <c r="E206" s="571" t="s">
        <v>1093</v>
      </c>
      <c r="F206" s="599" t="s">
        <v>1094</v>
      </c>
      <c r="G206" s="571" t="s">
        <v>1131</v>
      </c>
      <c r="H206" s="571" t="s">
        <v>1132</v>
      </c>
      <c r="I206" s="585">
        <v>689.70001220703125</v>
      </c>
      <c r="J206" s="585">
        <v>280</v>
      </c>
      <c r="K206" s="586">
        <v>193116</v>
      </c>
    </row>
    <row r="207" spans="1:11" ht="14.45" customHeight="1" x14ac:dyDescent="0.2">
      <c r="A207" s="567" t="s">
        <v>522</v>
      </c>
      <c r="B207" s="568" t="s">
        <v>523</v>
      </c>
      <c r="C207" s="571" t="s">
        <v>533</v>
      </c>
      <c r="D207" s="599" t="s">
        <v>534</v>
      </c>
      <c r="E207" s="571" t="s">
        <v>1093</v>
      </c>
      <c r="F207" s="599" t="s">
        <v>1094</v>
      </c>
      <c r="G207" s="571" t="s">
        <v>1133</v>
      </c>
      <c r="H207" s="571" t="s">
        <v>1134</v>
      </c>
      <c r="I207" s="585">
        <v>150.65999348958334</v>
      </c>
      <c r="J207" s="585">
        <v>2120</v>
      </c>
      <c r="K207" s="586">
        <v>319052.796875</v>
      </c>
    </row>
    <row r="208" spans="1:11" ht="14.45" customHeight="1" x14ac:dyDescent="0.2">
      <c r="A208" s="567" t="s">
        <v>522</v>
      </c>
      <c r="B208" s="568" t="s">
        <v>523</v>
      </c>
      <c r="C208" s="571" t="s">
        <v>533</v>
      </c>
      <c r="D208" s="599" t="s">
        <v>534</v>
      </c>
      <c r="E208" s="571" t="s">
        <v>1093</v>
      </c>
      <c r="F208" s="599" t="s">
        <v>1094</v>
      </c>
      <c r="G208" s="571" t="s">
        <v>1135</v>
      </c>
      <c r="H208" s="571" t="s">
        <v>1136</v>
      </c>
      <c r="I208" s="585">
        <v>290.39999389648438</v>
      </c>
      <c r="J208" s="585">
        <v>36</v>
      </c>
      <c r="K208" s="586">
        <v>10454.400146484375</v>
      </c>
    </row>
    <row r="209" spans="1:11" ht="14.45" customHeight="1" x14ac:dyDescent="0.2">
      <c r="A209" s="567" t="s">
        <v>522</v>
      </c>
      <c r="B209" s="568" t="s">
        <v>523</v>
      </c>
      <c r="C209" s="571" t="s">
        <v>533</v>
      </c>
      <c r="D209" s="599" t="s">
        <v>534</v>
      </c>
      <c r="E209" s="571" t="s">
        <v>1093</v>
      </c>
      <c r="F209" s="599" t="s">
        <v>1094</v>
      </c>
      <c r="G209" s="571" t="s">
        <v>1137</v>
      </c>
      <c r="H209" s="571" t="s">
        <v>1138</v>
      </c>
      <c r="I209" s="585">
        <v>56.869998931884766</v>
      </c>
      <c r="J209" s="585">
        <v>800</v>
      </c>
      <c r="K209" s="586">
        <v>45496.00048828125</v>
      </c>
    </row>
    <row r="210" spans="1:11" ht="14.45" customHeight="1" x14ac:dyDescent="0.2">
      <c r="A210" s="567" t="s">
        <v>522</v>
      </c>
      <c r="B210" s="568" t="s">
        <v>523</v>
      </c>
      <c r="C210" s="571" t="s">
        <v>533</v>
      </c>
      <c r="D210" s="599" t="s">
        <v>534</v>
      </c>
      <c r="E210" s="571" t="s">
        <v>1093</v>
      </c>
      <c r="F210" s="599" t="s">
        <v>1094</v>
      </c>
      <c r="G210" s="571" t="s">
        <v>1139</v>
      </c>
      <c r="H210" s="571" t="s">
        <v>1140</v>
      </c>
      <c r="I210" s="585">
        <v>598.95001220703125</v>
      </c>
      <c r="J210" s="585">
        <v>3360</v>
      </c>
      <c r="K210" s="586">
        <v>2012472</v>
      </c>
    </row>
    <row r="211" spans="1:11" ht="14.45" customHeight="1" x14ac:dyDescent="0.2">
      <c r="A211" s="567" t="s">
        <v>522</v>
      </c>
      <c r="B211" s="568" t="s">
        <v>523</v>
      </c>
      <c r="C211" s="571" t="s">
        <v>533</v>
      </c>
      <c r="D211" s="599" t="s">
        <v>534</v>
      </c>
      <c r="E211" s="571" t="s">
        <v>1093</v>
      </c>
      <c r="F211" s="599" t="s">
        <v>1094</v>
      </c>
      <c r="G211" s="571" t="s">
        <v>1141</v>
      </c>
      <c r="H211" s="571" t="s">
        <v>1142</v>
      </c>
      <c r="I211" s="585">
        <v>139.14999389648438</v>
      </c>
      <c r="J211" s="585">
        <v>2592</v>
      </c>
      <c r="K211" s="586">
        <v>360676.8046875</v>
      </c>
    </row>
    <row r="212" spans="1:11" ht="14.45" customHeight="1" x14ac:dyDescent="0.2">
      <c r="A212" s="567" t="s">
        <v>522</v>
      </c>
      <c r="B212" s="568" t="s">
        <v>523</v>
      </c>
      <c r="C212" s="571" t="s">
        <v>533</v>
      </c>
      <c r="D212" s="599" t="s">
        <v>534</v>
      </c>
      <c r="E212" s="571" t="s">
        <v>1143</v>
      </c>
      <c r="F212" s="599" t="s">
        <v>1144</v>
      </c>
      <c r="G212" s="571" t="s">
        <v>1145</v>
      </c>
      <c r="H212" s="571" t="s">
        <v>1146</v>
      </c>
      <c r="I212" s="585">
        <v>0.30000001192092896</v>
      </c>
      <c r="J212" s="585">
        <v>100</v>
      </c>
      <c r="K212" s="586">
        <v>30</v>
      </c>
    </row>
    <row r="213" spans="1:11" ht="14.45" customHeight="1" x14ac:dyDescent="0.2">
      <c r="A213" s="567" t="s">
        <v>522</v>
      </c>
      <c r="B213" s="568" t="s">
        <v>523</v>
      </c>
      <c r="C213" s="571" t="s">
        <v>533</v>
      </c>
      <c r="D213" s="599" t="s">
        <v>534</v>
      </c>
      <c r="E213" s="571" t="s">
        <v>1143</v>
      </c>
      <c r="F213" s="599" t="s">
        <v>1144</v>
      </c>
      <c r="G213" s="571" t="s">
        <v>1147</v>
      </c>
      <c r="H213" s="571" t="s">
        <v>1148</v>
      </c>
      <c r="I213" s="585">
        <v>0.31000000238418579</v>
      </c>
      <c r="J213" s="585">
        <v>100</v>
      </c>
      <c r="K213" s="586">
        <v>31</v>
      </c>
    </row>
    <row r="214" spans="1:11" ht="14.45" customHeight="1" x14ac:dyDescent="0.2">
      <c r="A214" s="567" t="s">
        <v>522</v>
      </c>
      <c r="B214" s="568" t="s">
        <v>523</v>
      </c>
      <c r="C214" s="571" t="s">
        <v>533</v>
      </c>
      <c r="D214" s="599" t="s">
        <v>534</v>
      </c>
      <c r="E214" s="571" t="s">
        <v>1143</v>
      </c>
      <c r="F214" s="599" t="s">
        <v>1144</v>
      </c>
      <c r="G214" s="571" t="s">
        <v>1149</v>
      </c>
      <c r="H214" s="571" t="s">
        <v>1150</v>
      </c>
      <c r="I214" s="585">
        <v>1.7999999523162842</v>
      </c>
      <c r="J214" s="585">
        <v>4000</v>
      </c>
      <c r="K214" s="586">
        <v>7200</v>
      </c>
    </row>
    <row r="215" spans="1:11" ht="14.45" customHeight="1" x14ac:dyDescent="0.2">
      <c r="A215" s="567" t="s">
        <v>522</v>
      </c>
      <c r="B215" s="568" t="s">
        <v>523</v>
      </c>
      <c r="C215" s="571" t="s">
        <v>533</v>
      </c>
      <c r="D215" s="599" t="s">
        <v>534</v>
      </c>
      <c r="E215" s="571" t="s">
        <v>1011</v>
      </c>
      <c r="F215" s="599" t="s">
        <v>1012</v>
      </c>
      <c r="G215" s="571" t="s">
        <v>1015</v>
      </c>
      <c r="H215" s="571" t="s">
        <v>1016</v>
      </c>
      <c r="I215" s="585">
        <v>3.3900001049041748</v>
      </c>
      <c r="J215" s="585">
        <v>12000</v>
      </c>
      <c r="K215" s="586">
        <v>40680</v>
      </c>
    </row>
    <row r="216" spans="1:11" ht="14.45" customHeight="1" x14ac:dyDescent="0.2">
      <c r="A216" s="567" t="s">
        <v>522</v>
      </c>
      <c r="B216" s="568" t="s">
        <v>523</v>
      </c>
      <c r="C216" s="571" t="s">
        <v>533</v>
      </c>
      <c r="D216" s="599" t="s">
        <v>534</v>
      </c>
      <c r="E216" s="571" t="s">
        <v>1011</v>
      </c>
      <c r="F216" s="599" t="s">
        <v>1012</v>
      </c>
      <c r="G216" s="571" t="s">
        <v>1017</v>
      </c>
      <c r="H216" s="571" t="s">
        <v>1018</v>
      </c>
      <c r="I216" s="585">
        <v>3.380000114440918</v>
      </c>
      <c r="J216" s="585">
        <v>400</v>
      </c>
      <c r="K216" s="586">
        <v>1352</v>
      </c>
    </row>
    <row r="217" spans="1:11" ht="14.45" customHeight="1" x14ac:dyDescent="0.2">
      <c r="A217" s="567" t="s">
        <v>522</v>
      </c>
      <c r="B217" s="568" t="s">
        <v>523</v>
      </c>
      <c r="C217" s="571" t="s">
        <v>533</v>
      </c>
      <c r="D217" s="599" t="s">
        <v>534</v>
      </c>
      <c r="E217" s="571" t="s">
        <v>1011</v>
      </c>
      <c r="F217" s="599" t="s">
        <v>1012</v>
      </c>
      <c r="G217" s="571" t="s">
        <v>1019</v>
      </c>
      <c r="H217" s="571" t="s">
        <v>1020</v>
      </c>
      <c r="I217" s="585">
        <v>3.5749999284744263</v>
      </c>
      <c r="J217" s="585">
        <v>2000</v>
      </c>
      <c r="K217" s="586">
        <v>7150</v>
      </c>
    </row>
    <row r="218" spans="1:11" ht="14.45" customHeight="1" x14ac:dyDescent="0.2">
      <c r="A218" s="567" t="s">
        <v>522</v>
      </c>
      <c r="B218" s="568" t="s">
        <v>523</v>
      </c>
      <c r="C218" s="571" t="s">
        <v>533</v>
      </c>
      <c r="D218" s="599" t="s">
        <v>534</v>
      </c>
      <c r="E218" s="571" t="s">
        <v>1011</v>
      </c>
      <c r="F218" s="599" t="s">
        <v>1012</v>
      </c>
      <c r="G218" s="571" t="s">
        <v>1021</v>
      </c>
      <c r="H218" s="571" t="s">
        <v>1022</v>
      </c>
      <c r="I218" s="585">
        <v>3.7300000190734863</v>
      </c>
      <c r="J218" s="585">
        <v>12000</v>
      </c>
      <c r="K218" s="586">
        <v>44760</v>
      </c>
    </row>
    <row r="219" spans="1:11" ht="14.45" customHeight="1" x14ac:dyDescent="0.2">
      <c r="A219" s="567" t="s">
        <v>522</v>
      </c>
      <c r="B219" s="568" t="s">
        <v>523</v>
      </c>
      <c r="C219" s="571" t="s">
        <v>533</v>
      </c>
      <c r="D219" s="599" t="s">
        <v>534</v>
      </c>
      <c r="E219" s="571" t="s">
        <v>1011</v>
      </c>
      <c r="F219" s="599" t="s">
        <v>1012</v>
      </c>
      <c r="G219" s="571" t="s">
        <v>1023</v>
      </c>
      <c r="H219" s="571" t="s">
        <v>1024</v>
      </c>
      <c r="I219" s="585">
        <v>1.9900000095367432</v>
      </c>
      <c r="J219" s="585">
        <v>3000</v>
      </c>
      <c r="K219" s="586">
        <v>5970</v>
      </c>
    </row>
    <row r="220" spans="1:11" ht="14.45" customHeight="1" thickBot="1" x14ac:dyDescent="0.25">
      <c r="A220" s="575" t="s">
        <v>522</v>
      </c>
      <c r="B220" s="576" t="s">
        <v>523</v>
      </c>
      <c r="C220" s="579" t="s">
        <v>533</v>
      </c>
      <c r="D220" s="600" t="s">
        <v>534</v>
      </c>
      <c r="E220" s="579" t="s">
        <v>1011</v>
      </c>
      <c r="F220" s="600" t="s">
        <v>1012</v>
      </c>
      <c r="G220" s="579" t="s">
        <v>1151</v>
      </c>
      <c r="H220" s="579" t="s">
        <v>1152</v>
      </c>
      <c r="I220" s="587">
        <v>3.630000114440918</v>
      </c>
      <c r="J220" s="587">
        <v>9000</v>
      </c>
      <c r="K220" s="588">
        <v>32670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EAFA8B6-3B99-427F-B823-F412FCAF3AE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2021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0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3" t="s">
        <v>184</v>
      </c>
      <c r="L5" s="312" t="s">
        <v>185</v>
      </c>
      <c r="M5" s="312" t="s">
        <v>235</v>
      </c>
      <c r="N5" s="311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09">
        <f ca="1">SUM(Tabulka[01 uv_sk])/2</f>
        <v>79.666666666666657</v>
      </c>
      <c r="D6" s="307"/>
      <c r="E6" s="307"/>
      <c r="F6" s="306"/>
      <c r="G6" s="308">
        <f ca="1">SUM(Tabulka[05 h_vram])/2</f>
        <v>34569.449999999997</v>
      </c>
      <c r="H6" s="307">
        <f ca="1">SUM(Tabulka[06 h_naduv])/2</f>
        <v>1888</v>
      </c>
      <c r="I6" s="307">
        <f ca="1">SUM(Tabulka[07 h_nadzk])/2</f>
        <v>37.5</v>
      </c>
      <c r="J6" s="306">
        <f ca="1">SUM(Tabulka[08 h_oon])/2</f>
        <v>226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104248</v>
      </c>
      <c r="N6" s="307">
        <f ca="1">SUM(Tabulka[12 m_oc])/2</f>
        <v>104248</v>
      </c>
      <c r="O6" s="306">
        <f ca="1">SUM(Tabulka[13 m_sk])/2</f>
        <v>9560760</v>
      </c>
      <c r="P6" s="305">
        <f ca="1">SUM(Tabulka[14_vzsk])/2</f>
        <v>0</v>
      </c>
      <c r="Q6" s="305">
        <f ca="1">SUM(Tabulka[15_vzpl])/2</f>
        <v>10256.20624965477</v>
      </c>
      <c r="R6" s="304">
        <f ca="1">IF(Q6=0,0,P6/Q6)</f>
        <v>0</v>
      </c>
      <c r="S6" s="303">
        <f ca="1">Q6-P6</f>
        <v>10256.20624965477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6.666666666666667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1646509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5191.3489736070378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5191.3489736070378</v>
      </c>
    </row>
    <row r="9" spans="1:19" x14ac:dyDescent="0.25">
      <c r="A9" s="285">
        <v>99</v>
      </c>
      <c r="B9" s="284" t="s">
        <v>1162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1.3999999999999997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616.20000000000005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189490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5191.3489736070378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5191.3489736070378</v>
      </c>
    </row>
    <row r="10" spans="1:19" x14ac:dyDescent="0.25">
      <c r="A10" s="285">
        <v>100</v>
      </c>
      <c r="B10" s="284" t="s">
        <v>1163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118280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1164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2235.8000000000002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1338739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1154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3.8333333333333335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1622.2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443497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314.85727604773319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314.85727604773319</v>
      </c>
    </row>
    <row r="13" spans="1:19" x14ac:dyDescent="0.25">
      <c r="A13" s="285">
        <v>526</v>
      </c>
      <c r="B13" s="284" t="s">
        <v>1165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3.8333333333333335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1622.2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443497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314.85727604773319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314.85727604773319</v>
      </c>
    </row>
    <row r="14" spans="1:19" x14ac:dyDescent="0.25">
      <c r="A14" s="285" t="s">
        <v>1155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60.5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26355.75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84770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84770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6892749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</v>
      </c>
      <c r="R14" s="287">
        <f ca="1">IF(Tabulka[[#This Row],[15_vzpl]]=0,"",Tabulka[[#This Row],[14_vzsk]]/Tabulka[[#This Row],[15_vzpl]])</f>
        <v>0</v>
      </c>
      <c r="S14" s="286">
        <f ca="1">IF(Tabulka[[#This Row],[15_vzpl]]-Tabulka[[#This Row],[14_vzsk]]=0,"",Tabulka[[#This Row],[15_vzpl]]-Tabulka[[#This Row],[14_vzsk]])</f>
        <v>4750</v>
      </c>
    </row>
    <row r="15" spans="1:19" x14ac:dyDescent="0.25">
      <c r="A15" s="285">
        <v>303</v>
      </c>
      <c r="B15" s="284" t="s">
        <v>1166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5868.25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27885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27885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1504956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4750</v>
      </c>
    </row>
    <row r="16" spans="1:19" x14ac:dyDescent="0.25">
      <c r="A16" s="285">
        <v>304</v>
      </c>
      <c r="B16" s="284" t="s">
        <v>1167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854193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305</v>
      </c>
      <c r="B17" s="284" t="s">
        <v>1168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488.5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140495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409</v>
      </c>
      <c r="B18" s="284" t="s">
        <v>1169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10627.5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1214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13759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13759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3043027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636</v>
      </c>
      <c r="B19" s="284" t="s">
        <v>1170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496.5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6394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6394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100854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642</v>
      </c>
      <c r="B20" s="284" t="s">
        <v>1171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6042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35432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35432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1249224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 t="s">
        <v>1156</v>
      </c>
      <c r="B21" s="284"/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8.6666666666666661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3395.5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17728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17728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576185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25</v>
      </c>
      <c r="B22" s="284" t="s">
        <v>1172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16728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16728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181817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1173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2271.5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394368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s="285" t="s">
        <v>1157</v>
      </c>
      <c r="B24" s="284"/>
      <c r="C2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7" t="str">
        <f ca="1">IF(Tabulka[[#This Row],[15_vzpl]]=0,"",Tabulka[[#This Row],[14_vzsk]]/Tabulka[[#This Row],[15_vzpl]])</f>
        <v/>
      </c>
      <c r="S24" s="286" t="str">
        <f ca="1">IF(Tabulka[[#This Row],[15_vzpl]]-Tabulka[[#This Row],[14_vzsk]]=0,"",Tabulka[[#This Row],[15_vzpl]]-Tabulka[[#This Row],[14_vzsk]])</f>
        <v/>
      </c>
    </row>
    <row r="25" spans="1:19" x14ac:dyDescent="0.25">
      <c r="A25" s="285">
        <v>0</v>
      </c>
      <c r="B25" s="284" t="s">
        <v>1174</v>
      </c>
      <c r="C2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7" t="str">
        <f ca="1">IF(Tabulka[[#This Row],[15_vzpl]]=0,"",Tabulka[[#This Row],[14_vzsk]]/Tabulka[[#This Row],[15_vzpl]])</f>
        <v/>
      </c>
      <c r="S25" s="286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7" t="s">
        <v>213</v>
      </c>
    </row>
    <row r="30" spans="1:19" x14ac:dyDescent="0.25">
      <c r="A30" s="234" t="s">
        <v>189</v>
      </c>
    </row>
    <row r="31" spans="1:19" x14ac:dyDescent="0.25">
      <c r="A31" s="236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2434F41-45B9-4B1B-AE7B-758DBD3F851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1161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6</v>
      </c>
      <c r="F4" s="314"/>
      <c r="G4" s="314"/>
      <c r="H4" s="314"/>
      <c r="I4" s="314">
        <v>971.5</v>
      </c>
      <c r="J4" s="314">
        <v>131</v>
      </c>
      <c r="K4" s="314">
        <v>12</v>
      </c>
      <c r="L4" s="314">
        <v>24</v>
      </c>
      <c r="M4" s="314"/>
      <c r="N4" s="314"/>
      <c r="O4" s="314"/>
      <c r="P4" s="314"/>
      <c r="Q4" s="314">
        <v>526212</v>
      </c>
      <c r="R4" s="314"/>
      <c r="S4" s="314">
        <v>1730.4496578690125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1.4</v>
      </c>
      <c r="I5">
        <v>206.7</v>
      </c>
      <c r="K5">
        <v>12</v>
      </c>
      <c r="Q5">
        <v>65679</v>
      </c>
      <c r="S5">
        <v>1730.4496578690125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L6">
        <v>24</v>
      </c>
      <c r="Q6">
        <v>9600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4.5999999999999996</v>
      </c>
      <c r="I7">
        <v>764.8</v>
      </c>
      <c r="J7">
        <v>131</v>
      </c>
      <c r="Q7">
        <v>450933</v>
      </c>
    </row>
    <row r="8" spans="1:19" x14ac:dyDescent="0.25">
      <c r="A8" s="321" t="s">
        <v>171</v>
      </c>
      <c r="B8" s="320">
        <v>5</v>
      </c>
      <c r="C8">
        <v>1</v>
      </c>
      <c r="D8" t="s">
        <v>1154</v>
      </c>
      <c r="E8">
        <v>3.5</v>
      </c>
      <c r="I8">
        <v>551.20000000000005</v>
      </c>
      <c r="O8">
        <v>750</v>
      </c>
      <c r="P8">
        <v>750</v>
      </c>
      <c r="Q8">
        <v>145492</v>
      </c>
      <c r="S8">
        <v>104.95242534924439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3.5</v>
      </c>
      <c r="I9">
        <v>551.20000000000005</v>
      </c>
      <c r="O9">
        <v>750</v>
      </c>
      <c r="P9">
        <v>750</v>
      </c>
      <c r="Q9">
        <v>145492</v>
      </c>
      <c r="S9">
        <v>104.95242534924439</v>
      </c>
    </row>
    <row r="10" spans="1:19" x14ac:dyDescent="0.25">
      <c r="A10" s="321" t="s">
        <v>173</v>
      </c>
      <c r="B10" s="320">
        <v>7</v>
      </c>
      <c r="C10">
        <v>1</v>
      </c>
      <c r="D10" t="s">
        <v>1155</v>
      </c>
      <c r="E10">
        <v>60.5</v>
      </c>
      <c r="I10">
        <v>8785.5</v>
      </c>
      <c r="J10">
        <v>549.5</v>
      </c>
      <c r="O10">
        <v>20435</v>
      </c>
      <c r="P10">
        <v>20435</v>
      </c>
      <c r="Q10">
        <v>2350211</v>
      </c>
      <c r="S10">
        <v>1583.3333333333333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E11">
        <v>14.5</v>
      </c>
      <c r="I11">
        <v>1994.5</v>
      </c>
      <c r="J11">
        <v>32</v>
      </c>
      <c r="O11">
        <v>9885</v>
      </c>
      <c r="P11">
        <v>9885</v>
      </c>
      <c r="Q11">
        <v>502117</v>
      </c>
      <c r="S11">
        <v>1583.3333333333333</v>
      </c>
    </row>
    <row r="12" spans="1:19" x14ac:dyDescent="0.25">
      <c r="A12" s="321" t="s">
        <v>175</v>
      </c>
      <c r="B12" s="320">
        <v>9</v>
      </c>
      <c r="C12">
        <v>1</v>
      </c>
      <c r="D12">
        <v>304</v>
      </c>
      <c r="E12">
        <v>6</v>
      </c>
      <c r="I12">
        <v>977.5</v>
      </c>
      <c r="J12">
        <v>26.5</v>
      </c>
      <c r="O12">
        <v>1300</v>
      </c>
      <c r="P12">
        <v>1300</v>
      </c>
      <c r="Q12">
        <v>291226</v>
      </c>
    </row>
    <row r="13" spans="1:19" x14ac:dyDescent="0.25">
      <c r="A13" s="319" t="s">
        <v>176</v>
      </c>
      <c r="B13" s="318">
        <v>10</v>
      </c>
      <c r="C13">
        <v>1</v>
      </c>
      <c r="D13">
        <v>305</v>
      </c>
      <c r="E13">
        <v>1</v>
      </c>
      <c r="I13">
        <v>168.5</v>
      </c>
      <c r="J13">
        <v>4.5</v>
      </c>
      <c r="Q13">
        <v>46825</v>
      </c>
    </row>
    <row r="14" spans="1:19" x14ac:dyDescent="0.25">
      <c r="A14" s="321" t="s">
        <v>177</v>
      </c>
      <c r="B14" s="320">
        <v>11</v>
      </c>
      <c r="C14">
        <v>1</v>
      </c>
      <c r="D14">
        <v>409</v>
      </c>
      <c r="E14">
        <v>24</v>
      </c>
      <c r="I14">
        <v>3440.5</v>
      </c>
      <c r="J14">
        <v>486.5</v>
      </c>
      <c r="O14">
        <v>2250</v>
      </c>
      <c r="P14">
        <v>2250</v>
      </c>
      <c r="Q14">
        <v>1060549</v>
      </c>
    </row>
    <row r="15" spans="1:19" x14ac:dyDescent="0.25">
      <c r="A15" s="319" t="s">
        <v>178</v>
      </c>
      <c r="B15" s="318">
        <v>12</v>
      </c>
      <c r="C15">
        <v>1</v>
      </c>
      <c r="D15">
        <v>636</v>
      </c>
      <c r="E15">
        <v>1</v>
      </c>
      <c r="I15">
        <v>168.5</v>
      </c>
      <c r="O15">
        <v>2000</v>
      </c>
      <c r="P15">
        <v>2000</v>
      </c>
      <c r="Q15">
        <v>33480</v>
      </c>
    </row>
    <row r="16" spans="1:19" x14ac:dyDescent="0.25">
      <c r="A16" s="317" t="s">
        <v>166</v>
      </c>
      <c r="B16" s="316">
        <v>2021</v>
      </c>
      <c r="C16">
        <v>1</v>
      </c>
      <c r="D16">
        <v>642</v>
      </c>
      <c r="E16">
        <v>14</v>
      </c>
      <c r="I16">
        <v>2036</v>
      </c>
      <c r="O16">
        <v>5000</v>
      </c>
      <c r="P16">
        <v>5000</v>
      </c>
      <c r="Q16">
        <v>416014</v>
      </c>
    </row>
    <row r="17" spans="3:19" x14ac:dyDescent="0.25">
      <c r="C17">
        <v>1</v>
      </c>
      <c r="D17" t="s">
        <v>1156</v>
      </c>
      <c r="E17">
        <v>8</v>
      </c>
      <c r="I17">
        <v>1008</v>
      </c>
      <c r="L17">
        <v>64</v>
      </c>
      <c r="O17">
        <v>10056</v>
      </c>
      <c r="P17">
        <v>10056</v>
      </c>
      <c r="Q17">
        <v>185791</v>
      </c>
    </row>
    <row r="18" spans="3:19" x14ac:dyDescent="0.25">
      <c r="C18">
        <v>1</v>
      </c>
      <c r="D18">
        <v>25</v>
      </c>
      <c r="E18">
        <v>3</v>
      </c>
      <c r="I18">
        <v>208</v>
      </c>
      <c r="L18">
        <v>64</v>
      </c>
      <c r="O18">
        <v>9056</v>
      </c>
      <c r="P18">
        <v>9056</v>
      </c>
      <c r="Q18">
        <v>47634</v>
      </c>
    </row>
    <row r="19" spans="3:19" x14ac:dyDescent="0.25">
      <c r="C19">
        <v>1</v>
      </c>
      <c r="D19">
        <v>30</v>
      </c>
      <c r="E19">
        <v>5</v>
      </c>
      <c r="I19">
        <v>800</v>
      </c>
      <c r="O19">
        <v>1000</v>
      </c>
      <c r="P19">
        <v>1000</v>
      </c>
      <c r="Q19">
        <v>138157</v>
      </c>
    </row>
    <row r="20" spans="3:19" x14ac:dyDescent="0.25">
      <c r="C20">
        <v>1</v>
      </c>
      <c r="D20" t="s">
        <v>1157</v>
      </c>
      <c r="L20">
        <v>14</v>
      </c>
      <c r="Q20">
        <v>1820</v>
      </c>
    </row>
    <row r="21" spans="3:19" x14ac:dyDescent="0.25">
      <c r="C21">
        <v>1</v>
      </c>
      <c r="D21">
        <v>0</v>
      </c>
      <c r="L21">
        <v>14</v>
      </c>
      <c r="Q21">
        <v>1820</v>
      </c>
    </row>
    <row r="22" spans="3:19" x14ac:dyDescent="0.25">
      <c r="C22" t="s">
        <v>1158</v>
      </c>
      <c r="E22">
        <v>78</v>
      </c>
      <c r="I22">
        <v>11316.2</v>
      </c>
      <c r="J22">
        <v>680.5</v>
      </c>
      <c r="K22">
        <v>12</v>
      </c>
      <c r="L22">
        <v>102</v>
      </c>
      <c r="O22">
        <v>31241</v>
      </c>
      <c r="P22">
        <v>31241</v>
      </c>
      <c r="Q22">
        <v>3209526</v>
      </c>
      <c r="S22">
        <v>3418.7354165515899</v>
      </c>
    </row>
    <row r="23" spans="3:19" x14ac:dyDescent="0.25">
      <c r="C23">
        <v>2</v>
      </c>
      <c r="D23" t="s">
        <v>215</v>
      </c>
      <c r="E23">
        <v>7</v>
      </c>
      <c r="I23">
        <v>998</v>
      </c>
      <c r="J23">
        <v>88</v>
      </c>
      <c r="K23">
        <v>6</v>
      </c>
      <c r="L23">
        <v>18</v>
      </c>
      <c r="O23">
        <v>1000</v>
      </c>
      <c r="P23">
        <v>1000</v>
      </c>
      <c r="Q23">
        <v>551211</v>
      </c>
      <c r="S23">
        <v>1730.4496578690125</v>
      </c>
    </row>
    <row r="24" spans="3:19" x14ac:dyDescent="0.25">
      <c r="C24">
        <v>2</v>
      </c>
      <c r="D24">
        <v>99</v>
      </c>
      <c r="E24">
        <v>1.4</v>
      </c>
      <c r="I24">
        <v>166.5</v>
      </c>
      <c r="K24">
        <v>6</v>
      </c>
      <c r="Q24">
        <v>59711</v>
      </c>
      <c r="S24">
        <v>1730.4496578690125</v>
      </c>
    </row>
    <row r="25" spans="3:19" x14ac:dyDescent="0.25">
      <c r="C25">
        <v>2</v>
      </c>
      <c r="D25">
        <v>100</v>
      </c>
      <c r="E25">
        <v>1</v>
      </c>
      <c r="I25">
        <v>160</v>
      </c>
      <c r="L25">
        <v>18</v>
      </c>
      <c r="Q25">
        <v>51940</v>
      </c>
    </row>
    <row r="26" spans="3:19" x14ac:dyDescent="0.25">
      <c r="C26">
        <v>2</v>
      </c>
      <c r="D26">
        <v>101</v>
      </c>
      <c r="E26">
        <v>4.5999999999999996</v>
      </c>
      <c r="I26">
        <v>671.5</v>
      </c>
      <c r="J26">
        <v>88</v>
      </c>
      <c r="O26">
        <v>1000</v>
      </c>
      <c r="P26">
        <v>1000</v>
      </c>
      <c r="Q26">
        <v>439560</v>
      </c>
    </row>
    <row r="27" spans="3:19" x14ac:dyDescent="0.25">
      <c r="C27">
        <v>2</v>
      </c>
      <c r="D27" t="s">
        <v>1154</v>
      </c>
      <c r="E27">
        <v>3.5</v>
      </c>
      <c r="I27">
        <v>512.5</v>
      </c>
      <c r="L27">
        <v>2</v>
      </c>
      <c r="Q27">
        <v>145555</v>
      </c>
      <c r="S27">
        <v>104.95242534924439</v>
      </c>
    </row>
    <row r="28" spans="3:19" x14ac:dyDescent="0.25">
      <c r="C28">
        <v>2</v>
      </c>
      <c r="D28">
        <v>526</v>
      </c>
      <c r="E28">
        <v>3.5</v>
      </c>
      <c r="I28">
        <v>512.5</v>
      </c>
      <c r="L28">
        <v>2</v>
      </c>
      <c r="Q28">
        <v>145555</v>
      </c>
      <c r="S28">
        <v>104.95242534924439</v>
      </c>
    </row>
    <row r="29" spans="3:19" x14ac:dyDescent="0.25">
      <c r="C29">
        <v>2</v>
      </c>
      <c r="D29" t="s">
        <v>1155</v>
      </c>
      <c r="E29">
        <v>60.5</v>
      </c>
      <c r="I29">
        <v>8140</v>
      </c>
      <c r="J29">
        <v>390</v>
      </c>
      <c r="K29">
        <v>2.5</v>
      </c>
      <c r="O29">
        <v>34409</v>
      </c>
      <c r="P29">
        <v>34409</v>
      </c>
      <c r="Q29">
        <v>2275503</v>
      </c>
      <c r="S29">
        <v>1583.3333333333333</v>
      </c>
    </row>
    <row r="30" spans="3:19" x14ac:dyDescent="0.25">
      <c r="C30">
        <v>2</v>
      </c>
      <c r="D30">
        <v>303</v>
      </c>
      <c r="E30">
        <v>14.5</v>
      </c>
      <c r="I30">
        <v>1779.5</v>
      </c>
      <c r="J30">
        <v>36.5</v>
      </c>
      <c r="K30">
        <v>2.5</v>
      </c>
      <c r="O30">
        <v>9600</v>
      </c>
      <c r="P30">
        <v>9600</v>
      </c>
      <c r="Q30">
        <v>497544</v>
      </c>
      <c r="S30">
        <v>1583.3333333333333</v>
      </c>
    </row>
    <row r="31" spans="3:19" x14ac:dyDescent="0.25">
      <c r="C31">
        <v>2</v>
      </c>
      <c r="D31">
        <v>304</v>
      </c>
      <c r="E31">
        <v>6</v>
      </c>
      <c r="I31">
        <v>871.5</v>
      </c>
      <c r="J31">
        <v>9.5</v>
      </c>
      <c r="Q31">
        <v>281670</v>
      </c>
    </row>
    <row r="32" spans="3:19" x14ac:dyDescent="0.25">
      <c r="C32">
        <v>2</v>
      </c>
      <c r="D32">
        <v>305</v>
      </c>
      <c r="E32">
        <v>1</v>
      </c>
      <c r="I32">
        <v>144.5</v>
      </c>
      <c r="J32">
        <v>10.5</v>
      </c>
      <c r="Q32">
        <v>45775</v>
      </c>
    </row>
    <row r="33" spans="3:19" x14ac:dyDescent="0.25">
      <c r="C33">
        <v>2</v>
      </c>
      <c r="D33">
        <v>409</v>
      </c>
      <c r="E33">
        <v>24</v>
      </c>
      <c r="I33">
        <v>3312</v>
      </c>
      <c r="J33">
        <v>333.5</v>
      </c>
      <c r="O33">
        <v>4009</v>
      </c>
      <c r="P33">
        <v>4009</v>
      </c>
      <c r="Q33">
        <v>1015083</v>
      </c>
    </row>
    <row r="34" spans="3:19" x14ac:dyDescent="0.25">
      <c r="C34">
        <v>2</v>
      </c>
      <c r="D34">
        <v>636</v>
      </c>
      <c r="E34">
        <v>1</v>
      </c>
      <c r="I34">
        <v>144.5</v>
      </c>
      <c r="O34">
        <v>2300</v>
      </c>
      <c r="P34">
        <v>2300</v>
      </c>
      <c r="Q34">
        <v>33800</v>
      </c>
    </row>
    <row r="35" spans="3:19" x14ac:dyDescent="0.25">
      <c r="C35">
        <v>2</v>
      </c>
      <c r="D35">
        <v>642</v>
      </c>
      <c r="E35">
        <v>14</v>
      </c>
      <c r="I35">
        <v>1888</v>
      </c>
      <c r="O35">
        <v>18500</v>
      </c>
      <c r="P35">
        <v>18500</v>
      </c>
      <c r="Q35">
        <v>401631</v>
      </c>
    </row>
    <row r="36" spans="3:19" x14ac:dyDescent="0.25">
      <c r="C36">
        <v>2</v>
      </c>
      <c r="D36" t="s">
        <v>1156</v>
      </c>
      <c r="E36">
        <v>10</v>
      </c>
      <c r="I36">
        <v>1088</v>
      </c>
      <c r="L36">
        <v>48</v>
      </c>
      <c r="O36">
        <v>6172</v>
      </c>
      <c r="P36">
        <v>6172</v>
      </c>
      <c r="Q36">
        <v>198577</v>
      </c>
    </row>
    <row r="37" spans="3:19" x14ac:dyDescent="0.25">
      <c r="C37">
        <v>2</v>
      </c>
      <c r="D37">
        <v>25</v>
      </c>
      <c r="E37">
        <v>5</v>
      </c>
      <c r="I37">
        <v>376</v>
      </c>
      <c r="L37">
        <v>48</v>
      </c>
      <c r="O37">
        <v>6172</v>
      </c>
      <c r="P37">
        <v>6172</v>
      </c>
      <c r="Q37">
        <v>66827</v>
      </c>
    </row>
    <row r="38" spans="3:19" x14ac:dyDescent="0.25">
      <c r="C38">
        <v>2</v>
      </c>
      <c r="D38">
        <v>30</v>
      </c>
      <c r="E38">
        <v>5</v>
      </c>
      <c r="I38">
        <v>712</v>
      </c>
      <c r="Q38">
        <v>131750</v>
      </c>
    </row>
    <row r="39" spans="3:19" x14ac:dyDescent="0.25">
      <c r="C39">
        <v>2</v>
      </c>
      <c r="D39" t="s">
        <v>1157</v>
      </c>
      <c r="L39">
        <v>2</v>
      </c>
    </row>
    <row r="40" spans="3:19" x14ac:dyDescent="0.25">
      <c r="C40">
        <v>2</v>
      </c>
      <c r="D40">
        <v>0</v>
      </c>
      <c r="L40">
        <v>2</v>
      </c>
    </row>
    <row r="41" spans="3:19" x14ac:dyDescent="0.25">
      <c r="C41" t="s">
        <v>1159</v>
      </c>
      <c r="E41">
        <v>81</v>
      </c>
      <c r="I41">
        <v>10738.5</v>
      </c>
      <c r="J41">
        <v>478</v>
      </c>
      <c r="K41">
        <v>8.5</v>
      </c>
      <c r="L41">
        <v>70</v>
      </c>
      <c r="O41">
        <v>41581</v>
      </c>
      <c r="P41">
        <v>41581</v>
      </c>
      <c r="Q41">
        <v>3170846</v>
      </c>
      <c r="S41">
        <v>3418.7354165515899</v>
      </c>
    </row>
    <row r="42" spans="3:19" x14ac:dyDescent="0.25">
      <c r="C42">
        <v>3</v>
      </c>
      <c r="D42" t="s">
        <v>215</v>
      </c>
      <c r="E42">
        <v>7</v>
      </c>
      <c r="I42">
        <v>1226.5</v>
      </c>
      <c r="J42">
        <v>108</v>
      </c>
      <c r="K42">
        <v>17</v>
      </c>
      <c r="L42">
        <v>30</v>
      </c>
      <c r="Q42">
        <v>569086</v>
      </c>
      <c r="S42">
        <v>1730.4496578690125</v>
      </c>
    </row>
    <row r="43" spans="3:19" x14ac:dyDescent="0.25">
      <c r="C43">
        <v>3</v>
      </c>
      <c r="D43">
        <v>99</v>
      </c>
      <c r="E43">
        <v>1.4</v>
      </c>
      <c r="I43">
        <v>243</v>
      </c>
      <c r="K43">
        <v>17</v>
      </c>
      <c r="Q43">
        <v>64100</v>
      </c>
      <c r="S43">
        <v>1730.4496578690125</v>
      </c>
    </row>
    <row r="44" spans="3:19" x14ac:dyDescent="0.25">
      <c r="C44">
        <v>3</v>
      </c>
      <c r="D44">
        <v>100</v>
      </c>
      <c r="E44">
        <v>1</v>
      </c>
      <c r="I44">
        <v>184</v>
      </c>
      <c r="L44">
        <v>30</v>
      </c>
      <c r="Q44">
        <v>56740</v>
      </c>
    </row>
    <row r="45" spans="3:19" x14ac:dyDescent="0.25">
      <c r="C45">
        <v>3</v>
      </c>
      <c r="D45">
        <v>101</v>
      </c>
      <c r="E45">
        <v>4.5999999999999996</v>
      </c>
      <c r="I45">
        <v>799.5</v>
      </c>
      <c r="J45">
        <v>108</v>
      </c>
      <c r="Q45">
        <v>448246</v>
      </c>
    </row>
    <row r="46" spans="3:19" x14ac:dyDescent="0.25">
      <c r="C46">
        <v>3</v>
      </c>
      <c r="D46" t="s">
        <v>1154</v>
      </c>
      <c r="E46">
        <v>4.5</v>
      </c>
      <c r="I46">
        <v>558.5</v>
      </c>
      <c r="Q46">
        <v>152450</v>
      </c>
      <c r="S46">
        <v>104.95242534924439</v>
      </c>
    </row>
    <row r="47" spans="3:19" x14ac:dyDescent="0.25">
      <c r="C47">
        <v>3</v>
      </c>
      <c r="D47">
        <v>526</v>
      </c>
      <c r="E47">
        <v>4.5</v>
      </c>
      <c r="I47">
        <v>558.5</v>
      </c>
      <c r="Q47">
        <v>152450</v>
      </c>
      <c r="S47">
        <v>104.95242534924439</v>
      </c>
    </row>
    <row r="48" spans="3:19" x14ac:dyDescent="0.25">
      <c r="C48">
        <v>3</v>
      </c>
      <c r="D48" t="s">
        <v>1155</v>
      </c>
      <c r="E48">
        <v>60.5</v>
      </c>
      <c r="I48">
        <v>9430.25</v>
      </c>
      <c r="J48">
        <v>621.5</v>
      </c>
      <c r="O48">
        <v>29926</v>
      </c>
      <c r="P48">
        <v>29926</v>
      </c>
      <c r="Q48">
        <v>2267035</v>
      </c>
      <c r="S48">
        <v>1583.3333333333333</v>
      </c>
    </row>
    <row r="49" spans="3:19" x14ac:dyDescent="0.25">
      <c r="C49">
        <v>3</v>
      </c>
      <c r="D49">
        <v>303</v>
      </c>
      <c r="E49">
        <v>14.5</v>
      </c>
      <c r="I49">
        <v>2094.25</v>
      </c>
      <c r="J49">
        <v>57</v>
      </c>
      <c r="O49">
        <v>8400</v>
      </c>
      <c r="P49">
        <v>8400</v>
      </c>
      <c r="Q49">
        <v>505295</v>
      </c>
      <c r="S49">
        <v>1583.3333333333333</v>
      </c>
    </row>
    <row r="50" spans="3:19" x14ac:dyDescent="0.25">
      <c r="C50">
        <v>3</v>
      </c>
      <c r="D50">
        <v>304</v>
      </c>
      <c r="E50">
        <v>6</v>
      </c>
      <c r="I50">
        <v>984</v>
      </c>
      <c r="J50">
        <v>25</v>
      </c>
      <c r="Q50">
        <v>281297</v>
      </c>
    </row>
    <row r="51" spans="3:19" x14ac:dyDescent="0.25">
      <c r="C51">
        <v>3</v>
      </c>
      <c r="D51">
        <v>305</v>
      </c>
      <c r="E51">
        <v>1</v>
      </c>
      <c r="I51">
        <v>175.5</v>
      </c>
      <c r="J51">
        <v>31.5</v>
      </c>
      <c r="Q51">
        <v>47895</v>
      </c>
    </row>
    <row r="52" spans="3:19" x14ac:dyDescent="0.25">
      <c r="C52">
        <v>3</v>
      </c>
      <c r="D52">
        <v>409</v>
      </c>
      <c r="E52">
        <v>24</v>
      </c>
      <c r="I52">
        <v>3875</v>
      </c>
      <c r="J52">
        <v>394</v>
      </c>
      <c r="O52">
        <v>7500</v>
      </c>
      <c r="P52">
        <v>7500</v>
      </c>
      <c r="Q52">
        <v>967395</v>
      </c>
    </row>
    <row r="53" spans="3:19" x14ac:dyDescent="0.25">
      <c r="C53">
        <v>3</v>
      </c>
      <c r="D53">
        <v>636</v>
      </c>
      <c r="E53">
        <v>1</v>
      </c>
      <c r="I53">
        <v>183.5</v>
      </c>
      <c r="O53">
        <v>2094</v>
      </c>
      <c r="P53">
        <v>2094</v>
      </c>
      <c r="Q53">
        <v>33574</v>
      </c>
    </row>
    <row r="54" spans="3:19" x14ac:dyDescent="0.25">
      <c r="C54">
        <v>3</v>
      </c>
      <c r="D54">
        <v>642</v>
      </c>
      <c r="E54">
        <v>14</v>
      </c>
      <c r="I54">
        <v>2118</v>
      </c>
      <c r="J54">
        <v>114</v>
      </c>
      <c r="O54">
        <v>11932</v>
      </c>
      <c r="P54">
        <v>11932</v>
      </c>
      <c r="Q54">
        <v>431579</v>
      </c>
    </row>
    <row r="55" spans="3:19" x14ac:dyDescent="0.25">
      <c r="C55">
        <v>3</v>
      </c>
      <c r="D55" t="s">
        <v>1156</v>
      </c>
      <c r="E55">
        <v>8</v>
      </c>
      <c r="I55">
        <v>1299.5</v>
      </c>
      <c r="L55">
        <v>24</v>
      </c>
      <c r="O55">
        <v>1500</v>
      </c>
      <c r="P55">
        <v>1500</v>
      </c>
      <c r="Q55">
        <v>191817</v>
      </c>
    </row>
    <row r="56" spans="3:19" x14ac:dyDescent="0.25">
      <c r="C56">
        <v>3</v>
      </c>
      <c r="D56">
        <v>25</v>
      </c>
      <c r="E56">
        <v>3</v>
      </c>
      <c r="I56">
        <v>540</v>
      </c>
      <c r="L56">
        <v>24</v>
      </c>
      <c r="O56">
        <v>1500</v>
      </c>
      <c r="P56">
        <v>1500</v>
      </c>
      <c r="Q56">
        <v>67356</v>
      </c>
    </row>
    <row r="57" spans="3:19" x14ac:dyDescent="0.25">
      <c r="C57">
        <v>3</v>
      </c>
      <c r="D57">
        <v>30</v>
      </c>
      <c r="E57">
        <v>5</v>
      </c>
      <c r="I57">
        <v>759.5</v>
      </c>
      <c r="Q57">
        <v>124461</v>
      </c>
    </row>
    <row r="58" spans="3:19" x14ac:dyDescent="0.25">
      <c r="C58" t="s">
        <v>1160</v>
      </c>
      <c r="E58">
        <v>80</v>
      </c>
      <c r="I58">
        <v>12514.75</v>
      </c>
      <c r="J58">
        <v>729.5</v>
      </c>
      <c r="K58">
        <v>17</v>
      </c>
      <c r="L58">
        <v>54</v>
      </c>
      <c r="O58">
        <v>31426</v>
      </c>
      <c r="P58">
        <v>31426</v>
      </c>
      <c r="Q58">
        <v>3180388</v>
      </c>
      <c r="S58">
        <v>3418.7354165515899</v>
      </c>
    </row>
  </sheetData>
  <hyperlinks>
    <hyperlink ref="A2" location="Obsah!A1" display="Zpět na Obsah  KL 01  1.-4.měsíc" xr:uid="{6B768E26-70E1-41B7-9D0D-E78A7C79798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1179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18686556.32</v>
      </c>
      <c r="C3" s="221">
        <f t="shared" ref="C3:Z3" si="0">SUBTOTAL(9,C6:C1048576)</f>
        <v>0</v>
      </c>
      <c r="D3" s="221"/>
      <c r="E3" s="221">
        <f>SUBTOTAL(9,E6:E1048576)/4</f>
        <v>19508324.109999999</v>
      </c>
      <c r="F3" s="221"/>
      <c r="G3" s="221">
        <f t="shared" si="0"/>
        <v>0</v>
      </c>
      <c r="H3" s="221">
        <f>SUBTOTAL(9,H6:H1048576)/4</f>
        <v>3710930.7800000003</v>
      </c>
      <c r="I3" s="224">
        <f>IF(B3&lt;&gt;0,H3/B3,"")</f>
        <v>0.19858826401460791</v>
      </c>
      <c r="J3" s="222">
        <f>IF(E3&lt;&gt;0,H3/E3,"")</f>
        <v>0.19022294068293499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1"/>
      <c r="B5" s="602">
        <v>2019</v>
      </c>
      <c r="C5" s="603"/>
      <c r="D5" s="603"/>
      <c r="E5" s="603">
        <v>2020</v>
      </c>
      <c r="F5" s="603"/>
      <c r="G5" s="603"/>
      <c r="H5" s="603">
        <v>2021</v>
      </c>
      <c r="I5" s="604" t="s">
        <v>269</v>
      </c>
      <c r="J5" s="605" t="s">
        <v>2</v>
      </c>
      <c r="K5" s="602">
        <v>2015</v>
      </c>
      <c r="L5" s="603"/>
      <c r="M5" s="603"/>
      <c r="N5" s="603">
        <v>2020</v>
      </c>
      <c r="O5" s="603"/>
      <c r="P5" s="603"/>
      <c r="Q5" s="603">
        <v>2021</v>
      </c>
      <c r="R5" s="604" t="s">
        <v>269</v>
      </c>
      <c r="S5" s="605" t="s">
        <v>2</v>
      </c>
      <c r="T5" s="602">
        <v>2015</v>
      </c>
      <c r="U5" s="603"/>
      <c r="V5" s="603"/>
      <c r="W5" s="603">
        <v>2020</v>
      </c>
      <c r="X5" s="603"/>
      <c r="Y5" s="603"/>
      <c r="Z5" s="603">
        <v>2021</v>
      </c>
      <c r="AA5" s="604" t="s">
        <v>269</v>
      </c>
      <c r="AB5" s="605" t="s">
        <v>2</v>
      </c>
    </row>
    <row r="6" spans="1:28" ht="14.45" customHeight="1" x14ac:dyDescent="0.25">
      <c r="A6" s="606" t="s">
        <v>1175</v>
      </c>
      <c r="B6" s="607">
        <v>844623.31999999983</v>
      </c>
      <c r="C6" s="608"/>
      <c r="D6" s="608"/>
      <c r="E6" s="607">
        <v>1066345.1099999999</v>
      </c>
      <c r="F6" s="608"/>
      <c r="G6" s="608"/>
      <c r="H6" s="607">
        <v>210081.77999999994</v>
      </c>
      <c r="I6" s="608"/>
      <c r="J6" s="608"/>
      <c r="K6" s="607"/>
      <c r="L6" s="608"/>
      <c r="M6" s="608"/>
      <c r="N6" s="607"/>
      <c r="O6" s="608"/>
      <c r="P6" s="608"/>
      <c r="Q6" s="607"/>
      <c r="R6" s="608"/>
      <c r="S6" s="608"/>
      <c r="T6" s="607"/>
      <c r="U6" s="608"/>
      <c r="V6" s="608"/>
      <c r="W6" s="607"/>
      <c r="X6" s="608"/>
      <c r="Y6" s="608"/>
      <c r="Z6" s="607"/>
      <c r="AA6" s="608"/>
      <c r="AB6" s="609"/>
    </row>
    <row r="7" spans="1:28" ht="14.45" customHeight="1" x14ac:dyDescent="0.25">
      <c r="A7" s="620" t="s">
        <v>1176</v>
      </c>
      <c r="B7" s="610">
        <v>844623.31999999983</v>
      </c>
      <c r="C7" s="611"/>
      <c r="D7" s="611"/>
      <c r="E7" s="610">
        <v>1066345.1099999999</v>
      </c>
      <c r="F7" s="611"/>
      <c r="G7" s="611"/>
      <c r="H7" s="610">
        <v>210081.77999999994</v>
      </c>
      <c r="I7" s="611"/>
      <c r="J7" s="611"/>
      <c r="K7" s="610"/>
      <c r="L7" s="611"/>
      <c r="M7" s="611"/>
      <c r="N7" s="610"/>
      <c r="O7" s="611"/>
      <c r="P7" s="611"/>
      <c r="Q7" s="610"/>
      <c r="R7" s="611"/>
      <c r="S7" s="611"/>
      <c r="T7" s="610"/>
      <c r="U7" s="611"/>
      <c r="V7" s="611"/>
      <c r="W7" s="610"/>
      <c r="X7" s="611"/>
      <c r="Y7" s="611"/>
      <c r="Z7" s="610"/>
      <c r="AA7" s="611"/>
      <c r="AB7" s="612"/>
    </row>
    <row r="8" spans="1:28" ht="14.45" customHeight="1" x14ac:dyDescent="0.25">
      <c r="A8" s="613" t="s">
        <v>1177</v>
      </c>
      <c r="B8" s="614">
        <v>17841933</v>
      </c>
      <c r="C8" s="615"/>
      <c r="D8" s="615"/>
      <c r="E8" s="614">
        <v>18441979</v>
      </c>
      <c r="F8" s="615"/>
      <c r="G8" s="615"/>
      <c r="H8" s="614">
        <v>3500849</v>
      </c>
      <c r="I8" s="615"/>
      <c r="J8" s="615"/>
      <c r="K8" s="614"/>
      <c r="L8" s="615"/>
      <c r="M8" s="615"/>
      <c r="N8" s="614"/>
      <c r="O8" s="615"/>
      <c r="P8" s="615"/>
      <c r="Q8" s="614"/>
      <c r="R8" s="615"/>
      <c r="S8" s="615"/>
      <c r="T8" s="614"/>
      <c r="U8" s="615"/>
      <c r="V8" s="615"/>
      <c r="W8" s="614"/>
      <c r="X8" s="615"/>
      <c r="Y8" s="615"/>
      <c r="Z8" s="614"/>
      <c r="AA8" s="615"/>
      <c r="AB8" s="616"/>
    </row>
    <row r="9" spans="1:28" ht="14.45" customHeight="1" thickBot="1" x14ac:dyDescent="0.3">
      <c r="A9" s="621" t="s">
        <v>1178</v>
      </c>
      <c r="B9" s="617">
        <v>17841933</v>
      </c>
      <c r="C9" s="618"/>
      <c r="D9" s="618"/>
      <c r="E9" s="617">
        <v>18441979</v>
      </c>
      <c r="F9" s="618"/>
      <c r="G9" s="618"/>
      <c r="H9" s="617">
        <v>3500849</v>
      </c>
      <c r="I9" s="618"/>
      <c r="J9" s="618"/>
      <c r="K9" s="617"/>
      <c r="L9" s="618"/>
      <c r="M9" s="618"/>
      <c r="N9" s="617"/>
      <c r="O9" s="618"/>
      <c r="P9" s="618"/>
      <c r="Q9" s="617"/>
      <c r="R9" s="618"/>
      <c r="S9" s="618"/>
      <c r="T9" s="617"/>
      <c r="U9" s="618"/>
      <c r="V9" s="618"/>
      <c r="W9" s="617"/>
      <c r="X9" s="618"/>
      <c r="Y9" s="618"/>
      <c r="Z9" s="617"/>
      <c r="AA9" s="618"/>
      <c r="AB9" s="619"/>
    </row>
    <row r="10" spans="1:28" ht="14.45" customHeight="1" thickBot="1" x14ac:dyDescent="0.25"/>
    <row r="11" spans="1:28" ht="14.45" customHeight="1" x14ac:dyDescent="0.25">
      <c r="A11" s="606" t="s">
        <v>1180</v>
      </c>
      <c r="B11" s="607">
        <v>844623.31999999983</v>
      </c>
      <c r="C11" s="608"/>
      <c r="D11" s="608"/>
      <c r="E11" s="607">
        <v>1066345.1099999999</v>
      </c>
      <c r="F11" s="608"/>
      <c r="G11" s="608"/>
      <c r="H11" s="607">
        <v>209637.77999999997</v>
      </c>
      <c r="I11" s="608"/>
      <c r="J11" s="609"/>
    </row>
    <row r="12" spans="1:28" ht="14.45" customHeight="1" x14ac:dyDescent="0.25">
      <c r="A12" s="620" t="s">
        <v>1181</v>
      </c>
      <c r="B12" s="610">
        <v>14753</v>
      </c>
      <c r="C12" s="611"/>
      <c r="D12" s="611"/>
      <c r="E12" s="610">
        <v>25568</v>
      </c>
      <c r="F12" s="611"/>
      <c r="G12" s="611"/>
      <c r="H12" s="610">
        <v>14358</v>
      </c>
      <c r="I12" s="611"/>
      <c r="J12" s="612"/>
    </row>
    <row r="13" spans="1:28" ht="14.45" customHeight="1" x14ac:dyDescent="0.25">
      <c r="A13" s="620" t="s">
        <v>1182</v>
      </c>
      <c r="B13" s="610">
        <v>829870.31999999983</v>
      </c>
      <c r="C13" s="611"/>
      <c r="D13" s="611"/>
      <c r="E13" s="610">
        <v>1040777.11</v>
      </c>
      <c r="F13" s="611"/>
      <c r="G13" s="611"/>
      <c r="H13" s="610">
        <v>195279.77999999997</v>
      </c>
      <c r="I13" s="611"/>
      <c r="J13" s="612"/>
    </row>
    <row r="14" spans="1:28" ht="14.45" customHeight="1" x14ac:dyDescent="0.25">
      <c r="A14" s="613" t="s">
        <v>528</v>
      </c>
      <c r="B14" s="614">
        <v>17397300</v>
      </c>
      <c r="C14" s="615"/>
      <c r="D14" s="615"/>
      <c r="E14" s="614">
        <v>18054503</v>
      </c>
      <c r="F14" s="615"/>
      <c r="G14" s="615"/>
      <c r="H14" s="614">
        <v>3483545</v>
      </c>
      <c r="I14" s="615"/>
      <c r="J14" s="616"/>
    </row>
    <row r="15" spans="1:28" ht="14.45" customHeight="1" x14ac:dyDescent="0.25">
      <c r="A15" s="620" t="s">
        <v>1181</v>
      </c>
      <c r="B15" s="610">
        <v>17397300</v>
      </c>
      <c r="C15" s="611"/>
      <c r="D15" s="611"/>
      <c r="E15" s="610">
        <v>18054503</v>
      </c>
      <c r="F15" s="611"/>
      <c r="G15" s="611"/>
      <c r="H15" s="610">
        <v>3483545</v>
      </c>
      <c r="I15" s="611"/>
      <c r="J15" s="612"/>
    </row>
    <row r="16" spans="1:28" ht="14.45" customHeight="1" x14ac:dyDescent="0.25">
      <c r="A16" s="613" t="s">
        <v>533</v>
      </c>
      <c r="B16" s="614">
        <v>444633</v>
      </c>
      <c r="C16" s="615"/>
      <c r="D16" s="615"/>
      <c r="E16" s="614">
        <v>387476</v>
      </c>
      <c r="F16" s="615"/>
      <c r="G16" s="615"/>
      <c r="H16" s="614">
        <v>17748</v>
      </c>
      <c r="I16" s="615"/>
      <c r="J16" s="616"/>
    </row>
    <row r="17" spans="1:10" ht="14.45" customHeight="1" thickBot="1" x14ac:dyDescent="0.3">
      <c r="A17" s="621" t="s">
        <v>1181</v>
      </c>
      <c r="B17" s="617">
        <v>444633</v>
      </c>
      <c r="C17" s="618"/>
      <c r="D17" s="618"/>
      <c r="E17" s="617">
        <v>387476</v>
      </c>
      <c r="F17" s="618"/>
      <c r="G17" s="618"/>
      <c r="H17" s="617">
        <v>17748</v>
      </c>
      <c r="I17" s="618"/>
      <c r="J17" s="619"/>
    </row>
    <row r="18" spans="1:10" ht="14.45" customHeight="1" x14ac:dyDescent="0.2">
      <c r="A18" s="538" t="s">
        <v>244</v>
      </c>
    </row>
    <row r="19" spans="1:10" ht="14.45" customHeight="1" x14ac:dyDescent="0.2">
      <c r="A19" s="539" t="s">
        <v>581</v>
      </c>
    </row>
    <row r="20" spans="1:10" ht="14.45" customHeight="1" x14ac:dyDescent="0.2">
      <c r="A20" s="538" t="s">
        <v>1183</v>
      </c>
    </row>
    <row r="21" spans="1:10" ht="14.45" customHeight="1" x14ac:dyDescent="0.2">
      <c r="A21" s="538" t="s">
        <v>1184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84C4894-DF27-4BD3-A91D-069EADEE958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1188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72664</v>
      </c>
      <c r="C3" s="259">
        <f t="shared" si="0"/>
        <v>71095</v>
      </c>
      <c r="D3" s="271">
        <f t="shared" si="0"/>
        <v>12753</v>
      </c>
      <c r="E3" s="223">
        <f t="shared" si="0"/>
        <v>18686556.32</v>
      </c>
      <c r="F3" s="221">
        <f t="shared" si="0"/>
        <v>19508324.109999999</v>
      </c>
      <c r="G3" s="260">
        <f t="shared" si="0"/>
        <v>3710930.78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1"/>
      <c r="B5" s="602">
        <v>2019</v>
      </c>
      <c r="C5" s="603">
        <v>2020</v>
      </c>
      <c r="D5" s="622">
        <v>2021</v>
      </c>
      <c r="E5" s="602">
        <v>2019</v>
      </c>
      <c r="F5" s="603">
        <v>2020</v>
      </c>
      <c r="G5" s="622">
        <v>2021</v>
      </c>
    </row>
    <row r="6" spans="1:7" ht="14.45" customHeight="1" x14ac:dyDescent="0.2">
      <c r="A6" s="592" t="s">
        <v>1181</v>
      </c>
      <c r="B6" s="116">
        <v>72288</v>
      </c>
      <c r="C6" s="116">
        <v>70382</v>
      </c>
      <c r="D6" s="116">
        <v>12567</v>
      </c>
      <c r="E6" s="623">
        <v>17856686</v>
      </c>
      <c r="F6" s="623">
        <v>18467547</v>
      </c>
      <c r="G6" s="624">
        <v>3515651</v>
      </c>
    </row>
    <row r="7" spans="1:7" ht="14.45" customHeight="1" x14ac:dyDescent="0.2">
      <c r="A7" s="593" t="s">
        <v>1185</v>
      </c>
      <c r="B7" s="585">
        <v>2</v>
      </c>
      <c r="C7" s="585"/>
      <c r="D7" s="585"/>
      <c r="E7" s="625">
        <v>76</v>
      </c>
      <c r="F7" s="625"/>
      <c r="G7" s="626"/>
    </row>
    <row r="8" spans="1:7" ht="14.45" customHeight="1" x14ac:dyDescent="0.2">
      <c r="A8" s="593" t="s">
        <v>583</v>
      </c>
      <c r="B8" s="585">
        <v>45</v>
      </c>
      <c r="C8" s="585">
        <v>93</v>
      </c>
      <c r="D8" s="585">
        <v>14</v>
      </c>
      <c r="E8" s="625">
        <v>74906</v>
      </c>
      <c r="F8" s="625">
        <v>150761.56</v>
      </c>
      <c r="G8" s="626">
        <v>560</v>
      </c>
    </row>
    <row r="9" spans="1:7" ht="14.45" customHeight="1" x14ac:dyDescent="0.2">
      <c r="A9" s="593" t="s">
        <v>1186</v>
      </c>
      <c r="B9" s="585">
        <v>15</v>
      </c>
      <c r="C9" s="585"/>
      <c r="D9" s="585"/>
      <c r="E9" s="625">
        <v>570</v>
      </c>
      <c r="F9" s="625"/>
      <c r="G9" s="626"/>
    </row>
    <row r="10" spans="1:7" ht="14.45" customHeight="1" x14ac:dyDescent="0.2">
      <c r="A10" s="593" t="s">
        <v>584</v>
      </c>
      <c r="B10" s="585">
        <v>18</v>
      </c>
      <c r="C10" s="585">
        <v>23</v>
      </c>
      <c r="D10" s="585">
        <v>3</v>
      </c>
      <c r="E10" s="625">
        <v>684</v>
      </c>
      <c r="F10" s="625">
        <v>874</v>
      </c>
      <c r="G10" s="626">
        <v>120</v>
      </c>
    </row>
    <row r="11" spans="1:7" ht="14.45" customHeight="1" x14ac:dyDescent="0.2">
      <c r="A11" s="593" t="s">
        <v>585</v>
      </c>
      <c r="B11" s="585">
        <v>48</v>
      </c>
      <c r="C11" s="585">
        <v>420</v>
      </c>
      <c r="D11" s="585">
        <v>104</v>
      </c>
      <c r="E11" s="625">
        <v>1824</v>
      </c>
      <c r="F11" s="625">
        <v>258889.1</v>
      </c>
      <c r="G11" s="626">
        <v>71008.34</v>
      </c>
    </row>
    <row r="12" spans="1:7" ht="14.45" customHeight="1" x14ac:dyDescent="0.2">
      <c r="A12" s="593" t="s">
        <v>586</v>
      </c>
      <c r="B12" s="585">
        <v>247</v>
      </c>
      <c r="C12" s="585">
        <v>177</v>
      </c>
      <c r="D12" s="585">
        <v>65</v>
      </c>
      <c r="E12" s="625">
        <v>751772.31999999983</v>
      </c>
      <c r="F12" s="625">
        <v>630252.44999999995</v>
      </c>
      <c r="G12" s="626">
        <v>123591.44</v>
      </c>
    </row>
    <row r="13" spans="1:7" ht="14.45" customHeight="1" thickBot="1" x14ac:dyDescent="0.25">
      <c r="A13" s="629" t="s">
        <v>1187</v>
      </c>
      <c r="B13" s="587">
        <v>1</v>
      </c>
      <c r="C13" s="587"/>
      <c r="D13" s="587"/>
      <c r="E13" s="627">
        <v>38</v>
      </c>
      <c r="F13" s="627"/>
      <c r="G13" s="628"/>
    </row>
    <row r="14" spans="1:7" ht="14.45" customHeight="1" x14ac:dyDescent="0.2">
      <c r="A14" s="538" t="s">
        <v>244</v>
      </c>
    </row>
    <row r="15" spans="1:7" ht="14.45" customHeight="1" x14ac:dyDescent="0.2">
      <c r="A15" s="539" t="s">
        <v>581</v>
      </c>
    </row>
    <row r="16" spans="1:7" ht="14.45" customHeight="1" x14ac:dyDescent="0.2">
      <c r="A16" s="538" t="s">
        <v>1183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6AE0763-A884-44E5-A8EF-0AA908DE5B8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1268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72664</v>
      </c>
      <c r="H3" s="103">
        <f t="shared" si="0"/>
        <v>18686556.32</v>
      </c>
      <c r="I3" s="74"/>
      <c r="J3" s="74"/>
      <c r="K3" s="103">
        <f t="shared" si="0"/>
        <v>71095</v>
      </c>
      <c r="L3" s="103">
        <f t="shared" si="0"/>
        <v>19508324.109999999</v>
      </c>
      <c r="M3" s="74"/>
      <c r="N3" s="74"/>
      <c r="O3" s="103">
        <f t="shared" si="0"/>
        <v>12753</v>
      </c>
      <c r="P3" s="103">
        <f t="shared" si="0"/>
        <v>3710930.7800000003</v>
      </c>
      <c r="Q3" s="75">
        <f>IF(L3=0,0,P3/L3)</f>
        <v>0.19022294068293499</v>
      </c>
      <c r="R3" s="104">
        <f>IF(O3=0,0,P3/O3)</f>
        <v>290.98492746804675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0"/>
      <c r="B5" s="630"/>
      <c r="C5" s="631"/>
      <c r="D5" s="632"/>
      <c r="E5" s="633"/>
      <c r="F5" s="634"/>
      <c r="G5" s="635" t="s">
        <v>71</v>
      </c>
      <c r="H5" s="636" t="s">
        <v>14</v>
      </c>
      <c r="I5" s="637"/>
      <c r="J5" s="637"/>
      <c r="K5" s="635" t="s">
        <v>71</v>
      </c>
      <c r="L5" s="636" t="s">
        <v>14</v>
      </c>
      <c r="M5" s="637"/>
      <c r="N5" s="637"/>
      <c r="O5" s="635" t="s">
        <v>71</v>
      </c>
      <c r="P5" s="636" t="s">
        <v>14</v>
      </c>
      <c r="Q5" s="638"/>
      <c r="R5" s="639"/>
    </row>
    <row r="6" spans="1:18" ht="14.45" customHeight="1" x14ac:dyDescent="0.2">
      <c r="A6" s="560" t="s">
        <v>1189</v>
      </c>
      <c r="B6" s="561" t="s">
        <v>1190</v>
      </c>
      <c r="C6" s="561" t="s">
        <v>1180</v>
      </c>
      <c r="D6" s="561" t="s">
        <v>1191</v>
      </c>
      <c r="E6" s="561" t="s">
        <v>1192</v>
      </c>
      <c r="F6" s="561" t="s">
        <v>1193</v>
      </c>
      <c r="G6" s="116">
        <v>176</v>
      </c>
      <c r="H6" s="116">
        <v>6688</v>
      </c>
      <c r="I6" s="561"/>
      <c r="J6" s="561">
        <v>38</v>
      </c>
      <c r="K6" s="116">
        <v>767</v>
      </c>
      <c r="L6" s="116">
        <v>29146</v>
      </c>
      <c r="M6" s="561"/>
      <c r="N6" s="561">
        <v>38</v>
      </c>
      <c r="O6" s="116">
        <v>436</v>
      </c>
      <c r="P6" s="116">
        <v>17440</v>
      </c>
      <c r="Q6" s="566"/>
      <c r="R6" s="584">
        <v>40</v>
      </c>
    </row>
    <row r="7" spans="1:18" ht="14.45" customHeight="1" x14ac:dyDescent="0.2">
      <c r="A7" s="567" t="s">
        <v>1189</v>
      </c>
      <c r="B7" s="568" t="s">
        <v>1190</v>
      </c>
      <c r="C7" s="568" t="s">
        <v>1180</v>
      </c>
      <c r="D7" s="568" t="s">
        <v>1191</v>
      </c>
      <c r="E7" s="568" t="s">
        <v>1194</v>
      </c>
      <c r="F7" s="568" t="s">
        <v>1195</v>
      </c>
      <c r="G7" s="585">
        <v>55</v>
      </c>
      <c r="H7" s="585">
        <v>1833.3200000000002</v>
      </c>
      <c r="I7" s="568"/>
      <c r="J7" s="568">
        <v>33.333090909090913</v>
      </c>
      <c r="K7" s="585">
        <v>63</v>
      </c>
      <c r="L7" s="585">
        <v>2411.1099999999997</v>
      </c>
      <c r="M7" s="568"/>
      <c r="N7" s="568">
        <v>38.271587301587296</v>
      </c>
      <c r="O7" s="585">
        <v>14</v>
      </c>
      <c r="P7" s="585">
        <v>637.78000000000009</v>
      </c>
      <c r="Q7" s="573"/>
      <c r="R7" s="586">
        <v>45.555714285714295</v>
      </c>
    </row>
    <row r="8" spans="1:18" ht="14.45" customHeight="1" x14ac:dyDescent="0.2">
      <c r="A8" s="567" t="s">
        <v>1189</v>
      </c>
      <c r="B8" s="568" t="s">
        <v>1190</v>
      </c>
      <c r="C8" s="568" t="s">
        <v>1180</v>
      </c>
      <c r="D8" s="568" t="s">
        <v>1191</v>
      </c>
      <c r="E8" s="568" t="s">
        <v>1196</v>
      </c>
      <c r="F8" s="568" t="s">
        <v>1197</v>
      </c>
      <c r="G8" s="585">
        <v>136</v>
      </c>
      <c r="H8" s="585">
        <v>5168</v>
      </c>
      <c r="I8" s="568"/>
      <c r="J8" s="568">
        <v>38</v>
      </c>
      <c r="K8" s="585">
        <v>118</v>
      </c>
      <c r="L8" s="585">
        <v>4484</v>
      </c>
      <c r="M8" s="568"/>
      <c r="N8" s="568">
        <v>38</v>
      </c>
      <c r="O8" s="585">
        <v>18</v>
      </c>
      <c r="P8" s="585">
        <v>702</v>
      </c>
      <c r="Q8" s="573"/>
      <c r="R8" s="586">
        <v>39</v>
      </c>
    </row>
    <row r="9" spans="1:18" ht="14.45" customHeight="1" x14ac:dyDescent="0.2">
      <c r="A9" s="567" t="s">
        <v>1189</v>
      </c>
      <c r="B9" s="568" t="s">
        <v>1190</v>
      </c>
      <c r="C9" s="568" t="s">
        <v>1180</v>
      </c>
      <c r="D9" s="568" t="s">
        <v>1191</v>
      </c>
      <c r="E9" s="568" t="s">
        <v>1198</v>
      </c>
      <c r="F9" s="568" t="s">
        <v>1199</v>
      </c>
      <c r="G9" s="585">
        <v>213</v>
      </c>
      <c r="H9" s="585">
        <v>9585</v>
      </c>
      <c r="I9" s="568"/>
      <c r="J9" s="568">
        <v>45</v>
      </c>
      <c r="K9" s="585">
        <v>213</v>
      </c>
      <c r="L9" s="585">
        <v>9798</v>
      </c>
      <c r="M9" s="568"/>
      <c r="N9" s="568">
        <v>46</v>
      </c>
      <c r="O9" s="585">
        <v>36</v>
      </c>
      <c r="P9" s="585">
        <v>1656</v>
      </c>
      <c r="Q9" s="573"/>
      <c r="R9" s="586">
        <v>46</v>
      </c>
    </row>
    <row r="10" spans="1:18" ht="14.45" customHeight="1" x14ac:dyDescent="0.2">
      <c r="A10" s="567" t="s">
        <v>1189</v>
      </c>
      <c r="B10" s="568" t="s">
        <v>1190</v>
      </c>
      <c r="C10" s="568" t="s">
        <v>1180</v>
      </c>
      <c r="D10" s="568" t="s">
        <v>1191</v>
      </c>
      <c r="E10" s="568" t="s">
        <v>1200</v>
      </c>
      <c r="F10" s="568" t="s">
        <v>1201</v>
      </c>
      <c r="G10" s="585">
        <v>89</v>
      </c>
      <c r="H10" s="585">
        <v>811146</v>
      </c>
      <c r="I10" s="568"/>
      <c r="J10" s="568">
        <v>9114</v>
      </c>
      <c r="K10" s="585">
        <v>110</v>
      </c>
      <c r="L10" s="585">
        <v>1004410</v>
      </c>
      <c r="M10" s="568"/>
      <c r="N10" s="568">
        <v>9131</v>
      </c>
      <c r="O10" s="585">
        <v>20</v>
      </c>
      <c r="P10" s="585">
        <v>184740</v>
      </c>
      <c r="Q10" s="573"/>
      <c r="R10" s="586">
        <v>9237</v>
      </c>
    </row>
    <row r="11" spans="1:18" ht="14.45" customHeight="1" x14ac:dyDescent="0.2">
      <c r="A11" s="567" t="s">
        <v>1189</v>
      </c>
      <c r="B11" s="568" t="s">
        <v>1190</v>
      </c>
      <c r="C11" s="568" t="s">
        <v>1180</v>
      </c>
      <c r="D11" s="568" t="s">
        <v>1191</v>
      </c>
      <c r="E11" s="568" t="s">
        <v>1202</v>
      </c>
      <c r="F11" s="568" t="s">
        <v>1203</v>
      </c>
      <c r="G11" s="585"/>
      <c r="H11" s="585"/>
      <c r="I11" s="568"/>
      <c r="J11" s="568"/>
      <c r="K11" s="585">
        <v>1</v>
      </c>
      <c r="L11" s="585">
        <v>76</v>
      </c>
      <c r="M11" s="568"/>
      <c r="N11" s="568">
        <v>76</v>
      </c>
      <c r="O11" s="585"/>
      <c r="P11" s="585"/>
      <c r="Q11" s="573"/>
      <c r="R11" s="586"/>
    </row>
    <row r="12" spans="1:18" ht="14.45" customHeight="1" x14ac:dyDescent="0.2">
      <c r="A12" s="567" t="s">
        <v>1189</v>
      </c>
      <c r="B12" s="568" t="s">
        <v>1190</v>
      </c>
      <c r="C12" s="568" t="s">
        <v>1180</v>
      </c>
      <c r="D12" s="568" t="s">
        <v>1191</v>
      </c>
      <c r="E12" s="568" t="s">
        <v>1204</v>
      </c>
      <c r="F12" s="568" t="s">
        <v>1205</v>
      </c>
      <c r="G12" s="585">
        <v>1</v>
      </c>
      <c r="H12" s="585">
        <v>358</v>
      </c>
      <c r="I12" s="568"/>
      <c r="J12" s="568">
        <v>358</v>
      </c>
      <c r="K12" s="585">
        <v>20</v>
      </c>
      <c r="L12" s="585">
        <v>7200</v>
      </c>
      <c r="M12" s="568"/>
      <c r="N12" s="568">
        <v>360</v>
      </c>
      <c r="O12" s="585">
        <v>7</v>
      </c>
      <c r="P12" s="585">
        <v>2716</v>
      </c>
      <c r="Q12" s="573"/>
      <c r="R12" s="586">
        <v>388</v>
      </c>
    </row>
    <row r="13" spans="1:18" ht="14.45" customHeight="1" x14ac:dyDescent="0.2">
      <c r="A13" s="567" t="s">
        <v>1189</v>
      </c>
      <c r="B13" s="568" t="s">
        <v>1190</v>
      </c>
      <c r="C13" s="568" t="s">
        <v>1180</v>
      </c>
      <c r="D13" s="568" t="s">
        <v>1191</v>
      </c>
      <c r="E13" s="568" t="s">
        <v>1206</v>
      </c>
      <c r="F13" s="568" t="s">
        <v>1207</v>
      </c>
      <c r="G13" s="585">
        <v>55</v>
      </c>
      <c r="H13" s="585">
        <v>9845</v>
      </c>
      <c r="I13" s="568"/>
      <c r="J13" s="568">
        <v>179</v>
      </c>
      <c r="K13" s="585">
        <v>49</v>
      </c>
      <c r="L13" s="585">
        <v>8820</v>
      </c>
      <c r="M13" s="568"/>
      <c r="N13" s="568">
        <v>180</v>
      </c>
      <c r="O13" s="585">
        <v>9</v>
      </c>
      <c r="P13" s="585">
        <v>1746</v>
      </c>
      <c r="Q13" s="573"/>
      <c r="R13" s="586">
        <v>194</v>
      </c>
    </row>
    <row r="14" spans="1:18" ht="14.45" customHeight="1" x14ac:dyDescent="0.2">
      <c r="A14" s="567" t="s">
        <v>1189</v>
      </c>
      <c r="B14" s="568" t="s">
        <v>1190</v>
      </c>
      <c r="C14" s="568" t="s">
        <v>528</v>
      </c>
      <c r="D14" s="568" t="s">
        <v>1191</v>
      </c>
      <c r="E14" s="568" t="s">
        <v>1208</v>
      </c>
      <c r="F14" s="568" t="s">
        <v>1209</v>
      </c>
      <c r="G14" s="585"/>
      <c r="H14" s="585"/>
      <c r="I14" s="568"/>
      <c r="J14" s="568"/>
      <c r="K14" s="585"/>
      <c r="L14" s="585"/>
      <c r="M14" s="568"/>
      <c r="N14" s="568"/>
      <c r="O14" s="585">
        <v>2</v>
      </c>
      <c r="P14" s="585">
        <v>444</v>
      </c>
      <c r="Q14" s="573"/>
      <c r="R14" s="586">
        <v>222</v>
      </c>
    </row>
    <row r="15" spans="1:18" ht="14.45" customHeight="1" x14ac:dyDescent="0.2">
      <c r="A15" s="567" t="s">
        <v>1210</v>
      </c>
      <c r="B15" s="568" t="s">
        <v>1211</v>
      </c>
      <c r="C15" s="568" t="s">
        <v>528</v>
      </c>
      <c r="D15" s="568" t="s">
        <v>1191</v>
      </c>
      <c r="E15" s="568" t="s">
        <v>1208</v>
      </c>
      <c r="F15" s="568" t="s">
        <v>1209</v>
      </c>
      <c r="G15" s="585">
        <v>3430</v>
      </c>
      <c r="H15" s="585">
        <v>730590</v>
      </c>
      <c r="I15" s="568"/>
      <c r="J15" s="568">
        <v>213</v>
      </c>
      <c r="K15" s="585">
        <v>2848</v>
      </c>
      <c r="L15" s="585">
        <v>612320</v>
      </c>
      <c r="M15" s="568"/>
      <c r="N15" s="568">
        <v>215</v>
      </c>
      <c r="O15" s="585">
        <v>518</v>
      </c>
      <c r="P15" s="585">
        <v>114996</v>
      </c>
      <c r="Q15" s="573"/>
      <c r="R15" s="586">
        <v>222</v>
      </c>
    </row>
    <row r="16" spans="1:18" ht="14.45" customHeight="1" x14ac:dyDescent="0.2">
      <c r="A16" s="567" t="s">
        <v>1210</v>
      </c>
      <c r="B16" s="568" t="s">
        <v>1211</v>
      </c>
      <c r="C16" s="568" t="s">
        <v>528</v>
      </c>
      <c r="D16" s="568" t="s">
        <v>1191</v>
      </c>
      <c r="E16" s="568" t="s">
        <v>1212</v>
      </c>
      <c r="F16" s="568" t="s">
        <v>1209</v>
      </c>
      <c r="G16" s="585">
        <v>429</v>
      </c>
      <c r="H16" s="585">
        <v>37752</v>
      </c>
      <c r="I16" s="568"/>
      <c r="J16" s="568">
        <v>88</v>
      </c>
      <c r="K16" s="585">
        <v>363</v>
      </c>
      <c r="L16" s="585">
        <v>32307</v>
      </c>
      <c r="M16" s="568"/>
      <c r="N16" s="568">
        <v>89</v>
      </c>
      <c r="O16" s="585">
        <v>61</v>
      </c>
      <c r="P16" s="585">
        <v>5612</v>
      </c>
      <c r="Q16" s="573"/>
      <c r="R16" s="586">
        <v>92</v>
      </c>
    </row>
    <row r="17" spans="1:18" ht="14.45" customHeight="1" x14ac:dyDescent="0.2">
      <c r="A17" s="567" t="s">
        <v>1210</v>
      </c>
      <c r="B17" s="568" t="s">
        <v>1211</v>
      </c>
      <c r="C17" s="568" t="s">
        <v>528</v>
      </c>
      <c r="D17" s="568" t="s">
        <v>1191</v>
      </c>
      <c r="E17" s="568" t="s">
        <v>1213</v>
      </c>
      <c r="F17" s="568" t="s">
        <v>1214</v>
      </c>
      <c r="G17" s="585">
        <v>24636</v>
      </c>
      <c r="H17" s="585">
        <v>7464708</v>
      </c>
      <c r="I17" s="568"/>
      <c r="J17" s="568">
        <v>303</v>
      </c>
      <c r="K17" s="585">
        <v>30533</v>
      </c>
      <c r="L17" s="585">
        <v>9312565</v>
      </c>
      <c r="M17" s="568"/>
      <c r="N17" s="568">
        <v>305</v>
      </c>
      <c r="O17" s="585">
        <v>5483</v>
      </c>
      <c r="P17" s="585">
        <v>1721662</v>
      </c>
      <c r="Q17" s="573"/>
      <c r="R17" s="586">
        <v>314</v>
      </c>
    </row>
    <row r="18" spans="1:18" ht="14.45" customHeight="1" x14ac:dyDescent="0.2">
      <c r="A18" s="567" t="s">
        <v>1210</v>
      </c>
      <c r="B18" s="568" t="s">
        <v>1211</v>
      </c>
      <c r="C18" s="568" t="s">
        <v>528</v>
      </c>
      <c r="D18" s="568" t="s">
        <v>1191</v>
      </c>
      <c r="E18" s="568" t="s">
        <v>1215</v>
      </c>
      <c r="F18" s="568" t="s">
        <v>1216</v>
      </c>
      <c r="G18" s="585">
        <v>609</v>
      </c>
      <c r="H18" s="585">
        <v>60900</v>
      </c>
      <c r="I18" s="568"/>
      <c r="J18" s="568">
        <v>100</v>
      </c>
      <c r="K18" s="585">
        <v>705</v>
      </c>
      <c r="L18" s="585">
        <v>71205</v>
      </c>
      <c r="M18" s="568"/>
      <c r="N18" s="568">
        <v>101</v>
      </c>
      <c r="O18" s="585">
        <v>144</v>
      </c>
      <c r="P18" s="585">
        <v>15264</v>
      </c>
      <c r="Q18" s="573"/>
      <c r="R18" s="586">
        <v>106</v>
      </c>
    </row>
    <row r="19" spans="1:18" ht="14.45" customHeight="1" x14ac:dyDescent="0.2">
      <c r="A19" s="567" t="s">
        <v>1210</v>
      </c>
      <c r="B19" s="568" t="s">
        <v>1211</v>
      </c>
      <c r="C19" s="568" t="s">
        <v>528</v>
      </c>
      <c r="D19" s="568" t="s">
        <v>1191</v>
      </c>
      <c r="E19" s="568" t="s">
        <v>1217</v>
      </c>
      <c r="F19" s="568" t="s">
        <v>1218</v>
      </c>
      <c r="G19" s="585">
        <v>43</v>
      </c>
      <c r="H19" s="585">
        <v>10105</v>
      </c>
      <c r="I19" s="568"/>
      <c r="J19" s="568">
        <v>235</v>
      </c>
      <c r="K19" s="585">
        <v>43</v>
      </c>
      <c r="L19" s="585">
        <v>10191</v>
      </c>
      <c r="M19" s="568"/>
      <c r="N19" s="568">
        <v>237</v>
      </c>
      <c r="O19" s="585">
        <v>7</v>
      </c>
      <c r="P19" s="585">
        <v>1729</v>
      </c>
      <c r="Q19" s="573"/>
      <c r="R19" s="586">
        <v>247</v>
      </c>
    </row>
    <row r="20" spans="1:18" ht="14.45" customHeight="1" x14ac:dyDescent="0.2">
      <c r="A20" s="567" t="s">
        <v>1210</v>
      </c>
      <c r="B20" s="568" t="s">
        <v>1211</v>
      </c>
      <c r="C20" s="568" t="s">
        <v>528</v>
      </c>
      <c r="D20" s="568" t="s">
        <v>1191</v>
      </c>
      <c r="E20" s="568" t="s">
        <v>1219</v>
      </c>
      <c r="F20" s="568" t="s">
        <v>1220</v>
      </c>
      <c r="G20" s="585">
        <v>2791</v>
      </c>
      <c r="H20" s="585">
        <v>385158</v>
      </c>
      <c r="I20" s="568"/>
      <c r="J20" s="568">
        <v>138</v>
      </c>
      <c r="K20" s="585">
        <v>2376</v>
      </c>
      <c r="L20" s="585">
        <v>330264</v>
      </c>
      <c r="M20" s="568"/>
      <c r="N20" s="568">
        <v>139</v>
      </c>
      <c r="O20" s="585">
        <v>413</v>
      </c>
      <c r="P20" s="585">
        <v>58646</v>
      </c>
      <c r="Q20" s="573"/>
      <c r="R20" s="586">
        <v>142</v>
      </c>
    </row>
    <row r="21" spans="1:18" ht="14.45" customHeight="1" x14ac:dyDescent="0.2">
      <c r="A21" s="567" t="s">
        <v>1210</v>
      </c>
      <c r="B21" s="568" t="s">
        <v>1211</v>
      </c>
      <c r="C21" s="568" t="s">
        <v>528</v>
      </c>
      <c r="D21" s="568" t="s">
        <v>1191</v>
      </c>
      <c r="E21" s="568" t="s">
        <v>1221</v>
      </c>
      <c r="F21" s="568" t="s">
        <v>1220</v>
      </c>
      <c r="G21" s="585">
        <v>387</v>
      </c>
      <c r="H21" s="585">
        <v>71595</v>
      </c>
      <c r="I21" s="568"/>
      <c r="J21" s="568">
        <v>185</v>
      </c>
      <c r="K21" s="585">
        <v>329</v>
      </c>
      <c r="L21" s="585">
        <v>61523</v>
      </c>
      <c r="M21" s="568"/>
      <c r="N21" s="568">
        <v>187</v>
      </c>
      <c r="O21" s="585">
        <v>60</v>
      </c>
      <c r="P21" s="585">
        <v>11640</v>
      </c>
      <c r="Q21" s="573"/>
      <c r="R21" s="586">
        <v>194</v>
      </c>
    </row>
    <row r="22" spans="1:18" ht="14.45" customHeight="1" x14ac:dyDescent="0.2">
      <c r="A22" s="567" t="s">
        <v>1210</v>
      </c>
      <c r="B22" s="568" t="s">
        <v>1211</v>
      </c>
      <c r="C22" s="568" t="s">
        <v>528</v>
      </c>
      <c r="D22" s="568" t="s">
        <v>1191</v>
      </c>
      <c r="E22" s="568" t="s">
        <v>1222</v>
      </c>
      <c r="F22" s="568" t="s">
        <v>1223</v>
      </c>
      <c r="G22" s="585">
        <v>130</v>
      </c>
      <c r="H22" s="585">
        <v>83850</v>
      </c>
      <c r="I22" s="568"/>
      <c r="J22" s="568">
        <v>645</v>
      </c>
      <c r="K22" s="585">
        <v>153</v>
      </c>
      <c r="L22" s="585">
        <v>99297</v>
      </c>
      <c r="M22" s="568"/>
      <c r="N22" s="568">
        <v>649</v>
      </c>
      <c r="O22" s="585">
        <v>47</v>
      </c>
      <c r="P22" s="585">
        <v>31725</v>
      </c>
      <c r="Q22" s="573"/>
      <c r="R22" s="586">
        <v>675</v>
      </c>
    </row>
    <row r="23" spans="1:18" ht="14.45" customHeight="1" x14ac:dyDescent="0.2">
      <c r="A23" s="567" t="s">
        <v>1210</v>
      </c>
      <c r="B23" s="568" t="s">
        <v>1211</v>
      </c>
      <c r="C23" s="568" t="s">
        <v>528</v>
      </c>
      <c r="D23" s="568" t="s">
        <v>1191</v>
      </c>
      <c r="E23" s="568" t="s">
        <v>1224</v>
      </c>
      <c r="F23" s="568" t="s">
        <v>1225</v>
      </c>
      <c r="G23" s="585">
        <v>139</v>
      </c>
      <c r="H23" s="585">
        <v>85346</v>
      </c>
      <c r="I23" s="568"/>
      <c r="J23" s="568">
        <v>614</v>
      </c>
      <c r="K23" s="585">
        <v>151</v>
      </c>
      <c r="L23" s="585">
        <v>93318</v>
      </c>
      <c r="M23" s="568"/>
      <c r="N23" s="568">
        <v>618</v>
      </c>
      <c r="O23" s="585">
        <v>20</v>
      </c>
      <c r="P23" s="585">
        <v>12800</v>
      </c>
      <c r="Q23" s="573"/>
      <c r="R23" s="586">
        <v>640</v>
      </c>
    </row>
    <row r="24" spans="1:18" ht="14.45" customHeight="1" x14ac:dyDescent="0.2">
      <c r="A24" s="567" t="s">
        <v>1210</v>
      </c>
      <c r="B24" s="568" t="s">
        <v>1211</v>
      </c>
      <c r="C24" s="568" t="s">
        <v>528</v>
      </c>
      <c r="D24" s="568" t="s">
        <v>1191</v>
      </c>
      <c r="E24" s="568" t="s">
        <v>1226</v>
      </c>
      <c r="F24" s="568" t="s">
        <v>1227</v>
      </c>
      <c r="G24" s="585">
        <v>2085</v>
      </c>
      <c r="H24" s="585">
        <v>364875</v>
      </c>
      <c r="I24" s="568"/>
      <c r="J24" s="568">
        <v>175</v>
      </c>
      <c r="K24" s="585">
        <v>2236</v>
      </c>
      <c r="L24" s="585">
        <v>393536</v>
      </c>
      <c r="M24" s="568"/>
      <c r="N24" s="568">
        <v>176</v>
      </c>
      <c r="O24" s="585">
        <v>426</v>
      </c>
      <c r="P24" s="585">
        <v>80940</v>
      </c>
      <c r="Q24" s="573"/>
      <c r="R24" s="586">
        <v>190</v>
      </c>
    </row>
    <row r="25" spans="1:18" ht="14.45" customHeight="1" x14ac:dyDescent="0.2">
      <c r="A25" s="567" t="s">
        <v>1210</v>
      </c>
      <c r="B25" s="568" t="s">
        <v>1211</v>
      </c>
      <c r="C25" s="568" t="s">
        <v>528</v>
      </c>
      <c r="D25" s="568" t="s">
        <v>1191</v>
      </c>
      <c r="E25" s="568" t="s">
        <v>1228</v>
      </c>
      <c r="F25" s="568" t="s">
        <v>1229</v>
      </c>
      <c r="G25" s="585">
        <v>1751</v>
      </c>
      <c r="H25" s="585">
        <v>609348</v>
      </c>
      <c r="I25" s="568"/>
      <c r="J25" s="568">
        <v>348</v>
      </c>
      <c r="K25" s="585">
        <v>967</v>
      </c>
      <c r="L25" s="585">
        <v>336516</v>
      </c>
      <c r="M25" s="568"/>
      <c r="N25" s="568">
        <v>348</v>
      </c>
      <c r="O25" s="585">
        <v>187</v>
      </c>
      <c r="P25" s="585">
        <v>65263</v>
      </c>
      <c r="Q25" s="573"/>
      <c r="R25" s="586">
        <v>349</v>
      </c>
    </row>
    <row r="26" spans="1:18" ht="14.45" customHeight="1" x14ac:dyDescent="0.2">
      <c r="A26" s="567" t="s">
        <v>1210</v>
      </c>
      <c r="B26" s="568" t="s">
        <v>1211</v>
      </c>
      <c r="C26" s="568" t="s">
        <v>528</v>
      </c>
      <c r="D26" s="568" t="s">
        <v>1191</v>
      </c>
      <c r="E26" s="568" t="s">
        <v>1230</v>
      </c>
      <c r="F26" s="568" t="s">
        <v>1231</v>
      </c>
      <c r="G26" s="585">
        <v>7380</v>
      </c>
      <c r="H26" s="585">
        <v>125460</v>
      </c>
      <c r="I26" s="568"/>
      <c r="J26" s="568">
        <v>17</v>
      </c>
      <c r="K26" s="585">
        <v>5040</v>
      </c>
      <c r="L26" s="585">
        <v>85680</v>
      </c>
      <c r="M26" s="568"/>
      <c r="N26" s="568">
        <v>17</v>
      </c>
      <c r="O26" s="585">
        <v>376</v>
      </c>
      <c r="P26" s="585">
        <v>7144</v>
      </c>
      <c r="Q26" s="573"/>
      <c r="R26" s="586">
        <v>19</v>
      </c>
    </row>
    <row r="27" spans="1:18" ht="14.45" customHeight="1" x14ac:dyDescent="0.2">
      <c r="A27" s="567" t="s">
        <v>1210</v>
      </c>
      <c r="B27" s="568" t="s">
        <v>1211</v>
      </c>
      <c r="C27" s="568" t="s">
        <v>528</v>
      </c>
      <c r="D27" s="568" t="s">
        <v>1191</v>
      </c>
      <c r="E27" s="568" t="s">
        <v>1232</v>
      </c>
      <c r="F27" s="568" t="s">
        <v>1233</v>
      </c>
      <c r="G27" s="585">
        <v>1209</v>
      </c>
      <c r="H27" s="585">
        <v>334893</v>
      </c>
      <c r="I27" s="568"/>
      <c r="J27" s="568">
        <v>277</v>
      </c>
      <c r="K27" s="585">
        <v>990</v>
      </c>
      <c r="L27" s="585">
        <v>276210</v>
      </c>
      <c r="M27" s="568"/>
      <c r="N27" s="568">
        <v>279</v>
      </c>
      <c r="O27" s="585">
        <v>206</v>
      </c>
      <c r="P27" s="585">
        <v>59534</v>
      </c>
      <c r="Q27" s="573"/>
      <c r="R27" s="586">
        <v>289</v>
      </c>
    </row>
    <row r="28" spans="1:18" ht="14.45" customHeight="1" x14ac:dyDescent="0.2">
      <c r="A28" s="567" t="s">
        <v>1210</v>
      </c>
      <c r="B28" s="568" t="s">
        <v>1211</v>
      </c>
      <c r="C28" s="568" t="s">
        <v>528</v>
      </c>
      <c r="D28" s="568" t="s">
        <v>1191</v>
      </c>
      <c r="E28" s="568" t="s">
        <v>1234</v>
      </c>
      <c r="F28" s="568" t="s">
        <v>1235</v>
      </c>
      <c r="G28" s="585">
        <v>2256</v>
      </c>
      <c r="H28" s="585">
        <v>318096</v>
      </c>
      <c r="I28" s="568"/>
      <c r="J28" s="568">
        <v>141</v>
      </c>
      <c r="K28" s="585">
        <v>1933</v>
      </c>
      <c r="L28" s="585">
        <v>274486</v>
      </c>
      <c r="M28" s="568"/>
      <c r="N28" s="568">
        <v>142</v>
      </c>
      <c r="O28" s="585">
        <v>350</v>
      </c>
      <c r="P28" s="585">
        <v>50050</v>
      </c>
      <c r="Q28" s="573"/>
      <c r="R28" s="586">
        <v>143</v>
      </c>
    </row>
    <row r="29" spans="1:18" ht="14.45" customHeight="1" x14ac:dyDescent="0.2">
      <c r="A29" s="567" t="s">
        <v>1210</v>
      </c>
      <c r="B29" s="568" t="s">
        <v>1211</v>
      </c>
      <c r="C29" s="568" t="s">
        <v>528</v>
      </c>
      <c r="D29" s="568" t="s">
        <v>1191</v>
      </c>
      <c r="E29" s="568" t="s">
        <v>1236</v>
      </c>
      <c r="F29" s="568" t="s">
        <v>1235</v>
      </c>
      <c r="G29" s="585">
        <v>2791</v>
      </c>
      <c r="H29" s="585">
        <v>220489</v>
      </c>
      <c r="I29" s="568"/>
      <c r="J29" s="568">
        <v>79</v>
      </c>
      <c r="K29" s="585">
        <v>2377</v>
      </c>
      <c r="L29" s="585">
        <v>187783</v>
      </c>
      <c r="M29" s="568"/>
      <c r="N29" s="568">
        <v>79</v>
      </c>
      <c r="O29" s="585">
        <v>413</v>
      </c>
      <c r="P29" s="585">
        <v>33453</v>
      </c>
      <c r="Q29" s="573"/>
      <c r="R29" s="586">
        <v>81</v>
      </c>
    </row>
    <row r="30" spans="1:18" ht="14.45" customHeight="1" x14ac:dyDescent="0.2">
      <c r="A30" s="567" t="s">
        <v>1210</v>
      </c>
      <c r="B30" s="568" t="s">
        <v>1211</v>
      </c>
      <c r="C30" s="568" t="s">
        <v>528</v>
      </c>
      <c r="D30" s="568" t="s">
        <v>1191</v>
      </c>
      <c r="E30" s="568" t="s">
        <v>1237</v>
      </c>
      <c r="F30" s="568" t="s">
        <v>1238</v>
      </c>
      <c r="G30" s="585">
        <v>2256</v>
      </c>
      <c r="H30" s="585">
        <v>712896</v>
      </c>
      <c r="I30" s="568"/>
      <c r="J30" s="568">
        <v>316</v>
      </c>
      <c r="K30" s="585">
        <v>1933</v>
      </c>
      <c r="L30" s="585">
        <v>614694</v>
      </c>
      <c r="M30" s="568"/>
      <c r="N30" s="568">
        <v>318</v>
      </c>
      <c r="O30" s="585">
        <v>350</v>
      </c>
      <c r="P30" s="585">
        <v>114800</v>
      </c>
      <c r="Q30" s="573"/>
      <c r="R30" s="586">
        <v>328</v>
      </c>
    </row>
    <row r="31" spans="1:18" ht="14.45" customHeight="1" x14ac:dyDescent="0.2">
      <c r="A31" s="567" t="s">
        <v>1210</v>
      </c>
      <c r="B31" s="568" t="s">
        <v>1211</v>
      </c>
      <c r="C31" s="568" t="s">
        <v>528</v>
      </c>
      <c r="D31" s="568" t="s">
        <v>1191</v>
      </c>
      <c r="E31" s="568" t="s">
        <v>1239</v>
      </c>
      <c r="F31" s="568" t="s">
        <v>1240</v>
      </c>
      <c r="G31" s="585">
        <v>1721</v>
      </c>
      <c r="H31" s="585">
        <v>566209</v>
      </c>
      <c r="I31" s="568"/>
      <c r="J31" s="568">
        <v>329</v>
      </c>
      <c r="K31" s="585">
        <v>974</v>
      </c>
      <c r="L31" s="585">
        <v>320446</v>
      </c>
      <c r="M31" s="568"/>
      <c r="N31" s="568">
        <v>329</v>
      </c>
      <c r="O31" s="585">
        <v>193</v>
      </c>
      <c r="P31" s="585">
        <v>63690</v>
      </c>
      <c r="Q31" s="573"/>
      <c r="R31" s="586">
        <v>330</v>
      </c>
    </row>
    <row r="32" spans="1:18" ht="14.45" customHeight="1" x14ac:dyDescent="0.2">
      <c r="A32" s="567" t="s">
        <v>1210</v>
      </c>
      <c r="B32" s="568" t="s">
        <v>1211</v>
      </c>
      <c r="C32" s="568" t="s">
        <v>528</v>
      </c>
      <c r="D32" s="568" t="s">
        <v>1191</v>
      </c>
      <c r="E32" s="568" t="s">
        <v>1241</v>
      </c>
      <c r="F32" s="568" t="s">
        <v>1242</v>
      </c>
      <c r="G32" s="585">
        <v>2445</v>
      </c>
      <c r="H32" s="585">
        <v>403425</v>
      </c>
      <c r="I32" s="568"/>
      <c r="J32" s="568">
        <v>165</v>
      </c>
      <c r="K32" s="585">
        <v>1824</v>
      </c>
      <c r="L32" s="585">
        <v>302784</v>
      </c>
      <c r="M32" s="568"/>
      <c r="N32" s="568">
        <v>166</v>
      </c>
      <c r="O32" s="585">
        <v>331</v>
      </c>
      <c r="P32" s="585">
        <v>56270</v>
      </c>
      <c r="Q32" s="573"/>
      <c r="R32" s="586">
        <v>170</v>
      </c>
    </row>
    <row r="33" spans="1:18" ht="14.45" customHeight="1" x14ac:dyDescent="0.2">
      <c r="A33" s="567" t="s">
        <v>1210</v>
      </c>
      <c r="B33" s="568" t="s">
        <v>1211</v>
      </c>
      <c r="C33" s="568" t="s">
        <v>528</v>
      </c>
      <c r="D33" s="568" t="s">
        <v>1191</v>
      </c>
      <c r="E33" s="568" t="s">
        <v>1243</v>
      </c>
      <c r="F33" s="568" t="s">
        <v>1244</v>
      </c>
      <c r="G33" s="585">
        <v>1824</v>
      </c>
      <c r="H33" s="585">
        <v>414048</v>
      </c>
      <c r="I33" s="568"/>
      <c r="J33" s="568">
        <v>227</v>
      </c>
      <c r="K33" s="585">
        <v>1054</v>
      </c>
      <c r="L33" s="585">
        <v>239258</v>
      </c>
      <c r="M33" s="568"/>
      <c r="N33" s="568">
        <v>227</v>
      </c>
      <c r="O33" s="585">
        <v>200</v>
      </c>
      <c r="P33" s="585">
        <v>45600</v>
      </c>
      <c r="Q33" s="573"/>
      <c r="R33" s="586">
        <v>228</v>
      </c>
    </row>
    <row r="34" spans="1:18" ht="14.45" customHeight="1" x14ac:dyDescent="0.2">
      <c r="A34" s="567" t="s">
        <v>1210</v>
      </c>
      <c r="B34" s="568" t="s">
        <v>1211</v>
      </c>
      <c r="C34" s="568" t="s">
        <v>528</v>
      </c>
      <c r="D34" s="568" t="s">
        <v>1191</v>
      </c>
      <c r="E34" s="568" t="s">
        <v>1245</v>
      </c>
      <c r="F34" s="568" t="s">
        <v>1209</v>
      </c>
      <c r="G34" s="585">
        <v>5007</v>
      </c>
      <c r="H34" s="585">
        <v>370518</v>
      </c>
      <c r="I34" s="568"/>
      <c r="J34" s="568">
        <v>74</v>
      </c>
      <c r="K34" s="585">
        <v>5368</v>
      </c>
      <c r="L34" s="585">
        <v>397232</v>
      </c>
      <c r="M34" s="568"/>
      <c r="N34" s="568">
        <v>74</v>
      </c>
      <c r="O34" s="585">
        <v>1098</v>
      </c>
      <c r="P34" s="585">
        <v>82350</v>
      </c>
      <c r="Q34" s="573"/>
      <c r="R34" s="586">
        <v>75</v>
      </c>
    </row>
    <row r="35" spans="1:18" ht="14.45" customHeight="1" x14ac:dyDescent="0.2">
      <c r="A35" s="567" t="s">
        <v>1210</v>
      </c>
      <c r="B35" s="568" t="s">
        <v>1211</v>
      </c>
      <c r="C35" s="568" t="s">
        <v>528</v>
      </c>
      <c r="D35" s="568" t="s">
        <v>1191</v>
      </c>
      <c r="E35" s="568" t="s">
        <v>1246</v>
      </c>
      <c r="F35" s="568" t="s">
        <v>1247</v>
      </c>
      <c r="G35" s="585">
        <v>80</v>
      </c>
      <c r="H35" s="585">
        <v>4320</v>
      </c>
      <c r="I35" s="568"/>
      <c r="J35" s="568">
        <v>54</v>
      </c>
      <c r="K35" s="585">
        <v>89</v>
      </c>
      <c r="L35" s="585">
        <v>4895</v>
      </c>
      <c r="M35" s="568"/>
      <c r="N35" s="568">
        <v>55</v>
      </c>
      <c r="O35" s="585">
        <v>21</v>
      </c>
      <c r="P35" s="585">
        <v>1176</v>
      </c>
      <c r="Q35" s="573"/>
      <c r="R35" s="586">
        <v>56</v>
      </c>
    </row>
    <row r="36" spans="1:18" ht="14.45" customHeight="1" x14ac:dyDescent="0.2">
      <c r="A36" s="567" t="s">
        <v>1210</v>
      </c>
      <c r="B36" s="568" t="s">
        <v>1211</v>
      </c>
      <c r="C36" s="568" t="s">
        <v>528</v>
      </c>
      <c r="D36" s="568" t="s">
        <v>1191</v>
      </c>
      <c r="E36" s="568" t="s">
        <v>1248</v>
      </c>
      <c r="F36" s="568" t="s">
        <v>1249</v>
      </c>
      <c r="G36" s="585">
        <v>3466</v>
      </c>
      <c r="H36" s="585">
        <v>1667146</v>
      </c>
      <c r="I36" s="568"/>
      <c r="J36" s="568">
        <v>481</v>
      </c>
      <c r="K36" s="585">
        <v>1959</v>
      </c>
      <c r="L36" s="585">
        <v>944238</v>
      </c>
      <c r="M36" s="568"/>
      <c r="N36" s="568">
        <v>482</v>
      </c>
      <c r="O36" s="585">
        <v>378</v>
      </c>
      <c r="P36" s="585">
        <v>182952</v>
      </c>
      <c r="Q36" s="573"/>
      <c r="R36" s="586">
        <v>484</v>
      </c>
    </row>
    <row r="37" spans="1:18" ht="14.45" customHeight="1" x14ac:dyDescent="0.2">
      <c r="A37" s="567" t="s">
        <v>1210</v>
      </c>
      <c r="B37" s="568" t="s">
        <v>1211</v>
      </c>
      <c r="C37" s="568" t="s">
        <v>528</v>
      </c>
      <c r="D37" s="568" t="s">
        <v>1191</v>
      </c>
      <c r="E37" s="568" t="s">
        <v>1250</v>
      </c>
      <c r="F37" s="568" t="s">
        <v>1251</v>
      </c>
      <c r="G37" s="585">
        <v>83</v>
      </c>
      <c r="H37" s="585">
        <v>19339</v>
      </c>
      <c r="I37" s="568"/>
      <c r="J37" s="568">
        <v>233</v>
      </c>
      <c r="K37" s="585">
        <v>102</v>
      </c>
      <c r="L37" s="585">
        <v>23970</v>
      </c>
      <c r="M37" s="568"/>
      <c r="N37" s="568">
        <v>235</v>
      </c>
      <c r="O37" s="585">
        <v>17</v>
      </c>
      <c r="P37" s="585">
        <v>4199</v>
      </c>
      <c r="Q37" s="573"/>
      <c r="R37" s="586">
        <v>247</v>
      </c>
    </row>
    <row r="38" spans="1:18" ht="14.45" customHeight="1" x14ac:dyDescent="0.2">
      <c r="A38" s="567" t="s">
        <v>1210</v>
      </c>
      <c r="B38" s="568" t="s">
        <v>1211</v>
      </c>
      <c r="C38" s="568" t="s">
        <v>528</v>
      </c>
      <c r="D38" s="568" t="s">
        <v>1191</v>
      </c>
      <c r="E38" s="568" t="s">
        <v>1252</v>
      </c>
      <c r="F38" s="568" t="s">
        <v>1253</v>
      </c>
      <c r="G38" s="585">
        <v>1675</v>
      </c>
      <c r="H38" s="585">
        <v>2036800</v>
      </c>
      <c r="I38" s="568"/>
      <c r="J38" s="568">
        <v>1216</v>
      </c>
      <c r="K38" s="585">
        <v>2215</v>
      </c>
      <c r="L38" s="585">
        <v>2702300</v>
      </c>
      <c r="M38" s="568"/>
      <c r="N38" s="568">
        <v>1220</v>
      </c>
      <c r="O38" s="585">
        <v>481</v>
      </c>
      <c r="P38" s="585">
        <v>596440</v>
      </c>
      <c r="Q38" s="573"/>
      <c r="R38" s="586">
        <v>1240</v>
      </c>
    </row>
    <row r="39" spans="1:18" ht="14.45" customHeight="1" x14ac:dyDescent="0.2">
      <c r="A39" s="567" t="s">
        <v>1210</v>
      </c>
      <c r="B39" s="568" t="s">
        <v>1211</v>
      </c>
      <c r="C39" s="568" t="s">
        <v>528</v>
      </c>
      <c r="D39" s="568" t="s">
        <v>1191</v>
      </c>
      <c r="E39" s="568" t="s">
        <v>1254</v>
      </c>
      <c r="F39" s="568" t="s">
        <v>1255</v>
      </c>
      <c r="G39" s="585">
        <v>1403</v>
      </c>
      <c r="H39" s="585">
        <v>162748</v>
      </c>
      <c r="I39" s="568"/>
      <c r="J39" s="568">
        <v>116</v>
      </c>
      <c r="K39" s="585">
        <v>1473</v>
      </c>
      <c r="L39" s="585">
        <v>172341</v>
      </c>
      <c r="M39" s="568"/>
      <c r="N39" s="568">
        <v>117</v>
      </c>
      <c r="O39" s="585">
        <v>321</v>
      </c>
      <c r="P39" s="585">
        <v>39162</v>
      </c>
      <c r="Q39" s="573"/>
      <c r="R39" s="586">
        <v>122</v>
      </c>
    </row>
    <row r="40" spans="1:18" ht="14.45" customHeight="1" x14ac:dyDescent="0.2">
      <c r="A40" s="567" t="s">
        <v>1210</v>
      </c>
      <c r="B40" s="568" t="s">
        <v>1211</v>
      </c>
      <c r="C40" s="568" t="s">
        <v>528</v>
      </c>
      <c r="D40" s="568" t="s">
        <v>1191</v>
      </c>
      <c r="E40" s="568" t="s">
        <v>1256</v>
      </c>
      <c r="F40" s="568" t="s">
        <v>1257</v>
      </c>
      <c r="G40" s="585">
        <v>46</v>
      </c>
      <c r="H40" s="585">
        <v>16100</v>
      </c>
      <c r="I40" s="568"/>
      <c r="J40" s="568">
        <v>350</v>
      </c>
      <c r="K40" s="585">
        <v>55</v>
      </c>
      <c r="L40" s="585">
        <v>19360</v>
      </c>
      <c r="M40" s="568"/>
      <c r="N40" s="568">
        <v>352</v>
      </c>
      <c r="O40" s="585">
        <v>20</v>
      </c>
      <c r="P40" s="585">
        <v>7600</v>
      </c>
      <c r="Q40" s="573"/>
      <c r="R40" s="586">
        <v>380</v>
      </c>
    </row>
    <row r="41" spans="1:18" ht="14.45" customHeight="1" x14ac:dyDescent="0.2">
      <c r="A41" s="567" t="s">
        <v>1210</v>
      </c>
      <c r="B41" s="568" t="s">
        <v>1211</v>
      </c>
      <c r="C41" s="568" t="s">
        <v>528</v>
      </c>
      <c r="D41" s="568" t="s">
        <v>1191</v>
      </c>
      <c r="E41" s="568" t="s">
        <v>1258</v>
      </c>
      <c r="F41" s="568" t="s">
        <v>1259</v>
      </c>
      <c r="G41" s="585">
        <v>11</v>
      </c>
      <c r="H41" s="585">
        <v>1672</v>
      </c>
      <c r="I41" s="568"/>
      <c r="J41" s="568">
        <v>152</v>
      </c>
      <c r="K41" s="585">
        <v>18</v>
      </c>
      <c r="L41" s="585">
        <v>2754</v>
      </c>
      <c r="M41" s="568"/>
      <c r="N41" s="568">
        <v>153</v>
      </c>
      <c r="O41" s="585">
        <v>2</v>
      </c>
      <c r="P41" s="585">
        <v>316</v>
      </c>
      <c r="Q41" s="573"/>
      <c r="R41" s="586">
        <v>158</v>
      </c>
    </row>
    <row r="42" spans="1:18" ht="14.45" customHeight="1" x14ac:dyDescent="0.2">
      <c r="A42" s="567" t="s">
        <v>1210</v>
      </c>
      <c r="B42" s="568" t="s">
        <v>1211</v>
      </c>
      <c r="C42" s="568" t="s">
        <v>528</v>
      </c>
      <c r="D42" s="568" t="s">
        <v>1191</v>
      </c>
      <c r="E42" s="568" t="s">
        <v>1260</v>
      </c>
      <c r="F42" s="568" t="s">
        <v>1261</v>
      </c>
      <c r="G42" s="585">
        <v>91</v>
      </c>
      <c r="H42" s="585">
        <v>97825</v>
      </c>
      <c r="I42" s="568"/>
      <c r="J42" s="568">
        <v>1075</v>
      </c>
      <c r="K42" s="585">
        <v>93</v>
      </c>
      <c r="L42" s="585">
        <v>100626</v>
      </c>
      <c r="M42" s="568"/>
      <c r="N42" s="568">
        <v>1082</v>
      </c>
      <c r="O42" s="585">
        <v>13</v>
      </c>
      <c r="P42" s="585">
        <v>14612</v>
      </c>
      <c r="Q42" s="573"/>
      <c r="R42" s="586">
        <v>1124</v>
      </c>
    </row>
    <row r="43" spans="1:18" ht="14.45" customHeight="1" x14ac:dyDescent="0.2">
      <c r="A43" s="567" t="s">
        <v>1210</v>
      </c>
      <c r="B43" s="568" t="s">
        <v>1211</v>
      </c>
      <c r="C43" s="568" t="s">
        <v>528</v>
      </c>
      <c r="D43" s="568" t="s">
        <v>1191</v>
      </c>
      <c r="E43" s="568" t="s">
        <v>1262</v>
      </c>
      <c r="F43" s="568" t="s">
        <v>1263</v>
      </c>
      <c r="G43" s="585">
        <v>37</v>
      </c>
      <c r="H43" s="585">
        <v>11248</v>
      </c>
      <c r="I43" s="568"/>
      <c r="J43" s="568">
        <v>304</v>
      </c>
      <c r="K43" s="585">
        <v>86</v>
      </c>
      <c r="L43" s="585">
        <v>26316</v>
      </c>
      <c r="M43" s="568"/>
      <c r="N43" s="568">
        <v>306</v>
      </c>
      <c r="O43" s="585">
        <v>11</v>
      </c>
      <c r="P43" s="585">
        <v>3476</v>
      </c>
      <c r="Q43" s="573"/>
      <c r="R43" s="586">
        <v>316</v>
      </c>
    </row>
    <row r="44" spans="1:18" ht="14.45" customHeight="1" x14ac:dyDescent="0.2">
      <c r="A44" s="567" t="s">
        <v>1210</v>
      </c>
      <c r="B44" s="568" t="s">
        <v>1211</v>
      </c>
      <c r="C44" s="568" t="s">
        <v>528</v>
      </c>
      <c r="D44" s="568" t="s">
        <v>1191</v>
      </c>
      <c r="E44" s="568" t="s">
        <v>1264</v>
      </c>
      <c r="F44" s="568" t="s">
        <v>1265</v>
      </c>
      <c r="G44" s="585">
        <v>13</v>
      </c>
      <c r="H44" s="585">
        <v>9841</v>
      </c>
      <c r="I44" s="568"/>
      <c r="J44" s="568">
        <v>757</v>
      </c>
      <c r="K44" s="585">
        <v>8</v>
      </c>
      <c r="L44" s="585">
        <v>6088</v>
      </c>
      <c r="M44" s="568"/>
      <c r="N44" s="568">
        <v>761</v>
      </c>
      <c r="O44" s="585"/>
      <c r="P44" s="585"/>
      <c r="Q44" s="573"/>
      <c r="R44" s="586"/>
    </row>
    <row r="45" spans="1:18" ht="14.45" customHeight="1" x14ac:dyDescent="0.2">
      <c r="A45" s="567" t="s">
        <v>1210</v>
      </c>
      <c r="B45" s="568" t="s">
        <v>1211</v>
      </c>
      <c r="C45" s="568" t="s">
        <v>533</v>
      </c>
      <c r="D45" s="568" t="s">
        <v>1191</v>
      </c>
      <c r="E45" s="568" t="s">
        <v>1228</v>
      </c>
      <c r="F45" s="568" t="s">
        <v>1229</v>
      </c>
      <c r="G45" s="585">
        <v>298</v>
      </c>
      <c r="H45" s="585">
        <v>103704</v>
      </c>
      <c r="I45" s="568"/>
      <c r="J45" s="568">
        <v>348</v>
      </c>
      <c r="K45" s="585">
        <v>261</v>
      </c>
      <c r="L45" s="585">
        <v>90828</v>
      </c>
      <c r="M45" s="568"/>
      <c r="N45" s="568">
        <v>348</v>
      </c>
      <c r="O45" s="585">
        <v>12</v>
      </c>
      <c r="P45" s="585">
        <v>4188</v>
      </c>
      <c r="Q45" s="573"/>
      <c r="R45" s="586">
        <v>349</v>
      </c>
    </row>
    <row r="46" spans="1:18" ht="14.45" customHeight="1" x14ac:dyDescent="0.2">
      <c r="A46" s="567" t="s">
        <v>1210</v>
      </c>
      <c r="B46" s="568" t="s">
        <v>1211</v>
      </c>
      <c r="C46" s="568" t="s">
        <v>533</v>
      </c>
      <c r="D46" s="568" t="s">
        <v>1191</v>
      </c>
      <c r="E46" s="568" t="s">
        <v>1239</v>
      </c>
      <c r="F46" s="568" t="s">
        <v>1240</v>
      </c>
      <c r="G46" s="585">
        <v>298</v>
      </c>
      <c r="H46" s="585">
        <v>98042</v>
      </c>
      <c r="I46" s="568"/>
      <c r="J46" s="568">
        <v>329</v>
      </c>
      <c r="K46" s="585">
        <v>261</v>
      </c>
      <c r="L46" s="585">
        <v>85869</v>
      </c>
      <c r="M46" s="568"/>
      <c r="N46" s="568">
        <v>329</v>
      </c>
      <c r="O46" s="585">
        <v>12</v>
      </c>
      <c r="P46" s="585">
        <v>3960</v>
      </c>
      <c r="Q46" s="573"/>
      <c r="R46" s="586">
        <v>330</v>
      </c>
    </row>
    <row r="47" spans="1:18" ht="14.45" customHeight="1" x14ac:dyDescent="0.2">
      <c r="A47" s="567" t="s">
        <v>1210</v>
      </c>
      <c r="B47" s="568" t="s">
        <v>1211</v>
      </c>
      <c r="C47" s="568" t="s">
        <v>533</v>
      </c>
      <c r="D47" s="568" t="s">
        <v>1191</v>
      </c>
      <c r="E47" s="568" t="s">
        <v>1243</v>
      </c>
      <c r="F47" s="568" t="s">
        <v>1244</v>
      </c>
      <c r="G47" s="585">
        <v>298</v>
      </c>
      <c r="H47" s="585">
        <v>67646</v>
      </c>
      <c r="I47" s="568"/>
      <c r="J47" s="568">
        <v>227</v>
      </c>
      <c r="K47" s="585">
        <v>261</v>
      </c>
      <c r="L47" s="585">
        <v>59247</v>
      </c>
      <c r="M47" s="568"/>
      <c r="N47" s="568">
        <v>227</v>
      </c>
      <c r="O47" s="585">
        <v>12</v>
      </c>
      <c r="P47" s="585">
        <v>2736</v>
      </c>
      <c r="Q47" s="573"/>
      <c r="R47" s="586">
        <v>228</v>
      </c>
    </row>
    <row r="48" spans="1:18" ht="14.45" customHeight="1" x14ac:dyDescent="0.2">
      <c r="A48" s="567" t="s">
        <v>1210</v>
      </c>
      <c r="B48" s="568" t="s">
        <v>1211</v>
      </c>
      <c r="C48" s="568" t="s">
        <v>533</v>
      </c>
      <c r="D48" s="568" t="s">
        <v>1191</v>
      </c>
      <c r="E48" s="568" t="s">
        <v>1248</v>
      </c>
      <c r="F48" s="568" t="s">
        <v>1249</v>
      </c>
      <c r="G48" s="585">
        <v>298</v>
      </c>
      <c r="H48" s="585">
        <v>143338</v>
      </c>
      <c r="I48" s="568"/>
      <c r="J48" s="568">
        <v>481</v>
      </c>
      <c r="K48" s="585">
        <v>261</v>
      </c>
      <c r="L48" s="585">
        <v>125802</v>
      </c>
      <c r="M48" s="568"/>
      <c r="N48" s="568">
        <v>482</v>
      </c>
      <c r="O48" s="585">
        <v>12</v>
      </c>
      <c r="P48" s="585">
        <v>5808</v>
      </c>
      <c r="Q48" s="573"/>
      <c r="R48" s="586">
        <v>484</v>
      </c>
    </row>
    <row r="49" spans="1:18" ht="14.45" customHeight="1" thickBot="1" x14ac:dyDescent="0.25">
      <c r="A49" s="575" t="s">
        <v>1210</v>
      </c>
      <c r="B49" s="576" t="s">
        <v>1211</v>
      </c>
      <c r="C49" s="576" t="s">
        <v>533</v>
      </c>
      <c r="D49" s="576" t="s">
        <v>1191</v>
      </c>
      <c r="E49" s="576" t="s">
        <v>1266</v>
      </c>
      <c r="F49" s="576" t="s">
        <v>1267</v>
      </c>
      <c r="G49" s="587">
        <v>523</v>
      </c>
      <c r="H49" s="587">
        <v>31903</v>
      </c>
      <c r="I49" s="576"/>
      <c r="J49" s="576">
        <v>61</v>
      </c>
      <c r="K49" s="587">
        <v>415</v>
      </c>
      <c r="L49" s="587">
        <v>25730</v>
      </c>
      <c r="M49" s="576"/>
      <c r="N49" s="576">
        <v>62</v>
      </c>
      <c r="O49" s="587">
        <v>16</v>
      </c>
      <c r="P49" s="587">
        <v>1056</v>
      </c>
      <c r="Q49" s="581"/>
      <c r="R49" s="588">
        <v>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54C00BB-5D3B-4C84-B1DD-631E6A4352A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1269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72664</v>
      </c>
      <c r="I3" s="103">
        <f t="shared" si="0"/>
        <v>18686556.32</v>
      </c>
      <c r="J3" s="74"/>
      <c r="K3" s="74"/>
      <c r="L3" s="103">
        <f t="shared" si="0"/>
        <v>71095</v>
      </c>
      <c r="M3" s="103">
        <f t="shared" si="0"/>
        <v>19508324.109999999</v>
      </c>
      <c r="N3" s="74"/>
      <c r="O3" s="74"/>
      <c r="P3" s="103">
        <f t="shared" si="0"/>
        <v>12753</v>
      </c>
      <c r="Q3" s="103">
        <f t="shared" si="0"/>
        <v>3710930.7800000003</v>
      </c>
      <c r="R3" s="75">
        <f>IF(M3=0,0,Q3/M3)</f>
        <v>0.19022294068293499</v>
      </c>
      <c r="S3" s="104">
        <f>IF(P3=0,0,Q3/P3)</f>
        <v>290.98492746804675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0"/>
      <c r="B5" s="630"/>
      <c r="C5" s="631"/>
      <c r="D5" s="640"/>
      <c r="E5" s="632"/>
      <c r="F5" s="633"/>
      <c r="G5" s="634"/>
      <c r="H5" s="635" t="s">
        <v>71</v>
      </c>
      <c r="I5" s="636" t="s">
        <v>14</v>
      </c>
      <c r="J5" s="637"/>
      <c r="K5" s="637"/>
      <c r="L5" s="635" t="s">
        <v>71</v>
      </c>
      <c r="M5" s="636" t="s">
        <v>14</v>
      </c>
      <c r="N5" s="637"/>
      <c r="O5" s="637"/>
      <c r="P5" s="635" t="s">
        <v>71</v>
      </c>
      <c r="Q5" s="636" t="s">
        <v>14</v>
      </c>
      <c r="R5" s="638"/>
      <c r="S5" s="639"/>
    </row>
    <row r="6" spans="1:19" ht="14.45" customHeight="1" x14ac:dyDescent="0.2">
      <c r="A6" s="560" t="s">
        <v>1189</v>
      </c>
      <c r="B6" s="561" t="s">
        <v>1190</v>
      </c>
      <c r="C6" s="561" t="s">
        <v>1180</v>
      </c>
      <c r="D6" s="561" t="s">
        <v>1181</v>
      </c>
      <c r="E6" s="561" t="s">
        <v>1191</v>
      </c>
      <c r="F6" s="561" t="s">
        <v>1192</v>
      </c>
      <c r="G6" s="561" t="s">
        <v>1193</v>
      </c>
      <c r="H6" s="116"/>
      <c r="I6" s="116"/>
      <c r="J6" s="561"/>
      <c r="K6" s="561"/>
      <c r="L6" s="116">
        <v>297</v>
      </c>
      <c r="M6" s="116">
        <v>11286</v>
      </c>
      <c r="N6" s="561"/>
      <c r="O6" s="561">
        <v>38</v>
      </c>
      <c r="P6" s="116">
        <v>300</v>
      </c>
      <c r="Q6" s="116">
        <v>12000</v>
      </c>
      <c r="R6" s="566"/>
      <c r="S6" s="584">
        <v>40</v>
      </c>
    </row>
    <row r="7" spans="1:19" ht="14.45" customHeight="1" x14ac:dyDescent="0.2">
      <c r="A7" s="567" t="s">
        <v>1189</v>
      </c>
      <c r="B7" s="568" t="s">
        <v>1190</v>
      </c>
      <c r="C7" s="568" t="s">
        <v>1180</v>
      </c>
      <c r="D7" s="568" t="s">
        <v>1181</v>
      </c>
      <c r="E7" s="568" t="s">
        <v>1191</v>
      </c>
      <c r="F7" s="568" t="s">
        <v>1196</v>
      </c>
      <c r="G7" s="568" t="s">
        <v>1197</v>
      </c>
      <c r="H7" s="585">
        <v>136</v>
      </c>
      <c r="I7" s="585">
        <v>5168</v>
      </c>
      <c r="J7" s="568"/>
      <c r="K7" s="568">
        <v>38</v>
      </c>
      <c r="L7" s="585">
        <v>118</v>
      </c>
      <c r="M7" s="585">
        <v>4484</v>
      </c>
      <c r="N7" s="568"/>
      <c r="O7" s="568">
        <v>38</v>
      </c>
      <c r="P7" s="585">
        <v>18</v>
      </c>
      <c r="Q7" s="585">
        <v>702</v>
      </c>
      <c r="R7" s="573"/>
      <c r="S7" s="586">
        <v>39</v>
      </c>
    </row>
    <row r="8" spans="1:19" ht="14.45" customHeight="1" x14ac:dyDescent="0.2">
      <c r="A8" s="567" t="s">
        <v>1189</v>
      </c>
      <c r="B8" s="568" t="s">
        <v>1190</v>
      </c>
      <c r="C8" s="568" t="s">
        <v>1180</v>
      </c>
      <c r="D8" s="568" t="s">
        <v>1181</v>
      </c>
      <c r="E8" s="568" t="s">
        <v>1191</v>
      </c>
      <c r="F8" s="568" t="s">
        <v>1198</v>
      </c>
      <c r="G8" s="568" t="s">
        <v>1199</v>
      </c>
      <c r="H8" s="585">
        <v>213</v>
      </c>
      <c r="I8" s="585">
        <v>9585</v>
      </c>
      <c r="J8" s="568"/>
      <c r="K8" s="568">
        <v>45</v>
      </c>
      <c r="L8" s="585">
        <v>213</v>
      </c>
      <c r="M8" s="585">
        <v>9798</v>
      </c>
      <c r="N8" s="568"/>
      <c r="O8" s="568">
        <v>46</v>
      </c>
      <c r="P8" s="585">
        <v>36</v>
      </c>
      <c r="Q8" s="585">
        <v>1656</v>
      </c>
      <c r="R8" s="573"/>
      <c r="S8" s="586">
        <v>46</v>
      </c>
    </row>
    <row r="9" spans="1:19" ht="14.45" customHeight="1" x14ac:dyDescent="0.2">
      <c r="A9" s="567" t="s">
        <v>1189</v>
      </c>
      <c r="B9" s="568" t="s">
        <v>1190</v>
      </c>
      <c r="C9" s="568" t="s">
        <v>1180</v>
      </c>
      <c r="D9" s="568" t="s">
        <v>1185</v>
      </c>
      <c r="E9" s="568" t="s">
        <v>1191</v>
      </c>
      <c r="F9" s="568" t="s">
        <v>1192</v>
      </c>
      <c r="G9" s="568" t="s">
        <v>1193</v>
      </c>
      <c r="H9" s="585">
        <v>2</v>
      </c>
      <c r="I9" s="585">
        <v>76</v>
      </c>
      <c r="J9" s="568"/>
      <c r="K9" s="568">
        <v>38</v>
      </c>
      <c r="L9" s="585"/>
      <c r="M9" s="585"/>
      <c r="N9" s="568"/>
      <c r="O9" s="568"/>
      <c r="P9" s="585"/>
      <c r="Q9" s="585"/>
      <c r="R9" s="573"/>
      <c r="S9" s="586"/>
    </row>
    <row r="10" spans="1:19" ht="14.45" customHeight="1" x14ac:dyDescent="0.2">
      <c r="A10" s="567" t="s">
        <v>1189</v>
      </c>
      <c r="B10" s="568" t="s">
        <v>1190</v>
      </c>
      <c r="C10" s="568" t="s">
        <v>1180</v>
      </c>
      <c r="D10" s="568" t="s">
        <v>583</v>
      </c>
      <c r="E10" s="568" t="s">
        <v>1191</v>
      </c>
      <c r="F10" s="568" t="s">
        <v>1192</v>
      </c>
      <c r="G10" s="568" t="s">
        <v>1193</v>
      </c>
      <c r="H10" s="585">
        <v>31</v>
      </c>
      <c r="I10" s="585">
        <v>1178</v>
      </c>
      <c r="J10" s="568"/>
      <c r="K10" s="568">
        <v>38</v>
      </c>
      <c r="L10" s="585">
        <v>53</v>
      </c>
      <c r="M10" s="585">
        <v>2014</v>
      </c>
      <c r="N10" s="568"/>
      <c r="O10" s="568">
        <v>38</v>
      </c>
      <c r="P10" s="585">
        <v>14</v>
      </c>
      <c r="Q10" s="585">
        <v>560</v>
      </c>
      <c r="R10" s="573"/>
      <c r="S10" s="586">
        <v>40</v>
      </c>
    </row>
    <row r="11" spans="1:19" ht="14.45" customHeight="1" x14ac:dyDescent="0.2">
      <c r="A11" s="567" t="s">
        <v>1189</v>
      </c>
      <c r="B11" s="568" t="s">
        <v>1190</v>
      </c>
      <c r="C11" s="568" t="s">
        <v>1180</v>
      </c>
      <c r="D11" s="568" t="s">
        <v>583</v>
      </c>
      <c r="E11" s="568" t="s">
        <v>1191</v>
      </c>
      <c r="F11" s="568" t="s">
        <v>1194</v>
      </c>
      <c r="G11" s="568" t="s">
        <v>1195</v>
      </c>
      <c r="H11" s="585">
        <v>3</v>
      </c>
      <c r="I11" s="585">
        <v>100</v>
      </c>
      <c r="J11" s="568"/>
      <c r="K11" s="568">
        <v>33.333333333333336</v>
      </c>
      <c r="L11" s="585">
        <v>11</v>
      </c>
      <c r="M11" s="585">
        <v>415.56</v>
      </c>
      <c r="N11" s="568"/>
      <c r="O11" s="568">
        <v>37.778181818181821</v>
      </c>
      <c r="P11" s="585"/>
      <c r="Q11" s="585"/>
      <c r="R11" s="573"/>
      <c r="S11" s="586"/>
    </row>
    <row r="12" spans="1:19" ht="14.45" customHeight="1" x14ac:dyDescent="0.2">
      <c r="A12" s="567" t="s">
        <v>1189</v>
      </c>
      <c r="B12" s="568" t="s">
        <v>1190</v>
      </c>
      <c r="C12" s="568" t="s">
        <v>1180</v>
      </c>
      <c r="D12" s="568" t="s">
        <v>583</v>
      </c>
      <c r="E12" s="568" t="s">
        <v>1191</v>
      </c>
      <c r="F12" s="568" t="s">
        <v>1200</v>
      </c>
      <c r="G12" s="568" t="s">
        <v>1201</v>
      </c>
      <c r="H12" s="585">
        <v>8</v>
      </c>
      <c r="I12" s="585">
        <v>72912</v>
      </c>
      <c r="J12" s="568"/>
      <c r="K12" s="568">
        <v>9114</v>
      </c>
      <c r="L12" s="585">
        <v>16</v>
      </c>
      <c r="M12" s="585">
        <v>146096</v>
      </c>
      <c r="N12" s="568"/>
      <c r="O12" s="568">
        <v>9131</v>
      </c>
      <c r="P12" s="585"/>
      <c r="Q12" s="585"/>
      <c r="R12" s="573"/>
      <c r="S12" s="586"/>
    </row>
    <row r="13" spans="1:19" ht="14.45" customHeight="1" x14ac:dyDescent="0.2">
      <c r="A13" s="567" t="s">
        <v>1189</v>
      </c>
      <c r="B13" s="568" t="s">
        <v>1190</v>
      </c>
      <c r="C13" s="568" t="s">
        <v>1180</v>
      </c>
      <c r="D13" s="568" t="s">
        <v>583</v>
      </c>
      <c r="E13" s="568" t="s">
        <v>1191</v>
      </c>
      <c r="F13" s="568" t="s">
        <v>1202</v>
      </c>
      <c r="G13" s="568" t="s">
        <v>1203</v>
      </c>
      <c r="H13" s="585"/>
      <c r="I13" s="585"/>
      <c r="J13" s="568"/>
      <c r="K13" s="568"/>
      <c r="L13" s="585">
        <v>1</v>
      </c>
      <c r="M13" s="585">
        <v>76</v>
      </c>
      <c r="N13" s="568"/>
      <c r="O13" s="568">
        <v>76</v>
      </c>
      <c r="P13" s="585"/>
      <c r="Q13" s="585"/>
      <c r="R13" s="573"/>
      <c r="S13" s="586"/>
    </row>
    <row r="14" spans="1:19" ht="14.45" customHeight="1" x14ac:dyDescent="0.2">
      <c r="A14" s="567" t="s">
        <v>1189</v>
      </c>
      <c r="B14" s="568" t="s">
        <v>1190</v>
      </c>
      <c r="C14" s="568" t="s">
        <v>1180</v>
      </c>
      <c r="D14" s="568" t="s">
        <v>583</v>
      </c>
      <c r="E14" s="568" t="s">
        <v>1191</v>
      </c>
      <c r="F14" s="568" t="s">
        <v>1204</v>
      </c>
      <c r="G14" s="568" t="s">
        <v>1205</v>
      </c>
      <c r="H14" s="585">
        <v>1</v>
      </c>
      <c r="I14" s="585">
        <v>358</v>
      </c>
      <c r="J14" s="568"/>
      <c r="K14" s="568">
        <v>358</v>
      </c>
      <c r="L14" s="585"/>
      <c r="M14" s="585"/>
      <c r="N14" s="568"/>
      <c r="O14" s="568"/>
      <c r="P14" s="585"/>
      <c r="Q14" s="585"/>
      <c r="R14" s="573"/>
      <c r="S14" s="586"/>
    </row>
    <row r="15" spans="1:19" ht="14.45" customHeight="1" x14ac:dyDescent="0.2">
      <c r="A15" s="567" t="s">
        <v>1189</v>
      </c>
      <c r="B15" s="568" t="s">
        <v>1190</v>
      </c>
      <c r="C15" s="568" t="s">
        <v>1180</v>
      </c>
      <c r="D15" s="568" t="s">
        <v>583</v>
      </c>
      <c r="E15" s="568" t="s">
        <v>1191</v>
      </c>
      <c r="F15" s="568" t="s">
        <v>1206</v>
      </c>
      <c r="G15" s="568" t="s">
        <v>1207</v>
      </c>
      <c r="H15" s="585">
        <v>2</v>
      </c>
      <c r="I15" s="585">
        <v>358</v>
      </c>
      <c r="J15" s="568"/>
      <c r="K15" s="568">
        <v>179</v>
      </c>
      <c r="L15" s="585">
        <v>12</v>
      </c>
      <c r="M15" s="585">
        <v>2160</v>
      </c>
      <c r="N15" s="568"/>
      <c r="O15" s="568">
        <v>180</v>
      </c>
      <c r="P15" s="585"/>
      <c r="Q15" s="585"/>
      <c r="R15" s="573"/>
      <c r="S15" s="586"/>
    </row>
    <row r="16" spans="1:19" ht="14.45" customHeight="1" x14ac:dyDescent="0.2">
      <c r="A16" s="567" t="s">
        <v>1189</v>
      </c>
      <c r="B16" s="568" t="s">
        <v>1190</v>
      </c>
      <c r="C16" s="568" t="s">
        <v>1180</v>
      </c>
      <c r="D16" s="568" t="s">
        <v>584</v>
      </c>
      <c r="E16" s="568" t="s">
        <v>1191</v>
      </c>
      <c r="F16" s="568" t="s">
        <v>1192</v>
      </c>
      <c r="G16" s="568" t="s">
        <v>1193</v>
      </c>
      <c r="H16" s="585">
        <v>18</v>
      </c>
      <c r="I16" s="585">
        <v>684</v>
      </c>
      <c r="J16" s="568"/>
      <c r="K16" s="568">
        <v>38</v>
      </c>
      <c r="L16" s="585">
        <v>23</v>
      </c>
      <c r="M16" s="585">
        <v>874</v>
      </c>
      <c r="N16" s="568"/>
      <c r="O16" s="568">
        <v>38</v>
      </c>
      <c r="P16" s="585">
        <v>3</v>
      </c>
      <c r="Q16" s="585">
        <v>120</v>
      </c>
      <c r="R16" s="573"/>
      <c r="S16" s="586">
        <v>40</v>
      </c>
    </row>
    <row r="17" spans="1:19" ht="14.45" customHeight="1" x14ac:dyDescent="0.2">
      <c r="A17" s="567" t="s">
        <v>1189</v>
      </c>
      <c r="B17" s="568" t="s">
        <v>1190</v>
      </c>
      <c r="C17" s="568" t="s">
        <v>1180</v>
      </c>
      <c r="D17" s="568" t="s">
        <v>585</v>
      </c>
      <c r="E17" s="568" t="s">
        <v>1191</v>
      </c>
      <c r="F17" s="568" t="s">
        <v>1192</v>
      </c>
      <c r="G17" s="568" t="s">
        <v>1193</v>
      </c>
      <c r="H17" s="585">
        <v>48</v>
      </c>
      <c r="I17" s="585">
        <v>1824</v>
      </c>
      <c r="J17" s="568"/>
      <c r="K17" s="568">
        <v>38</v>
      </c>
      <c r="L17" s="585">
        <v>354</v>
      </c>
      <c r="M17" s="585">
        <v>13452</v>
      </c>
      <c r="N17" s="568"/>
      <c r="O17" s="568">
        <v>38</v>
      </c>
      <c r="P17" s="585">
        <v>84</v>
      </c>
      <c r="Q17" s="585">
        <v>3360</v>
      </c>
      <c r="R17" s="573"/>
      <c r="S17" s="586">
        <v>40</v>
      </c>
    </row>
    <row r="18" spans="1:19" ht="14.45" customHeight="1" x14ac:dyDescent="0.2">
      <c r="A18" s="567" t="s">
        <v>1189</v>
      </c>
      <c r="B18" s="568" t="s">
        <v>1190</v>
      </c>
      <c r="C18" s="568" t="s">
        <v>1180</v>
      </c>
      <c r="D18" s="568" t="s">
        <v>585</v>
      </c>
      <c r="E18" s="568" t="s">
        <v>1191</v>
      </c>
      <c r="F18" s="568" t="s">
        <v>1194</v>
      </c>
      <c r="G18" s="568" t="s">
        <v>1195</v>
      </c>
      <c r="H18" s="585"/>
      <c r="I18" s="585"/>
      <c r="J18" s="568"/>
      <c r="K18" s="568"/>
      <c r="L18" s="585">
        <v>20</v>
      </c>
      <c r="M18" s="585">
        <v>831.09999999999991</v>
      </c>
      <c r="N18" s="568"/>
      <c r="O18" s="568">
        <v>41.554999999999993</v>
      </c>
      <c r="P18" s="585">
        <v>6</v>
      </c>
      <c r="Q18" s="585">
        <v>273.34000000000003</v>
      </c>
      <c r="R18" s="573"/>
      <c r="S18" s="586">
        <v>45.556666666666672</v>
      </c>
    </row>
    <row r="19" spans="1:19" ht="14.45" customHeight="1" x14ac:dyDescent="0.2">
      <c r="A19" s="567" t="s">
        <v>1189</v>
      </c>
      <c r="B19" s="568" t="s">
        <v>1190</v>
      </c>
      <c r="C19" s="568" t="s">
        <v>1180</v>
      </c>
      <c r="D19" s="568" t="s">
        <v>585</v>
      </c>
      <c r="E19" s="568" t="s">
        <v>1191</v>
      </c>
      <c r="F19" s="568" t="s">
        <v>1200</v>
      </c>
      <c r="G19" s="568" t="s">
        <v>1201</v>
      </c>
      <c r="H19" s="585"/>
      <c r="I19" s="585"/>
      <c r="J19" s="568"/>
      <c r="K19" s="568"/>
      <c r="L19" s="585">
        <v>26</v>
      </c>
      <c r="M19" s="585">
        <v>237406</v>
      </c>
      <c r="N19" s="568"/>
      <c r="O19" s="568">
        <v>9131</v>
      </c>
      <c r="P19" s="585">
        <v>7</v>
      </c>
      <c r="Q19" s="585">
        <v>64659</v>
      </c>
      <c r="R19" s="573"/>
      <c r="S19" s="586">
        <v>9237</v>
      </c>
    </row>
    <row r="20" spans="1:19" ht="14.45" customHeight="1" x14ac:dyDescent="0.2">
      <c r="A20" s="567" t="s">
        <v>1189</v>
      </c>
      <c r="B20" s="568" t="s">
        <v>1190</v>
      </c>
      <c r="C20" s="568" t="s">
        <v>1180</v>
      </c>
      <c r="D20" s="568" t="s">
        <v>585</v>
      </c>
      <c r="E20" s="568" t="s">
        <v>1191</v>
      </c>
      <c r="F20" s="568" t="s">
        <v>1204</v>
      </c>
      <c r="G20" s="568" t="s">
        <v>1205</v>
      </c>
      <c r="H20" s="585"/>
      <c r="I20" s="585"/>
      <c r="J20" s="568"/>
      <c r="K20" s="568"/>
      <c r="L20" s="585">
        <v>20</v>
      </c>
      <c r="M20" s="585">
        <v>7200</v>
      </c>
      <c r="N20" s="568"/>
      <c r="O20" s="568">
        <v>360</v>
      </c>
      <c r="P20" s="585">
        <v>7</v>
      </c>
      <c r="Q20" s="585">
        <v>2716</v>
      </c>
      <c r="R20" s="573"/>
      <c r="S20" s="586">
        <v>388</v>
      </c>
    </row>
    <row r="21" spans="1:19" ht="14.45" customHeight="1" x14ac:dyDescent="0.2">
      <c r="A21" s="567" t="s">
        <v>1189</v>
      </c>
      <c r="B21" s="568" t="s">
        <v>1190</v>
      </c>
      <c r="C21" s="568" t="s">
        <v>1180</v>
      </c>
      <c r="D21" s="568" t="s">
        <v>586</v>
      </c>
      <c r="E21" s="568" t="s">
        <v>1191</v>
      </c>
      <c r="F21" s="568" t="s">
        <v>1192</v>
      </c>
      <c r="G21" s="568" t="s">
        <v>1193</v>
      </c>
      <c r="H21" s="585">
        <v>61</v>
      </c>
      <c r="I21" s="585">
        <v>2318</v>
      </c>
      <c r="J21" s="568"/>
      <c r="K21" s="568">
        <v>38</v>
      </c>
      <c r="L21" s="585">
        <v>40</v>
      </c>
      <c r="M21" s="585">
        <v>1520</v>
      </c>
      <c r="N21" s="568"/>
      <c r="O21" s="568">
        <v>38</v>
      </c>
      <c r="P21" s="585">
        <v>35</v>
      </c>
      <c r="Q21" s="585">
        <v>1400</v>
      </c>
      <c r="R21" s="573"/>
      <c r="S21" s="586">
        <v>40</v>
      </c>
    </row>
    <row r="22" spans="1:19" ht="14.45" customHeight="1" x14ac:dyDescent="0.2">
      <c r="A22" s="567" t="s">
        <v>1189</v>
      </c>
      <c r="B22" s="568" t="s">
        <v>1190</v>
      </c>
      <c r="C22" s="568" t="s">
        <v>1180</v>
      </c>
      <c r="D22" s="568" t="s">
        <v>586</v>
      </c>
      <c r="E22" s="568" t="s">
        <v>1191</v>
      </c>
      <c r="F22" s="568" t="s">
        <v>1194</v>
      </c>
      <c r="G22" s="568" t="s">
        <v>1195</v>
      </c>
      <c r="H22" s="585">
        <v>52</v>
      </c>
      <c r="I22" s="585">
        <v>1733.32</v>
      </c>
      <c r="J22" s="568"/>
      <c r="K22" s="568">
        <v>33.333076923076923</v>
      </c>
      <c r="L22" s="585">
        <v>32</v>
      </c>
      <c r="M22" s="585">
        <v>1164.45</v>
      </c>
      <c r="N22" s="568"/>
      <c r="O22" s="568">
        <v>36.389062500000001</v>
      </c>
      <c r="P22" s="585">
        <v>8</v>
      </c>
      <c r="Q22" s="585">
        <v>364.44</v>
      </c>
      <c r="R22" s="573"/>
      <c r="S22" s="586">
        <v>45.555</v>
      </c>
    </row>
    <row r="23" spans="1:19" ht="14.45" customHeight="1" x14ac:dyDescent="0.2">
      <c r="A23" s="567" t="s">
        <v>1189</v>
      </c>
      <c r="B23" s="568" t="s">
        <v>1190</v>
      </c>
      <c r="C23" s="568" t="s">
        <v>1180</v>
      </c>
      <c r="D23" s="568" t="s">
        <v>586</v>
      </c>
      <c r="E23" s="568" t="s">
        <v>1191</v>
      </c>
      <c r="F23" s="568" t="s">
        <v>1200</v>
      </c>
      <c r="G23" s="568" t="s">
        <v>1201</v>
      </c>
      <c r="H23" s="585">
        <v>81</v>
      </c>
      <c r="I23" s="585">
        <v>738234</v>
      </c>
      <c r="J23" s="568"/>
      <c r="K23" s="568">
        <v>9114</v>
      </c>
      <c r="L23" s="585">
        <v>68</v>
      </c>
      <c r="M23" s="585">
        <v>620908</v>
      </c>
      <c r="N23" s="568"/>
      <c r="O23" s="568">
        <v>9131</v>
      </c>
      <c r="P23" s="585">
        <v>13</v>
      </c>
      <c r="Q23" s="585">
        <v>120081</v>
      </c>
      <c r="R23" s="573"/>
      <c r="S23" s="586">
        <v>9237</v>
      </c>
    </row>
    <row r="24" spans="1:19" ht="14.45" customHeight="1" x14ac:dyDescent="0.2">
      <c r="A24" s="567" t="s">
        <v>1189</v>
      </c>
      <c r="B24" s="568" t="s">
        <v>1190</v>
      </c>
      <c r="C24" s="568" t="s">
        <v>1180</v>
      </c>
      <c r="D24" s="568" t="s">
        <v>586</v>
      </c>
      <c r="E24" s="568" t="s">
        <v>1191</v>
      </c>
      <c r="F24" s="568" t="s">
        <v>1206</v>
      </c>
      <c r="G24" s="568" t="s">
        <v>1207</v>
      </c>
      <c r="H24" s="585">
        <v>53</v>
      </c>
      <c r="I24" s="585">
        <v>9487</v>
      </c>
      <c r="J24" s="568"/>
      <c r="K24" s="568">
        <v>179</v>
      </c>
      <c r="L24" s="585">
        <v>37</v>
      </c>
      <c r="M24" s="585">
        <v>6660</v>
      </c>
      <c r="N24" s="568"/>
      <c r="O24" s="568">
        <v>180</v>
      </c>
      <c r="P24" s="585">
        <v>9</v>
      </c>
      <c r="Q24" s="585">
        <v>1746</v>
      </c>
      <c r="R24" s="573"/>
      <c r="S24" s="586">
        <v>194</v>
      </c>
    </row>
    <row r="25" spans="1:19" ht="14.45" customHeight="1" x14ac:dyDescent="0.2">
      <c r="A25" s="567" t="s">
        <v>1189</v>
      </c>
      <c r="B25" s="568" t="s">
        <v>1190</v>
      </c>
      <c r="C25" s="568" t="s">
        <v>1180</v>
      </c>
      <c r="D25" s="568" t="s">
        <v>1187</v>
      </c>
      <c r="E25" s="568" t="s">
        <v>1191</v>
      </c>
      <c r="F25" s="568" t="s">
        <v>1192</v>
      </c>
      <c r="G25" s="568" t="s">
        <v>1193</v>
      </c>
      <c r="H25" s="585">
        <v>1</v>
      </c>
      <c r="I25" s="585">
        <v>38</v>
      </c>
      <c r="J25" s="568"/>
      <c r="K25" s="568">
        <v>38</v>
      </c>
      <c r="L25" s="585"/>
      <c r="M25" s="585"/>
      <c r="N25" s="568"/>
      <c r="O25" s="568"/>
      <c r="P25" s="585"/>
      <c r="Q25" s="585"/>
      <c r="R25" s="573"/>
      <c r="S25" s="586"/>
    </row>
    <row r="26" spans="1:19" ht="14.45" customHeight="1" x14ac:dyDescent="0.2">
      <c r="A26" s="567" t="s">
        <v>1189</v>
      </c>
      <c r="B26" s="568" t="s">
        <v>1190</v>
      </c>
      <c r="C26" s="568" t="s">
        <v>1180</v>
      </c>
      <c r="D26" s="568" t="s">
        <v>1186</v>
      </c>
      <c r="E26" s="568" t="s">
        <v>1191</v>
      </c>
      <c r="F26" s="568" t="s">
        <v>1192</v>
      </c>
      <c r="G26" s="568" t="s">
        <v>1193</v>
      </c>
      <c r="H26" s="585">
        <v>15</v>
      </c>
      <c r="I26" s="585">
        <v>570</v>
      </c>
      <c r="J26" s="568"/>
      <c r="K26" s="568">
        <v>38</v>
      </c>
      <c r="L26" s="585"/>
      <c r="M26" s="585"/>
      <c r="N26" s="568"/>
      <c r="O26" s="568"/>
      <c r="P26" s="585"/>
      <c r="Q26" s="585"/>
      <c r="R26" s="573"/>
      <c r="S26" s="586"/>
    </row>
    <row r="27" spans="1:19" ht="14.45" customHeight="1" x14ac:dyDescent="0.2">
      <c r="A27" s="567" t="s">
        <v>1189</v>
      </c>
      <c r="B27" s="568" t="s">
        <v>1190</v>
      </c>
      <c r="C27" s="568" t="s">
        <v>528</v>
      </c>
      <c r="D27" s="568" t="s">
        <v>1181</v>
      </c>
      <c r="E27" s="568" t="s">
        <v>1191</v>
      </c>
      <c r="F27" s="568" t="s">
        <v>1208</v>
      </c>
      <c r="G27" s="568" t="s">
        <v>1209</v>
      </c>
      <c r="H27" s="585"/>
      <c r="I27" s="585"/>
      <c r="J27" s="568"/>
      <c r="K27" s="568"/>
      <c r="L27" s="585"/>
      <c r="M27" s="585"/>
      <c r="N27" s="568"/>
      <c r="O27" s="568"/>
      <c r="P27" s="585">
        <v>2</v>
      </c>
      <c r="Q27" s="585">
        <v>444</v>
      </c>
      <c r="R27" s="573"/>
      <c r="S27" s="586">
        <v>222</v>
      </c>
    </row>
    <row r="28" spans="1:19" ht="14.45" customHeight="1" x14ac:dyDescent="0.2">
      <c r="A28" s="567" t="s">
        <v>1210</v>
      </c>
      <c r="B28" s="568" t="s">
        <v>1211</v>
      </c>
      <c r="C28" s="568" t="s">
        <v>528</v>
      </c>
      <c r="D28" s="568" t="s">
        <v>1181</v>
      </c>
      <c r="E28" s="568" t="s">
        <v>1191</v>
      </c>
      <c r="F28" s="568" t="s">
        <v>1208</v>
      </c>
      <c r="G28" s="568" t="s">
        <v>1209</v>
      </c>
      <c r="H28" s="585">
        <v>3430</v>
      </c>
      <c r="I28" s="585">
        <v>730590</v>
      </c>
      <c r="J28" s="568"/>
      <c r="K28" s="568">
        <v>213</v>
      </c>
      <c r="L28" s="585">
        <v>2848</v>
      </c>
      <c r="M28" s="585">
        <v>612320</v>
      </c>
      <c r="N28" s="568"/>
      <c r="O28" s="568">
        <v>215</v>
      </c>
      <c r="P28" s="585">
        <v>518</v>
      </c>
      <c r="Q28" s="585">
        <v>114996</v>
      </c>
      <c r="R28" s="573"/>
      <c r="S28" s="586">
        <v>222</v>
      </c>
    </row>
    <row r="29" spans="1:19" ht="14.45" customHeight="1" x14ac:dyDescent="0.2">
      <c r="A29" s="567" t="s">
        <v>1210</v>
      </c>
      <c r="B29" s="568" t="s">
        <v>1211</v>
      </c>
      <c r="C29" s="568" t="s">
        <v>528</v>
      </c>
      <c r="D29" s="568" t="s">
        <v>1181</v>
      </c>
      <c r="E29" s="568" t="s">
        <v>1191</v>
      </c>
      <c r="F29" s="568" t="s">
        <v>1212</v>
      </c>
      <c r="G29" s="568" t="s">
        <v>1209</v>
      </c>
      <c r="H29" s="585">
        <v>429</v>
      </c>
      <c r="I29" s="585">
        <v>37752</v>
      </c>
      <c r="J29" s="568"/>
      <c r="K29" s="568">
        <v>88</v>
      </c>
      <c r="L29" s="585">
        <v>363</v>
      </c>
      <c r="M29" s="585">
        <v>32307</v>
      </c>
      <c r="N29" s="568"/>
      <c r="O29" s="568">
        <v>89</v>
      </c>
      <c r="P29" s="585">
        <v>61</v>
      </c>
      <c r="Q29" s="585">
        <v>5612</v>
      </c>
      <c r="R29" s="573"/>
      <c r="S29" s="586">
        <v>92</v>
      </c>
    </row>
    <row r="30" spans="1:19" ht="14.45" customHeight="1" x14ac:dyDescent="0.2">
      <c r="A30" s="567" t="s">
        <v>1210</v>
      </c>
      <c r="B30" s="568" t="s">
        <v>1211</v>
      </c>
      <c r="C30" s="568" t="s">
        <v>528</v>
      </c>
      <c r="D30" s="568" t="s">
        <v>1181</v>
      </c>
      <c r="E30" s="568" t="s">
        <v>1191</v>
      </c>
      <c r="F30" s="568" t="s">
        <v>1213</v>
      </c>
      <c r="G30" s="568" t="s">
        <v>1214</v>
      </c>
      <c r="H30" s="585">
        <v>24636</v>
      </c>
      <c r="I30" s="585">
        <v>7464708</v>
      </c>
      <c r="J30" s="568"/>
      <c r="K30" s="568">
        <v>303</v>
      </c>
      <c r="L30" s="585">
        <v>30533</v>
      </c>
      <c r="M30" s="585">
        <v>9312565</v>
      </c>
      <c r="N30" s="568"/>
      <c r="O30" s="568">
        <v>305</v>
      </c>
      <c r="P30" s="585">
        <v>5483</v>
      </c>
      <c r="Q30" s="585">
        <v>1721662</v>
      </c>
      <c r="R30" s="573"/>
      <c r="S30" s="586">
        <v>314</v>
      </c>
    </row>
    <row r="31" spans="1:19" ht="14.45" customHeight="1" x14ac:dyDescent="0.2">
      <c r="A31" s="567" t="s">
        <v>1210</v>
      </c>
      <c r="B31" s="568" t="s">
        <v>1211</v>
      </c>
      <c r="C31" s="568" t="s">
        <v>528</v>
      </c>
      <c r="D31" s="568" t="s">
        <v>1181</v>
      </c>
      <c r="E31" s="568" t="s">
        <v>1191</v>
      </c>
      <c r="F31" s="568" t="s">
        <v>1215</v>
      </c>
      <c r="G31" s="568" t="s">
        <v>1216</v>
      </c>
      <c r="H31" s="585">
        <v>609</v>
      </c>
      <c r="I31" s="585">
        <v>60900</v>
      </c>
      <c r="J31" s="568"/>
      <c r="K31" s="568">
        <v>100</v>
      </c>
      <c r="L31" s="585">
        <v>705</v>
      </c>
      <c r="M31" s="585">
        <v>71205</v>
      </c>
      <c r="N31" s="568"/>
      <c r="O31" s="568">
        <v>101</v>
      </c>
      <c r="P31" s="585">
        <v>144</v>
      </c>
      <c r="Q31" s="585">
        <v>15264</v>
      </c>
      <c r="R31" s="573"/>
      <c r="S31" s="586">
        <v>106</v>
      </c>
    </row>
    <row r="32" spans="1:19" ht="14.45" customHeight="1" x14ac:dyDescent="0.2">
      <c r="A32" s="567" t="s">
        <v>1210</v>
      </c>
      <c r="B32" s="568" t="s">
        <v>1211</v>
      </c>
      <c r="C32" s="568" t="s">
        <v>528</v>
      </c>
      <c r="D32" s="568" t="s">
        <v>1181</v>
      </c>
      <c r="E32" s="568" t="s">
        <v>1191</v>
      </c>
      <c r="F32" s="568" t="s">
        <v>1217</v>
      </c>
      <c r="G32" s="568" t="s">
        <v>1218</v>
      </c>
      <c r="H32" s="585">
        <v>43</v>
      </c>
      <c r="I32" s="585">
        <v>10105</v>
      </c>
      <c r="J32" s="568"/>
      <c r="K32" s="568">
        <v>235</v>
      </c>
      <c r="L32" s="585">
        <v>43</v>
      </c>
      <c r="M32" s="585">
        <v>10191</v>
      </c>
      <c r="N32" s="568"/>
      <c r="O32" s="568">
        <v>237</v>
      </c>
      <c r="P32" s="585">
        <v>7</v>
      </c>
      <c r="Q32" s="585">
        <v>1729</v>
      </c>
      <c r="R32" s="573"/>
      <c r="S32" s="586">
        <v>247</v>
      </c>
    </row>
    <row r="33" spans="1:19" ht="14.45" customHeight="1" x14ac:dyDescent="0.2">
      <c r="A33" s="567" t="s">
        <v>1210</v>
      </c>
      <c r="B33" s="568" t="s">
        <v>1211</v>
      </c>
      <c r="C33" s="568" t="s">
        <v>528</v>
      </c>
      <c r="D33" s="568" t="s">
        <v>1181</v>
      </c>
      <c r="E33" s="568" t="s">
        <v>1191</v>
      </c>
      <c r="F33" s="568" t="s">
        <v>1219</v>
      </c>
      <c r="G33" s="568" t="s">
        <v>1220</v>
      </c>
      <c r="H33" s="585">
        <v>2791</v>
      </c>
      <c r="I33" s="585">
        <v>385158</v>
      </c>
      <c r="J33" s="568"/>
      <c r="K33" s="568">
        <v>138</v>
      </c>
      <c r="L33" s="585">
        <v>2376</v>
      </c>
      <c r="M33" s="585">
        <v>330264</v>
      </c>
      <c r="N33" s="568"/>
      <c r="O33" s="568">
        <v>139</v>
      </c>
      <c r="P33" s="585">
        <v>413</v>
      </c>
      <c r="Q33" s="585">
        <v>58646</v>
      </c>
      <c r="R33" s="573"/>
      <c r="S33" s="586">
        <v>142</v>
      </c>
    </row>
    <row r="34" spans="1:19" ht="14.45" customHeight="1" x14ac:dyDescent="0.2">
      <c r="A34" s="567" t="s">
        <v>1210</v>
      </c>
      <c r="B34" s="568" t="s">
        <v>1211</v>
      </c>
      <c r="C34" s="568" t="s">
        <v>528</v>
      </c>
      <c r="D34" s="568" t="s">
        <v>1181</v>
      </c>
      <c r="E34" s="568" t="s">
        <v>1191</v>
      </c>
      <c r="F34" s="568" t="s">
        <v>1221</v>
      </c>
      <c r="G34" s="568" t="s">
        <v>1220</v>
      </c>
      <c r="H34" s="585">
        <v>387</v>
      </c>
      <c r="I34" s="585">
        <v>71595</v>
      </c>
      <c r="J34" s="568"/>
      <c r="K34" s="568">
        <v>185</v>
      </c>
      <c r="L34" s="585">
        <v>329</v>
      </c>
      <c r="M34" s="585">
        <v>61523</v>
      </c>
      <c r="N34" s="568"/>
      <c r="O34" s="568">
        <v>187</v>
      </c>
      <c r="P34" s="585">
        <v>60</v>
      </c>
      <c r="Q34" s="585">
        <v>11640</v>
      </c>
      <c r="R34" s="573"/>
      <c r="S34" s="586">
        <v>194</v>
      </c>
    </row>
    <row r="35" spans="1:19" ht="14.45" customHeight="1" x14ac:dyDescent="0.2">
      <c r="A35" s="567" t="s">
        <v>1210</v>
      </c>
      <c r="B35" s="568" t="s">
        <v>1211</v>
      </c>
      <c r="C35" s="568" t="s">
        <v>528</v>
      </c>
      <c r="D35" s="568" t="s">
        <v>1181</v>
      </c>
      <c r="E35" s="568" t="s">
        <v>1191</v>
      </c>
      <c r="F35" s="568" t="s">
        <v>1222</v>
      </c>
      <c r="G35" s="568" t="s">
        <v>1223</v>
      </c>
      <c r="H35" s="585">
        <v>130</v>
      </c>
      <c r="I35" s="585">
        <v>83850</v>
      </c>
      <c r="J35" s="568"/>
      <c r="K35" s="568">
        <v>645</v>
      </c>
      <c r="L35" s="585">
        <v>153</v>
      </c>
      <c r="M35" s="585">
        <v>99297</v>
      </c>
      <c r="N35" s="568"/>
      <c r="O35" s="568">
        <v>649</v>
      </c>
      <c r="P35" s="585">
        <v>47</v>
      </c>
      <c r="Q35" s="585">
        <v>31725</v>
      </c>
      <c r="R35" s="573"/>
      <c r="S35" s="586">
        <v>675</v>
      </c>
    </row>
    <row r="36" spans="1:19" ht="14.45" customHeight="1" x14ac:dyDescent="0.2">
      <c r="A36" s="567" t="s">
        <v>1210</v>
      </c>
      <c r="B36" s="568" t="s">
        <v>1211</v>
      </c>
      <c r="C36" s="568" t="s">
        <v>528</v>
      </c>
      <c r="D36" s="568" t="s">
        <v>1181</v>
      </c>
      <c r="E36" s="568" t="s">
        <v>1191</v>
      </c>
      <c r="F36" s="568" t="s">
        <v>1224</v>
      </c>
      <c r="G36" s="568" t="s">
        <v>1225</v>
      </c>
      <c r="H36" s="585">
        <v>139</v>
      </c>
      <c r="I36" s="585">
        <v>85346</v>
      </c>
      <c r="J36" s="568"/>
      <c r="K36" s="568">
        <v>614</v>
      </c>
      <c r="L36" s="585">
        <v>151</v>
      </c>
      <c r="M36" s="585">
        <v>93318</v>
      </c>
      <c r="N36" s="568"/>
      <c r="O36" s="568">
        <v>618</v>
      </c>
      <c r="P36" s="585">
        <v>20</v>
      </c>
      <c r="Q36" s="585">
        <v>12800</v>
      </c>
      <c r="R36" s="573"/>
      <c r="S36" s="586">
        <v>640</v>
      </c>
    </row>
    <row r="37" spans="1:19" ht="14.45" customHeight="1" x14ac:dyDescent="0.2">
      <c r="A37" s="567" t="s">
        <v>1210</v>
      </c>
      <c r="B37" s="568" t="s">
        <v>1211</v>
      </c>
      <c r="C37" s="568" t="s">
        <v>528</v>
      </c>
      <c r="D37" s="568" t="s">
        <v>1181</v>
      </c>
      <c r="E37" s="568" t="s">
        <v>1191</v>
      </c>
      <c r="F37" s="568" t="s">
        <v>1226</v>
      </c>
      <c r="G37" s="568" t="s">
        <v>1227</v>
      </c>
      <c r="H37" s="585">
        <v>2085</v>
      </c>
      <c r="I37" s="585">
        <v>364875</v>
      </c>
      <c r="J37" s="568"/>
      <c r="K37" s="568">
        <v>175</v>
      </c>
      <c r="L37" s="585">
        <v>2236</v>
      </c>
      <c r="M37" s="585">
        <v>393536</v>
      </c>
      <c r="N37" s="568"/>
      <c r="O37" s="568">
        <v>176</v>
      </c>
      <c r="P37" s="585">
        <v>426</v>
      </c>
      <c r="Q37" s="585">
        <v>80940</v>
      </c>
      <c r="R37" s="573"/>
      <c r="S37" s="586">
        <v>190</v>
      </c>
    </row>
    <row r="38" spans="1:19" ht="14.45" customHeight="1" x14ac:dyDescent="0.2">
      <c r="A38" s="567" t="s">
        <v>1210</v>
      </c>
      <c r="B38" s="568" t="s">
        <v>1211</v>
      </c>
      <c r="C38" s="568" t="s">
        <v>528</v>
      </c>
      <c r="D38" s="568" t="s">
        <v>1181</v>
      </c>
      <c r="E38" s="568" t="s">
        <v>1191</v>
      </c>
      <c r="F38" s="568" t="s">
        <v>1228</v>
      </c>
      <c r="G38" s="568" t="s">
        <v>1229</v>
      </c>
      <c r="H38" s="585">
        <v>1751</v>
      </c>
      <c r="I38" s="585">
        <v>609348</v>
      </c>
      <c r="J38" s="568"/>
      <c r="K38" s="568">
        <v>348</v>
      </c>
      <c r="L38" s="585">
        <v>967</v>
      </c>
      <c r="M38" s="585">
        <v>336516</v>
      </c>
      <c r="N38" s="568"/>
      <c r="O38" s="568">
        <v>348</v>
      </c>
      <c r="P38" s="585">
        <v>187</v>
      </c>
      <c r="Q38" s="585">
        <v>65263</v>
      </c>
      <c r="R38" s="573"/>
      <c r="S38" s="586">
        <v>349</v>
      </c>
    </row>
    <row r="39" spans="1:19" ht="14.45" customHeight="1" x14ac:dyDescent="0.2">
      <c r="A39" s="567" t="s">
        <v>1210</v>
      </c>
      <c r="B39" s="568" t="s">
        <v>1211</v>
      </c>
      <c r="C39" s="568" t="s">
        <v>528</v>
      </c>
      <c r="D39" s="568" t="s">
        <v>1181</v>
      </c>
      <c r="E39" s="568" t="s">
        <v>1191</v>
      </c>
      <c r="F39" s="568" t="s">
        <v>1230</v>
      </c>
      <c r="G39" s="568" t="s">
        <v>1231</v>
      </c>
      <c r="H39" s="585">
        <v>7380</v>
      </c>
      <c r="I39" s="585">
        <v>125460</v>
      </c>
      <c r="J39" s="568"/>
      <c r="K39" s="568">
        <v>17</v>
      </c>
      <c r="L39" s="585">
        <v>5040</v>
      </c>
      <c r="M39" s="585">
        <v>85680</v>
      </c>
      <c r="N39" s="568"/>
      <c r="O39" s="568">
        <v>17</v>
      </c>
      <c r="P39" s="585">
        <v>376</v>
      </c>
      <c r="Q39" s="585">
        <v>7144</v>
      </c>
      <c r="R39" s="573"/>
      <c r="S39" s="586">
        <v>19</v>
      </c>
    </row>
    <row r="40" spans="1:19" ht="14.45" customHeight="1" x14ac:dyDescent="0.2">
      <c r="A40" s="567" t="s">
        <v>1210</v>
      </c>
      <c r="B40" s="568" t="s">
        <v>1211</v>
      </c>
      <c r="C40" s="568" t="s">
        <v>528</v>
      </c>
      <c r="D40" s="568" t="s">
        <v>1181</v>
      </c>
      <c r="E40" s="568" t="s">
        <v>1191</v>
      </c>
      <c r="F40" s="568" t="s">
        <v>1232</v>
      </c>
      <c r="G40" s="568" t="s">
        <v>1233</v>
      </c>
      <c r="H40" s="585">
        <v>1209</v>
      </c>
      <c r="I40" s="585">
        <v>334893</v>
      </c>
      <c r="J40" s="568"/>
      <c r="K40" s="568">
        <v>277</v>
      </c>
      <c r="L40" s="585">
        <v>990</v>
      </c>
      <c r="M40" s="585">
        <v>276210</v>
      </c>
      <c r="N40" s="568"/>
      <c r="O40" s="568">
        <v>279</v>
      </c>
      <c r="P40" s="585">
        <v>206</v>
      </c>
      <c r="Q40" s="585">
        <v>59534</v>
      </c>
      <c r="R40" s="573"/>
      <c r="S40" s="586">
        <v>289</v>
      </c>
    </row>
    <row r="41" spans="1:19" ht="14.45" customHeight="1" x14ac:dyDescent="0.2">
      <c r="A41" s="567" t="s">
        <v>1210</v>
      </c>
      <c r="B41" s="568" t="s">
        <v>1211</v>
      </c>
      <c r="C41" s="568" t="s">
        <v>528</v>
      </c>
      <c r="D41" s="568" t="s">
        <v>1181</v>
      </c>
      <c r="E41" s="568" t="s">
        <v>1191</v>
      </c>
      <c r="F41" s="568" t="s">
        <v>1234</v>
      </c>
      <c r="G41" s="568" t="s">
        <v>1235</v>
      </c>
      <c r="H41" s="585">
        <v>2256</v>
      </c>
      <c r="I41" s="585">
        <v>318096</v>
      </c>
      <c r="J41" s="568"/>
      <c r="K41" s="568">
        <v>141</v>
      </c>
      <c r="L41" s="585">
        <v>1933</v>
      </c>
      <c r="M41" s="585">
        <v>274486</v>
      </c>
      <c r="N41" s="568"/>
      <c r="O41" s="568">
        <v>142</v>
      </c>
      <c r="P41" s="585">
        <v>350</v>
      </c>
      <c r="Q41" s="585">
        <v>50050</v>
      </c>
      <c r="R41" s="573"/>
      <c r="S41" s="586">
        <v>143</v>
      </c>
    </row>
    <row r="42" spans="1:19" ht="14.45" customHeight="1" x14ac:dyDescent="0.2">
      <c r="A42" s="567" t="s">
        <v>1210</v>
      </c>
      <c r="B42" s="568" t="s">
        <v>1211</v>
      </c>
      <c r="C42" s="568" t="s">
        <v>528</v>
      </c>
      <c r="D42" s="568" t="s">
        <v>1181</v>
      </c>
      <c r="E42" s="568" t="s">
        <v>1191</v>
      </c>
      <c r="F42" s="568" t="s">
        <v>1236</v>
      </c>
      <c r="G42" s="568" t="s">
        <v>1235</v>
      </c>
      <c r="H42" s="585">
        <v>2791</v>
      </c>
      <c r="I42" s="585">
        <v>220489</v>
      </c>
      <c r="J42" s="568"/>
      <c r="K42" s="568">
        <v>79</v>
      </c>
      <c r="L42" s="585">
        <v>2377</v>
      </c>
      <c r="M42" s="585">
        <v>187783</v>
      </c>
      <c r="N42" s="568"/>
      <c r="O42" s="568">
        <v>79</v>
      </c>
      <c r="P42" s="585">
        <v>413</v>
      </c>
      <c r="Q42" s="585">
        <v>33453</v>
      </c>
      <c r="R42" s="573"/>
      <c r="S42" s="586">
        <v>81</v>
      </c>
    </row>
    <row r="43" spans="1:19" ht="14.45" customHeight="1" x14ac:dyDescent="0.2">
      <c r="A43" s="567" t="s">
        <v>1210</v>
      </c>
      <c r="B43" s="568" t="s">
        <v>1211</v>
      </c>
      <c r="C43" s="568" t="s">
        <v>528</v>
      </c>
      <c r="D43" s="568" t="s">
        <v>1181</v>
      </c>
      <c r="E43" s="568" t="s">
        <v>1191</v>
      </c>
      <c r="F43" s="568" t="s">
        <v>1237</v>
      </c>
      <c r="G43" s="568" t="s">
        <v>1238</v>
      </c>
      <c r="H43" s="585">
        <v>2256</v>
      </c>
      <c r="I43" s="585">
        <v>712896</v>
      </c>
      <c r="J43" s="568"/>
      <c r="K43" s="568">
        <v>316</v>
      </c>
      <c r="L43" s="585">
        <v>1933</v>
      </c>
      <c r="M43" s="585">
        <v>614694</v>
      </c>
      <c r="N43" s="568"/>
      <c r="O43" s="568">
        <v>318</v>
      </c>
      <c r="P43" s="585">
        <v>350</v>
      </c>
      <c r="Q43" s="585">
        <v>114800</v>
      </c>
      <c r="R43" s="573"/>
      <c r="S43" s="586">
        <v>328</v>
      </c>
    </row>
    <row r="44" spans="1:19" ht="14.45" customHeight="1" x14ac:dyDescent="0.2">
      <c r="A44" s="567" t="s">
        <v>1210</v>
      </c>
      <c r="B44" s="568" t="s">
        <v>1211</v>
      </c>
      <c r="C44" s="568" t="s">
        <v>528</v>
      </c>
      <c r="D44" s="568" t="s">
        <v>1181</v>
      </c>
      <c r="E44" s="568" t="s">
        <v>1191</v>
      </c>
      <c r="F44" s="568" t="s">
        <v>1239</v>
      </c>
      <c r="G44" s="568" t="s">
        <v>1240</v>
      </c>
      <c r="H44" s="585">
        <v>1721</v>
      </c>
      <c r="I44" s="585">
        <v>566209</v>
      </c>
      <c r="J44" s="568"/>
      <c r="K44" s="568">
        <v>329</v>
      </c>
      <c r="L44" s="585">
        <v>974</v>
      </c>
      <c r="M44" s="585">
        <v>320446</v>
      </c>
      <c r="N44" s="568"/>
      <c r="O44" s="568">
        <v>329</v>
      </c>
      <c r="P44" s="585">
        <v>193</v>
      </c>
      <c r="Q44" s="585">
        <v>63690</v>
      </c>
      <c r="R44" s="573"/>
      <c r="S44" s="586">
        <v>330</v>
      </c>
    </row>
    <row r="45" spans="1:19" ht="14.45" customHeight="1" x14ac:dyDescent="0.2">
      <c r="A45" s="567" t="s">
        <v>1210</v>
      </c>
      <c r="B45" s="568" t="s">
        <v>1211</v>
      </c>
      <c r="C45" s="568" t="s">
        <v>528</v>
      </c>
      <c r="D45" s="568" t="s">
        <v>1181</v>
      </c>
      <c r="E45" s="568" t="s">
        <v>1191</v>
      </c>
      <c r="F45" s="568" t="s">
        <v>1241</v>
      </c>
      <c r="G45" s="568" t="s">
        <v>1242</v>
      </c>
      <c r="H45" s="585">
        <v>2445</v>
      </c>
      <c r="I45" s="585">
        <v>403425</v>
      </c>
      <c r="J45" s="568"/>
      <c r="K45" s="568">
        <v>165</v>
      </c>
      <c r="L45" s="585">
        <v>1824</v>
      </c>
      <c r="M45" s="585">
        <v>302784</v>
      </c>
      <c r="N45" s="568"/>
      <c r="O45" s="568">
        <v>166</v>
      </c>
      <c r="P45" s="585">
        <v>331</v>
      </c>
      <c r="Q45" s="585">
        <v>56270</v>
      </c>
      <c r="R45" s="573"/>
      <c r="S45" s="586">
        <v>170</v>
      </c>
    </row>
    <row r="46" spans="1:19" ht="14.45" customHeight="1" x14ac:dyDescent="0.2">
      <c r="A46" s="567" t="s">
        <v>1210</v>
      </c>
      <c r="B46" s="568" t="s">
        <v>1211</v>
      </c>
      <c r="C46" s="568" t="s">
        <v>528</v>
      </c>
      <c r="D46" s="568" t="s">
        <v>1181</v>
      </c>
      <c r="E46" s="568" t="s">
        <v>1191</v>
      </c>
      <c r="F46" s="568" t="s">
        <v>1243</v>
      </c>
      <c r="G46" s="568" t="s">
        <v>1244</v>
      </c>
      <c r="H46" s="585">
        <v>1824</v>
      </c>
      <c r="I46" s="585">
        <v>414048</v>
      </c>
      <c r="J46" s="568"/>
      <c r="K46" s="568">
        <v>227</v>
      </c>
      <c r="L46" s="585">
        <v>1054</v>
      </c>
      <c r="M46" s="585">
        <v>239258</v>
      </c>
      <c r="N46" s="568"/>
      <c r="O46" s="568">
        <v>227</v>
      </c>
      <c r="P46" s="585">
        <v>200</v>
      </c>
      <c r="Q46" s="585">
        <v>45600</v>
      </c>
      <c r="R46" s="573"/>
      <c r="S46" s="586">
        <v>228</v>
      </c>
    </row>
    <row r="47" spans="1:19" ht="14.45" customHeight="1" x14ac:dyDescent="0.2">
      <c r="A47" s="567" t="s">
        <v>1210</v>
      </c>
      <c r="B47" s="568" t="s">
        <v>1211</v>
      </c>
      <c r="C47" s="568" t="s">
        <v>528</v>
      </c>
      <c r="D47" s="568" t="s">
        <v>1181</v>
      </c>
      <c r="E47" s="568" t="s">
        <v>1191</v>
      </c>
      <c r="F47" s="568" t="s">
        <v>1245</v>
      </c>
      <c r="G47" s="568" t="s">
        <v>1209</v>
      </c>
      <c r="H47" s="585">
        <v>5007</v>
      </c>
      <c r="I47" s="585">
        <v>370518</v>
      </c>
      <c r="J47" s="568"/>
      <c r="K47" s="568">
        <v>74</v>
      </c>
      <c r="L47" s="585">
        <v>5368</v>
      </c>
      <c r="M47" s="585">
        <v>397232</v>
      </c>
      <c r="N47" s="568"/>
      <c r="O47" s="568">
        <v>74</v>
      </c>
      <c r="P47" s="585">
        <v>1098</v>
      </c>
      <c r="Q47" s="585">
        <v>82350</v>
      </c>
      <c r="R47" s="573"/>
      <c r="S47" s="586">
        <v>75</v>
      </c>
    </row>
    <row r="48" spans="1:19" ht="14.45" customHeight="1" x14ac:dyDescent="0.2">
      <c r="A48" s="567" t="s">
        <v>1210</v>
      </c>
      <c r="B48" s="568" t="s">
        <v>1211</v>
      </c>
      <c r="C48" s="568" t="s">
        <v>528</v>
      </c>
      <c r="D48" s="568" t="s">
        <v>1181</v>
      </c>
      <c r="E48" s="568" t="s">
        <v>1191</v>
      </c>
      <c r="F48" s="568" t="s">
        <v>1246</v>
      </c>
      <c r="G48" s="568" t="s">
        <v>1247</v>
      </c>
      <c r="H48" s="585">
        <v>80</v>
      </c>
      <c r="I48" s="585">
        <v>4320</v>
      </c>
      <c r="J48" s="568"/>
      <c r="K48" s="568">
        <v>54</v>
      </c>
      <c r="L48" s="585">
        <v>89</v>
      </c>
      <c r="M48" s="585">
        <v>4895</v>
      </c>
      <c r="N48" s="568"/>
      <c r="O48" s="568">
        <v>55</v>
      </c>
      <c r="P48" s="585">
        <v>21</v>
      </c>
      <c r="Q48" s="585">
        <v>1176</v>
      </c>
      <c r="R48" s="573"/>
      <c r="S48" s="586">
        <v>56</v>
      </c>
    </row>
    <row r="49" spans="1:19" ht="14.45" customHeight="1" x14ac:dyDescent="0.2">
      <c r="A49" s="567" t="s">
        <v>1210</v>
      </c>
      <c r="B49" s="568" t="s">
        <v>1211</v>
      </c>
      <c r="C49" s="568" t="s">
        <v>528</v>
      </c>
      <c r="D49" s="568" t="s">
        <v>1181</v>
      </c>
      <c r="E49" s="568" t="s">
        <v>1191</v>
      </c>
      <c r="F49" s="568" t="s">
        <v>1248</v>
      </c>
      <c r="G49" s="568" t="s">
        <v>1249</v>
      </c>
      <c r="H49" s="585">
        <v>3466</v>
      </c>
      <c r="I49" s="585">
        <v>1667146</v>
      </c>
      <c r="J49" s="568"/>
      <c r="K49" s="568">
        <v>481</v>
      </c>
      <c r="L49" s="585">
        <v>1959</v>
      </c>
      <c r="M49" s="585">
        <v>944238</v>
      </c>
      <c r="N49" s="568"/>
      <c r="O49" s="568">
        <v>482</v>
      </c>
      <c r="P49" s="585">
        <v>378</v>
      </c>
      <c r="Q49" s="585">
        <v>182952</v>
      </c>
      <c r="R49" s="573"/>
      <c r="S49" s="586">
        <v>484</v>
      </c>
    </row>
    <row r="50" spans="1:19" ht="14.45" customHeight="1" x14ac:dyDescent="0.2">
      <c r="A50" s="567" t="s">
        <v>1210</v>
      </c>
      <c r="B50" s="568" t="s">
        <v>1211</v>
      </c>
      <c r="C50" s="568" t="s">
        <v>528</v>
      </c>
      <c r="D50" s="568" t="s">
        <v>1181</v>
      </c>
      <c r="E50" s="568" t="s">
        <v>1191</v>
      </c>
      <c r="F50" s="568" t="s">
        <v>1250</v>
      </c>
      <c r="G50" s="568" t="s">
        <v>1251</v>
      </c>
      <c r="H50" s="585">
        <v>83</v>
      </c>
      <c r="I50" s="585">
        <v>19339</v>
      </c>
      <c r="J50" s="568"/>
      <c r="K50" s="568">
        <v>233</v>
      </c>
      <c r="L50" s="585">
        <v>102</v>
      </c>
      <c r="M50" s="585">
        <v>23970</v>
      </c>
      <c r="N50" s="568"/>
      <c r="O50" s="568">
        <v>235</v>
      </c>
      <c r="P50" s="585">
        <v>17</v>
      </c>
      <c r="Q50" s="585">
        <v>4199</v>
      </c>
      <c r="R50" s="573"/>
      <c r="S50" s="586">
        <v>247</v>
      </c>
    </row>
    <row r="51" spans="1:19" ht="14.45" customHeight="1" x14ac:dyDescent="0.2">
      <c r="A51" s="567" t="s">
        <v>1210</v>
      </c>
      <c r="B51" s="568" t="s">
        <v>1211</v>
      </c>
      <c r="C51" s="568" t="s">
        <v>528</v>
      </c>
      <c r="D51" s="568" t="s">
        <v>1181</v>
      </c>
      <c r="E51" s="568" t="s">
        <v>1191</v>
      </c>
      <c r="F51" s="568" t="s">
        <v>1252</v>
      </c>
      <c r="G51" s="568" t="s">
        <v>1253</v>
      </c>
      <c r="H51" s="585">
        <v>1675</v>
      </c>
      <c r="I51" s="585">
        <v>2036800</v>
      </c>
      <c r="J51" s="568"/>
      <c r="K51" s="568">
        <v>1216</v>
      </c>
      <c r="L51" s="585">
        <v>2215</v>
      </c>
      <c r="M51" s="585">
        <v>2702300</v>
      </c>
      <c r="N51" s="568"/>
      <c r="O51" s="568">
        <v>1220</v>
      </c>
      <c r="P51" s="585">
        <v>481</v>
      </c>
      <c r="Q51" s="585">
        <v>596440</v>
      </c>
      <c r="R51" s="573"/>
      <c r="S51" s="586">
        <v>1240</v>
      </c>
    </row>
    <row r="52" spans="1:19" ht="14.45" customHeight="1" x14ac:dyDescent="0.2">
      <c r="A52" s="567" t="s">
        <v>1210</v>
      </c>
      <c r="B52" s="568" t="s">
        <v>1211</v>
      </c>
      <c r="C52" s="568" t="s">
        <v>528</v>
      </c>
      <c r="D52" s="568" t="s">
        <v>1181</v>
      </c>
      <c r="E52" s="568" t="s">
        <v>1191</v>
      </c>
      <c r="F52" s="568" t="s">
        <v>1254</v>
      </c>
      <c r="G52" s="568" t="s">
        <v>1255</v>
      </c>
      <c r="H52" s="585">
        <v>1403</v>
      </c>
      <c r="I52" s="585">
        <v>162748</v>
      </c>
      <c r="J52" s="568"/>
      <c r="K52" s="568">
        <v>116</v>
      </c>
      <c r="L52" s="585">
        <v>1473</v>
      </c>
      <c r="M52" s="585">
        <v>172341</v>
      </c>
      <c r="N52" s="568"/>
      <c r="O52" s="568">
        <v>117</v>
      </c>
      <c r="P52" s="585">
        <v>321</v>
      </c>
      <c r="Q52" s="585">
        <v>39162</v>
      </c>
      <c r="R52" s="573"/>
      <c r="S52" s="586">
        <v>122</v>
      </c>
    </row>
    <row r="53" spans="1:19" ht="14.45" customHeight="1" x14ac:dyDescent="0.2">
      <c r="A53" s="567" t="s">
        <v>1210</v>
      </c>
      <c r="B53" s="568" t="s">
        <v>1211</v>
      </c>
      <c r="C53" s="568" t="s">
        <v>528</v>
      </c>
      <c r="D53" s="568" t="s">
        <v>1181</v>
      </c>
      <c r="E53" s="568" t="s">
        <v>1191</v>
      </c>
      <c r="F53" s="568" t="s">
        <v>1256</v>
      </c>
      <c r="G53" s="568" t="s">
        <v>1257</v>
      </c>
      <c r="H53" s="585">
        <v>46</v>
      </c>
      <c r="I53" s="585">
        <v>16100</v>
      </c>
      <c r="J53" s="568"/>
      <c r="K53" s="568">
        <v>350</v>
      </c>
      <c r="L53" s="585">
        <v>55</v>
      </c>
      <c r="M53" s="585">
        <v>19360</v>
      </c>
      <c r="N53" s="568"/>
      <c r="O53" s="568">
        <v>352</v>
      </c>
      <c r="P53" s="585">
        <v>20</v>
      </c>
      <c r="Q53" s="585">
        <v>7600</v>
      </c>
      <c r="R53" s="573"/>
      <c r="S53" s="586">
        <v>380</v>
      </c>
    </row>
    <row r="54" spans="1:19" ht="14.45" customHeight="1" x14ac:dyDescent="0.2">
      <c r="A54" s="567" t="s">
        <v>1210</v>
      </c>
      <c r="B54" s="568" t="s">
        <v>1211</v>
      </c>
      <c r="C54" s="568" t="s">
        <v>528</v>
      </c>
      <c r="D54" s="568" t="s">
        <v>1181</v>
      </c>
      <c r="E54" s="568" t="s">
        <v>1191</v>
      </c>
      <c r="F54" s="568" t="s">
        <v>1258</v>
      </c>
      <c r="G54" s="568" t="s">
        <v>1259</v>
      </c>
      <c r="H54" s="585">
        <v>11</v>
      </c>
      <c r="I54" s="585">
        <v>1672</v>
      </c>
      <c r="J54" s="568"/>
      <c r="K54" s="568">
        <v>152</v>
      </c>
      <c r="L54" s="585">
        <v>18</v>
      </c>
      <c r="M54" s="585">
        <v>2754</v>
      </c>
      <c r="N54" s="568"/>
      <c r="O54" s="568">
        <v>153</v>
      </c>
      <c r="P54" s="585">
        <v>2</v>
      </c>
      <c r="Q54" s="585">
        <v>316</v>
      </c>
      <c r="R54" s="573"/>
      <c r="S54" s="586">
        <v>158</v>
      </c>
    </row>
    <row r="55" spans="1:19" ht="14.45" customHeight="1" x14ac:dyDescent="0.2">
      <c r="A55" s="567" t="s">
        <v>1210</v>
      </c>
      <c r="B55" s="568" t="s">
        <v>1211</v>
      </c>
      <c r="C55" s="568" t="s">
        <v>528</v>
      </c>
      <c r="D55" s="568" t="s">
        <v>1181</v>
      </c>
      <c r="E55" s="568" t="s">
        <v>1191</v>
      </c>
      <c r="F55" s="568" t="s">
        <v>1260</v>
      </c>
      <c r="G55" s="568" t="s">
        <v>1261</v>
      </c>
      <c r="H55" s="585">
        <v>91</v>
      </c>
      <c r="I55" s="585">
        <v>97825</v>
      </c>
      <c r="J55" s="568"/>
      <c r="K55" s="568">
        <v>1075</v>
      </c>
      <c r="L55" s="585">
        <v>93</v>
      </c>
      <c r="M55" s="585">
        <v>100626</v>
      </c>
      <c r="N55" s="568"/>
      <c r="O55" s="568">
        <v>1082</v>
      </c>
      <c r="P55" s="585">
        <v>13</v>
      </c>
      <c r="Q55" s="585">
        <v>14612</v>
      </c>
      <c r="R55" s="573"/>
      <c r="S55" s="586">
        <v>1124</v>
      </c>
    </row>
    <row r="56" spans="1:19" ht="14.45" customHeight="1" x14ac:dyDescent="0.2">
      <c r="A56" s="567" t="s">
        <v>1210</v>
      </c>
      <c r="B56" s="568" t="s">
        <v>1211</v>
      </c>
      <c r="C56" s="568" t="s">
        <v>528</v>
      </c>
      <c r="D56" s="568" t="s">
        <v>1181</v>
      </c>
      <c r="E56" s="568" t="s">
        <v>1191</v>
      </c>
      <c r="F56" s="568" t="s">
        <v>1262</v>
      </c>
      <c r="G56" s="568" t="s">
        <v>1263</v>
      </c>
      <c r="H56" s="585">
        <v>37</v>
      </c>
      <c r="I56" s="585">
        <v>11248</v>
      </c>
      <c r="J56" s="568"/>
      <c r="K56" s="568">
        <v>304</v>
      </c>
      <c r="L56" s="585">
        <v>86</v>
      </c>
      <c r="M56" s="585">
        <v>26316</v>
      </c>
      <c r="N56" s="568"/>
      <c r="O56" s="568">
        <v>306</v>
      </c>
      <c r="P56" s="585">
        <v>11</v>
      </c>
      <c r="Q56" s="585">
        <v>3476</v>
      </c>
      <c r="R56" s="573"/>
      <c r="S56" s="586">
        <v>316</v>
      </c>
    </row>
    <row r="57" spans="1:19" ht="14.45" customHeight="1" x14ac:dyDescent="0.2">
      <c r="A57" s="567" t="s">
        <v>1210</v>
      </c>
      <c r="B57" s="568" t="s">
        <v>1211</v>
      </c>
      <c r="C57" s="568" t="s">
        <v>528</v>
      </c>
      <c r="D57" s="568" t="s">
        <v>1181</v>
      </c>
      <c r="E57" s="568" t="s">
        <v>1191</v>
      </c>
      <c r="F57" s="568" t="s">
        <v>1264</v>
      </c>
      <c r="G57" s="568" t="s">
        <v>1265</v>
      </c>
      <c r="H57" s="585">
        <v>13</v>
      </c>
      <c r="I57" s="585">
        <v>9841</v>
      </c>
      <c r="J57" s="568"/>
      <c r="K57" s="568">
        <v>757</v>
      </c>
      <c r="L57" s="585">
        <v>8</v>
      </c>
      <c r="M57" s="585">
        <v>6088</v>
      </c>
      <c r="N57" s="568"/>
      <c r="O57" s="568">
        <v>761</v>
      </c>
      <c r="P57" s="585"/>
      <c r="Q57" s="585"/>
      <c r="R57" s="573"/>
      <c r="S57" s="586"/>
    </row>
    <row r="58" spans="1:19" ht="14.45" customHeight="1" x14ac:dyDescent="0.2">
      <c r="A58" s="567" t="s">
        <v>1210</v>
      </c>
      <c r="B58" s="568" t="s">
        <v>1211</v>
      </c>
      <c r="C58" s="568" t="s">
        <v>533</v>
      </c>
      <c r="D58" s="568" t="s">
        <v>1181</v>
      </c>
      <c r="E58" s="568" t="s">
        <v>1191</v>
      </c>
      <c r="F58" s="568" t="s">
        <v>1228</v>
      </c>
      <c r="G58" s="568" t="s">
        <v>1229</v>
      </c>
      <c r="H58" s="585">
        <v>298</v>
      </c>
      <c r="I58" s="585">
        <v>103704</v>
      </c>
      <c r="J58" s="568"/>
      <c r="K58" s="568">
        <v>348</v>
      </c>
      <c r="L58" s="585">
        <v>261</v>
      </c>
      <c r="M58" s="585">
        <v>90828</v>
      </c>
      <c r="N58" s="568"/>
      <c r="O58" s="568">
        <v>348</v>
      </c>
      <c r="P58" s="585">
        <v>12</v>
      </c>
      <c r="Q58" s="585">
        <v>4188</v>
      </c>
      <c r="R58" s="573"/>
      <c r="S58" s="586">
        <v>349</v>
      </c>
    </row>
    <row r="59" spans="1:19" ht="14.45" customHeight="1" x14ac:dyDescent="0.2">
      <c r="A59" s="567" t="s">
        <v>1210</v>
      </c>
      <c r="B59" s="568" t="s">
        <v>1211</v>
      </c>
      <c r="C59" s="568" t="s">
        <v>533</v>
      </c>
      <c r="D59" s="568" t="s">
        <v>1181</v>
      </c>
      <c r="E59" s="568" t="s">
        <v>1191</v>
      </c>
      <c r="F59" s="568" t="s">
        <v>1239</v>
      </c>
      <c r="G59" s="568" t="s">
        <v>1240</v>
      </c>
      <c r="H59" s="585">
        <v>298</v>
      </c>
      <c r="I59" s="585">
        <v>98042</v>
      </c>
      <c r="J59" s="568"/>
      <c r="K59" s="568">
        <v>329</v>
      </c>
      <c r="L59" s="585">
        <v>261</v>
      </c>
      <c r="M59" s="585">
        <v>85869</v>
      </c>
      <c r="N59" s="568"/>
      <c r="O59" s="568">
        <v>329</v>
      </c>
      <c r="P59" s="585">
        <v>12</v>
      </c>
      <c r="Q59" s="585">
        <v>3960</v>
      </c>
      <c r="R59" s="573"/>
      <c r="S59" s="586">
        <v>330</v>
      </c>
    </row>
    <row r="60" spans="1:19" ht="14.45" customHeight="1" x14ac:dyDescent="0.2">
      <c r="A60" s="567" t="s">
        <v>1210</v>
      </c>
      <c r="B60" s="568" t="s">
        <v>1211</v>
      </c>
      <c r="C60" s="568" t="s">
        <v>533</v>
      </c>
      <c r="D60" s="568" t="s">
        <v>1181</v>
      </c>
      <c r="E60" s="568" t="s">
        <v>1191</v>
      </c>
      <c r="F60" s="568" t="s">
        <v>1243</v>
      </c>
      <c r="G60" s="568" t="s">
        <v>1244</v>
      </c>
      <c r="H60" s="585">
        <v>298</v>
      </c>
      <c r="I60" s="585">
        <v>67646</v>
      </c>
      <c r="J60" s="568"/>
      <c r="K60" s="568">
        <v>227</v>
      </c>
      <c r="L60" s="585">
        <v>261</v>
      </c>
      <c r="M60" s="585">
        <v>59247</v>
      </c>
      <c r="N60" s="568"/>
      <c r="O60" s="568">
        <v>227</v>
      </c>
      <c r="P60" s="585">
        <v>12</v>
      </c>
      <c r="Q60" s="585">
        <v>2736</v>
      </c>
      <c r="R60" s="573"/>
      <c r="S60" s="586">
        <v>228</v>
      </c>
    </row>
    <row r="61" spans="1:19" ht="14.45" customHeight="1" x14ac:dyDescent="0.2">
      <c r="A61" s="567" t="s">
        <v>1210</v>
      </c>
      <c r="B61" s="568" t="s">
        <v>1211</v>
      </c>
      <c r="C61" s="568" t="s">
        <v>533</v>
      </c>
      <c r="D61" s="568" t="s">
        <v>1181</v>
      </c>
      <c r="E61" s="568" t="s">
        <v>1191</v>
      </c>
      <c r="F61" s="568" t="s">
        <v>1248</v>
      </c>
      <c r="G61" s="568" t="s">
        <v>1249</v>
      </c>
      <c r="H61" s="585">
        <v>298</v>
      </c>
      <c r="I61" s="585">
        <v>143338</v>
      </c>
      <c r="J61" s="568"/>
      <c r="K61" s="568">
        <v>481</v>
      </c>
      <c r="L61" s="585">
        <v>261</v>
      </c>
      <c r="M61" s="585">
        <v>125802</v>
      </c>
      <c r="N61" s="568"/>
      <c r="O61" s="568">
        <v>482</v>
      </c>
      <c r="P61" s="585">
        <v>12</v>
      </c>
      <c r="Q61" s="585">
        <v>5808</v>
      </c>
      <c r="R61" s="573"/>
      <c r="S61" s="586">
        <v>484</v>
      </c>
    </row>
    <row r="62" spans="1:19" ht="14.45" customHeight="1" thickBot="1" x14ac:dyDescent="0.25">
      <c r="A62" s="575" t="s">
        <v>1210</v>
      </c>
      <c r="B62" s="576" t="s">
        <v>1211</v>
      </c>
      <c r="C62" s="576" t="s">
        <v>533</v>
      </c>
      <c r="D62" s="576" t="s">
        <v>1181</v>
      </c>
      <c r="E62" s="576" t="s">
        <v>1191</v>
      </c>
      <c r="F62" s="576" t="s">
        <v>1266</v>
      </c>
      <c r="G62" s="576" t="s">
        <v>1267</v>
      </c>
      <c r="H62" s="587">
        <v>523</v>
      </c>
      <c r="I62" s="587">
        <v>31903</v>
      </c>
      <c r="J62" s="576"/>
      <c r="K62" s="576">
        <v>61</v>
      </c>
      <c r="L62" s="587">
        <v>415</v>
      </c>
      <c r="M62" s="587">
        <v>25730</v>
      </c>
      <c r="N62" s="576"/>
      <c r="O62" s="576">
        <v>62</v>
      </c>
      <c r="P62" s="587">
        <v>16</v>
      </c>
      <c r="Q62" s="587">
        <v>1056</v>
      </c>
      <c r="R62" s="581"/>
      <c r="S62" s="588">
        <v>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DA53076-C60C-4F15-B767-74E36004FC8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20848799</v>
      </c>
      <c r="C3" s="221">
        <f t="shared" ref="C3:R3" si="0">SUBTOTAL(9,C6:C1048576)</f>
        <v>0</v>
      </c>
      <c r="D3" s="221">
        <f t="shared" si="0"/>
        <v>22139026</v>
      </c>
      <c r="E3" s="221">
        <f t="shared" si="0"/>
        <v>0</v>
      </c>
      <c r="F3" s="221">
        <f t="shared" si="0"/>
        <v>4579447</v>
      </c>
      <c r="G3" s="224">
        <f>IF(D3&lt;&gt;0,F3/D3,"")</f>
        <v>0.20684952445514088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1"/>
      <c r="B5" s="602">
        <v>2019</v>
      </c>
      <c r="C5" s="603"/>
      <c r="D5" s="603">
        <v>2020</v>
      </c>
      <c r="E5" s="603"/>
      <c r="F5" s="603">
        <v>2021</v>
      </c>
      <c r="G5" s="641" t="s">
        <v>2</v>
      </c>
      <c r="H5" s="602">
        <v>2019</v>
      </c>
      <c r="I5" s="603"/>
      <c r="J5" s="603">
        <v>2020</v>
      </c>
      <c r="K5" s="603"/>
      <c r="L5" s="603">
        <v>2021</v>
      </c>
      <c r="M5" s="641" t="s">
        <v>2</v>
      </c>
      <c r="N5" s="602">
        <v>2019</v>
      </c>
      <c r="O5" s="603"/>
      <c r="P5" s="603">
        <v>2020</v>
      </c>
      <c r="Q5" s="603"/>
      <c r="R5" s="603">
        <v>2021</v>
      </c>
      <c r="S5" s="641" t="s">
        <v>2</v>
      </c>
    </row>
    <row r="6" spans="1:19" ht="14.45" customHeight="1" x14ac:dyDescent="0.2">
      <c r="A6" s="592" t="s">
        <v>1270</v>
      </c>
      <c r="B6" s="623">
        <v>968468</v>
      </c>
      <c r="C6" s="561"/>
      <c r="D6" s="623">
        <v>990395</v>
      </c>
      <c r="E6" s="561"/>
      <c r="F6" s="623">
        <v>251753</v>
      </c>
      <c r="G6" s="566"/>
      <c r="H6" s="623"/>
      <c r="I6" s="561"/>
      <c r="J6" s="623"/>
      <c r="K6" s="561"/>
      <c r="L6" s="623"/>
      <c r="M6" s="566"/>
      <c r="N6" s="623"/>
      <c r="O6" s="561"/>
      <c r="P6" s="623"/>
      <c r="Q6" s="561"/>
      <c r="R6" s="623"/>
      <c r="S6" s="122"/>
    </row>
    <row r="7" spans="1:19" ht="14.45" customHeight="1" x14ac:dyDescent="0.2">
      <c r="A7" s="593" t="s">
        <v>1271</v>
      </c>
      <c r="B7" s="625">
        <v>1567769</v>
      </c>
      <c r="C7" s="568"/>
      <c r="D7" s="625">
        <v>1510229</v>
      </c>
      <c r="E7" s="568"/>
      <c r="F7" s="625">
        <v>253605</v>
      </c>
      <c r="G7" s="573"/>
      <c r="H7" s="625"/>
      <c r="I7" s="568"/>
      <c r="J7" s="625"/>
      <c r="K7" s="568"/>
      <c r="L7" s="625"/>
      <c r="M7" s="573"/>
      <c r="N7" s="625"/>
      <c r="O7" s="568"/>
      <c r="P7" s="625"/>
      <c r="Q7" s="568"/>
      <c r="R7" s="625"/>
      <c r="S7" s="574"/>
    </row>
    <row r="8" spans="1:19" ht="14.45" customHeight="1" x14ac:dyDescent="0.2">
      <c r="A8" s="593" t="s">
        <v>1272</v>
      </c>
      <c r="B8" s="625">
        <v>921488</v>
      </c>
      <c r="C8" s="568"/>
      <c r="D8" s="625">
        <v>845041</v>
      </c>
      <c r="E8" s="568"/>
      <c r="F8" s="625">
        <v>194471</v>
      </c>
      <c r="G8" s="573"/>
      <c r="H8" s="625"/>
      <c r="I8" s="568"/>
      <c r="J8" s="625"/>
      <c r="K8" s="568"/>
      <c r="L8" s="625"/>
      <c r="M8" s="573"/>
      <c r="N8" s="625"/>
      <c r="O8" s="568"/>
      <c r="P8" s="625"/>
      <c r="Q8" s="568"/>
      <c r="R8" s="625"/>
      <c r="S8" s="574"/>
    </row>
    <row r="9" spans="1:19" ht="14.45" customHeight="1" x14ac:dyDescent="0.2">
      <c r="A9" s="593" t="s">
        <v>1273</v>
      </c>
      <c r="B9" s="625">
        <v>1926867</v>
      </c>
      <c r="C9" s="568"/>
      <c r="D9" s="625">
        <v>1732135</v>
      </c>
      <c r="E9" s="568"/>
      <c r="F9" s="625">
        <v>529549</v>
      </c>
      <c r="G9" s="573"/>
      <c r="H9" s="625"/>
      <c r="I9" s="568"/>
      <c r="J9" s="625"/>
      <c r="K9" s="568"/>
      <c r="L9" s="625"/>
      <c r="M9" s="573"/>
      <c r="N9" s="625"/>
      <c r="O9" s="568"/>
      <c r="P9" s="625"/>
      <c r="Q9" s="568"/>
      <c r="R9" s="625"/>
      <c r="S9" s="574"/>
    </row>
    <row r="10" spans="1:19" ht="14.45" customHeight="1" x14ac:dyDescent="0.2">
      <c r="A10" s="593" t="s">
        <v>1274</v>
      </c>
      <c r="B10" s="625">
        <v>830219</v>
      </c>
      <c r="C10" s="568"/>
      <c r="D10" s="625">
        <v>697706</v>
      </c>
      <c r="E10" s="568"/>
      <c r="F10" s="625">
        <v>46007</v>
      </c>
      <c r="G10" s="573"/>
      <c r="H10" s="625"/>
      <c r="I10" s="568"/>
      <c r="J10" s="625"/>
      <c r="K10" s="568"/>
      <c r="L10" s="625"/>
      <c r="M10" s="573"/>
      <c r="N10" s="625"/>
      <c r="O10" s="568"/>
      <c r="P10" s="625"/>
      <c r="Q10" s="568"/>
      <c r="R10" s="625"/>
      <c r="S10" s="574"/>
    </row>
    <row r="11" spans="1:19" ht="14.45" customHeight="1" x14ac:dyDescent="0.2">
      <c r="A11" s="593" t="s">
        <v>1275</v>
      </c>
      <c r="B11" s="625">
        <v>927329</v>
      </c>
      <c r="C11" s="568"/>
      <c r="D11" s="625">
        <v>858066</v>
      </c>
      <c r="E11" s="568"/>
      <c r="F11" s="625">
        <v>241544</v>
      </c>
      <c r="G11" s="573"/>
      <c r="H11" s="625"/>
      <c r="I11" s="568"/>
      <c r="J11" s="625"/>
      <c r="K11" s="568"/>
      <c r="L11" s="625"/>
      <c r="M11" s="573"/>
      <c r="N11" s="625"/>
      <c r="O11" s="568"/>
      <c r="P11" s="625"/>
      <c r="Q11" s="568"/>
      <c r="R11" s="625"/>
      <c r="S11" s="574"/>
    </row>
    <row r="12" spans="1:19" ht="14.45" customHeight="1" x14ac:dyDescent="0.2">
      <c r="A12" s="593" t="s">
        <v>1276</v>
      </c>
      <c r="B12" s="625">
        <v>798999</v>
      </c>
      <c r="C12" s="568"/>
      <c r="D12" s="625">
        <v>1156998</v>
      </c>
      <c r="E12" s="568"/>
      <c r="F12" s="625">
        <v>281160</v>
      </c>
      <c r="G12" s="573"/>
      <c r="H12" s="625"/>
      <c r="I12" s="568"/>
      <c r="J12" s="625"/>
      <c r="K12" s="568"/>
      <c r="L12" s="625"/>
      <c r="M12" s="573"/>
      <c r="N12" s="625"/>
      <c r="O12" s="568"/>
      <c r="P12" s="625"/>
      <c r="Q12" s="568"/>
      <c r="R12" s="625"/>
      <c r="S12" s="574"/>
    </row>
    <row r="13" spans="1:19" ht="14.45" customHeight="1" x14ac:dyDescent="0.2">
      <c r="A13" s="593" t="s">
        <v>1277</v>
      </c>
      <c r="B13" s="625">
        <v>733640</v>
      </c>
      <c r="C13" s="568"/>
      <c r="D13" s="625">
        <v>974319</v>
      </c>
      <c r="E13" s="568"/>
      <c r="F13" s="625">
        <v>294291</v>
      </c>
      <c r="G13" s="573"/>
      <c r="H13" s="625"/>
      <c r="I13" s="568"/>
      <c r="J13" s="625"/>
      <c r="K13" s="568"/>
      <c r="L13" s="625"/>
      <c r="M13" s="573"/>
      <c r="N13" s="625"/>
      <c r="O13" s="568"/>
      <c r="P13" s="625"/>
      <c r="Q13" s="568"/>
      <c r="R13" s="625"/>
      <c r="S13" s="574"/>
    </row>
    <row r="14" spans="1:19" ht="14.45" customHeight="1" x14ac:dyDescent="0.2">
      <c r="A14" s="593" t="s">
        <v>1278</v>
      </c>
      <c r="B14" s="625">
        <v>1411381</v>
      </c>
      <c r="C14" s="568"/>
      <c r="D14" s="625">
        <v>1751812</v>
      </c>
      <c r="E14" s="568"/>
      <c r="F14" s="625">
        <v>290762</v>
      </c>
      <c r="G14" s="573"/>
      <c r="H14" s="625"/>
      <c r="I14" s="568"/>
      <c r="J14" s="625"/>
      <c r="K14" s="568"/>
      <c r="L14" s="625"/>
      <c r="M14" s="573"/>
      <c r="N14" s="625"/>
      <c r="O14" s="568"/>
      <c r="P14" s="625"/>
      <c r="Q14" s="568"/>
      <c r="R14" s="625"/>
      <c r="S14" s="574"/>
    </row>
    <row r="15" spans="1:19" ht="14.45" customHeight="1" x14ac:dyDescent="0.2">
      <c r="A15" s="593" t="s">
        <v>1279</v>
      </c>
      <c r="B15" s="625">
        <v>310088</v>
      </c>
      <c r="C15" s="568"/>
      <c r="D15" s="625">
        <v>437133</v>
      </c>
      <c r="E15" s="568"/>
      <c r="F15" s="625">
        <v>71383</v>
      </c>
      <c r="G15" s="573"/>
      <c r="H15" s="625"/>
      <c r="I15" s="568"/>
      <c r="J15" s="625"/>
      <c r="K15" s="568"/>
      <c r="L15" s="625"/>
      <c r="M15" s="573"/>
      <c r="N15" s="625"/>
      <c r="O15" s="568"/>
      <c r="P15" s="625"/>
      <c r="Q15" s="568"/>
      <c r="R15" s="625"/>
      <c r="S15" s="574"/>
    </row>
    <row r="16" spans="1:19" ht="14.45" customHeight="1" x14ac:dyDescent="0.2">
      <c r="A16" s="593" t="s">
        <v>1280</v>
      </c>
      <c r="B16" s="625">
        <v>1498376</v>
      </c>
      <c r="C16" s="568"/>
      <c r="D16" s="625">
        <v>1216774</v>
      </c>
      <c r="E16" s="568"/>
      <c r="F16" s="625">
        <v>114628</v>
      </c>
      <c r="G16" s="573"/>
      <c r="H16" s="625"/>
      <c r="I16" s="568"/>
      <c r="J16" s="625"/>
      <c r="K16" s="568"/>
      <c r="L16" s="625"/>
      <c r="M16" s="573"/>
      <c r="N16" s="625"/>
      <c r="O16" s="568"/>
      <c r="P16" s="625"/>
      <c r="Q16" s="568"/>
      <c r="R16" s="625"/>
      <c r="S16" s="574"/>
    </row>
    <row r="17" spans="1:19" ht="14.45" customHeight="1" x14ac:dyDescent="0.2">
      <c r="A17" s="593" t="s">
        <v>1281</v>
      </c>
      <c r="B17" s="625">
        <v>1055673</v>
      </c>
      <c r="C17" s="568"/>
      <c r="D17" s="625">
        <v>1191029</v>
      </c>
      <c r="E17" s="568"/>
      <c r="F17" s="625">
        <v>214871</v>
      </c>
      <c r="G17" s="573"/>
      <c r="H17" s="625"/>
      <c r="I17" s="568"/>
      <c r="J17" s="625"/>
      <c r="K17" s="568"/>
      <c r="L17" s="625"/>
      <c r="M17" s="573"/>
      <c r="N17" s="625"/>
      <c r="O17" s="568"/>
      <c r="P17" s="625"/>
      <c r="Q17" s="568"/>
      <c r="R17" s="625"/>
      <c r="S17" s="574"/>
    </row>
    <row r="18" spans="1:19" ht="14.45" customHeight="1" x14ac:dyDescent="0.2">
      <c r="A18" s="593" t="s">
        <v>1282</v>
      </c>
      <c r="B18" s="625">
        <v>69825</v>
      </c>
      <c r="C18" s="568"/>
      <c r="D18" s="625">
        <v>80913</v>
      </c>
      <c r="E18" s="568"/>
      <c r="F18" s="625">
        <v>12539</v>
      </c>
      <c r="G18" s="573"/>
      <c r="H18" s="625"/>
      <c r="I18" s="568"/>
      <c r="J18" s="625"/>
      <c r="K18" s="568"/>
      <c r="L18" s="625"/>
      <c r="M18" s="573"/>
      <c r="N18" s="625"/>
      <c r="O18" s="568"/>
      <c r="P18" s="625"/>
      <c r="Q18" s="568"/>
      <c r="R18" s="625"/>
      <c r="S18" s="574"/>
    </row>
    <row r="19" spans="1:19" ht="14.45" customHeight="1" x14ac:dyDescent="0.2">
      <c r="A19" s="593" t="s">
        <v>1283</v>
      </c>
      <c r="B19" s="625">
        <v>216975</v>
      </c>
      <c r="C19" s="568"/>
      <c r="D19" s="625">
        <v>410579</v>
      </c>
      <c r="E19" s="568"/>
      <c r="F19" s="625">
        <v>46257</v>
      </c>
      <c r="G19" s="573"/>
      <c r="H19" s="625"/>
      <c r="I19" s="568"/>
      <c r="J19" s="625"/>
      <c r="K19" s="568"/>
      <c r="L19" s="625"/>
      <c r="M19" s="573"/>
      <c r="N19" s="625"/>
      <c r="O19" s="568"/>
      <c r="P19" s="625"/>
      <c r="Q19" s="568"/>
      <c r="R19" s="625"/>
      <c r="S19" s="574"/>
    </row>
    <row r="20" spans="1:19" ht="14.45" customHeight="1" x14ac:dyDescent="0.2">
      <c r="A20" s="593" t="s">
        <v>1284</v>
      </c>
      <c r="B20" s="625">
        <v>109954</v>
      </c>
      <c r="C20" s="568"/>
      <c r="D20" s="625">
        <v>61684</v>
      </c>
      <c r="E20" s="568"/>
      <c r="F20" s="625">
        <v>12430</v>
      </c>
      <c r="G20" s="573"/>
      <c r="H20" s="625"/>
      <c r="I20" s="568"/>
      <c r="J20" s="625"/>
      <c r="K20" s="568"/>
      <c r="L20" s="625"/>
      <c r="M20" s="573"/>
      <c r="N20" s="625"/>
      <c r="O20" s="568"/>
      <c r="P20" s="625"/>
      <c r="Q20" s="568"/>
      <c r="R20" s="625"/>
      <c r="S20" s="574"/>
    </row>
    <row r="21" spans="1:19" ht="14.45" customHeight="1" x14ac:dyDescent="0.2">
      <c r="A21" s="593" t="s">
        <v>1285</v>
      </c>
      <c r="B21" s="625">
        <v>547</v>
      </c>
      <c r="C21" s="568"/>
      <c r="D21" s="625">
        <v>549</v>
      </c>
      <c r="E21" s="568"/>
      <c r="F21" s="625"/>
      <c r="G21" s="573"/>
      <c r="H21" s="625"/>
      <c r="I21" s="568"/>
      <c r="J21" s="625"/>
      <c r="K21" s="568"/>
      <c r="L21" s="625"/>
      <c r="M21" s="573"/>
      <c r="N21" s="625"/>
      <c r="O21" s="568"/>
      <c r="P21" s="625"/>
      <c r="Q21" s="568"/>
      <c r="R21" s="625"/>
      <c r="S21" s="574"/>
    </row>
    <row r="22" spans="1:19" ht="14.45" customHeight="1" x14ac:dyDescent="0.2">
      <c r="A22" s="593" t="s">
        <v>1286</v>
      </c>
      <c r="B22" s="625">
        <v>14989</v>
      </c>
      <c r="C22" s="568"/>
      <c r="D22" s="625">
        <v>13358</v>
      </c>
      <c r="E22" s="568"/>
      <c r="F22" s="625">
        <v>2338</v>
      </c>
      <c r="G22" s="573"/>
      <c r="H22" s="625"/>
      <c r="I22" s="568"/>
      <c r="J22" s="625"/>
      <c r="K22" s="568"/>
      <c r="L22" s="625"/>
      <c r="M22" s="573"/>
      <c r="N22" s="625"/>
      <c r="O22" s="568"/>
      <c r="P22" s="625"/>
      <c r="Q22" s="568"/>
      <c r="R22" s="625"/>
      <c r="S22" s="574"/>
    </row>
    <row r="23" spans="1:19" ht="14.45" customHeight="1" x14ac:dyDescent="0.2">
      <c r="A23" s="593" t="s">
        <v>1287</v>
      </c>
      <c r="B23" s="625">
        <v>776670</v>
      </c>
      <c r="C23" s="568"/>
      <c r="D23" s="625">
        <v>713717</v>
      </c>
      <c r="E23" s="568"/>
      <c r="F23" s="625">
        <v>145258</v>
      </c>
      <c r="G23" s="573"/>
      <c r="H23" s="625"/>
      <c r="I23" s="568"/>
      <c r="J23" s="625"/>
      <c r="K23" s="568"/>
      <c r="L23" s="625"/>
      <c r="M23" s="573"/>
      <c r="N23" s="625"/>
      <c r="O23" s="568"/>
      <c r="P23" s="625"/>
      <c r="Q23" s="568"/>
      <c r="R23" s="625"/>
      <c r="S23" s="574"/>
    </row>
    <row r="24" spans="1:19" ht="14.45" customHeight="1" x14ac:dyDescent="0.2">
      <c r="A24" s="593" t="s">
        <v>1288</v>
      </c>
      <c r="B24" s="625">
        <v>50735</v>
      </c>
      <c r="C24" s="568"/>
      <c r="D24" s="625">
        <v>71460</v>
      </c>
      <c r="E24" s="568"/>
      <c r="F24" s="625">
        <v>6411</v>
      </c>
      <c r="G24" s="573"/>
      <c r="H24" s="625"/>
      <c r="I24" s="568"/>
      <c r="J24" s="625"/>
      <c r="K24" s="568"/>
      <c r="L24" s="625"/>
      <c r="M24" s="573"/>
      <c r="N24" s="625"/>
      <c r="O24" s="568"/>
      <c r="P24" s="625"/>
      <c r="Q24" s="568"/>
      <c r="R24" s="625"/>
      <c r="S24" s="574"/>
    </row>
    <row r="25" spans="1:19" ht="14.45" customHeight="1" x14ac:dyDescent="0.2">
      <c r="A25" s="593" t="s">
        <v>1289</v>
      </c>
      <c r="B25" s="625">
        <v>9060</v>
      </c>
      <c r="C25" s="568"/>
      <c r="D25" s="625">
        <v>4587</v>
      </c>
      <c r="E25" s="568"/>
      <c r="F25" s="625">
        <v>915</v>
      </c>
      <c r="G25" s="573"/>
      <c r="H25" s="625"/>
      <c r="I25" s="568"/>
      <c r="J25" s="625"/>
      <c r="K25" s="568"/>
      <c r="L25" s="625"/>
      <c r="M25" s="573"/>
      <c r="N25" s="625"/>
      <c r="O25" s="568"/>
      <c r="P25" s="625"/>
      <c r="Q25" s="568"/>
      <c r="R25" s="625"/>
      <c r="S25" s="574"/>
    </row>
    <row r="26" spans="1:19" ht="14.45" customHeight="1" x14ac:dyDescent="0.2">
      <c r="A26" s="593" t="s">
        <v>1290</v>
      </c>
      <c r="B26" s="625">
        <v>70982</v>
      </c>
      <c r="C26" s="568"/>
      <c r="D26" s="625">
        <v>78523</v>
      </c>
      <c r="E26" s="568"/>
      <c r="F26" s="625">
        <v>33059</v>
      </c>
      <c r="G26" s="573"/>
      <c r="H26" s="625"/>
      <c r="I26" s="568"/>
      <c r="J26" s="625"/>
      <c r="K26" s="568"/>
      <c r="L26" s="625"/>
      <c r="M26" s="573"/>
      <c r="N26" s="625"/>
      <c r="O26" s="568"/>
      <c r="P26" s="625"/>
      <c r="Q26" s="568"/>
      <c r="R26" s="625"/>
      <c r="S26" s="574"/>
    </row>
    <row r="27" spans="1:19" ht="14.45" customHeight="1" x14ac:dyDescent="0.2">
      <c r="A27" s="593" t="s">
        <v>1291</v>
      </c>
      <c r="B27" s="625">
        <v>883939</v>
      </c>
      <c r="C27" s="568"/>
      <c r="D27" s="625">
        <v>1078552</v>
      </c>
      <c r="E27" s="568"/>
      <c r="F27" s="625">
        <v>159342</v>
      </c>
      <c r="G27" s="573"/>
      <c r="H27" s="625"/>
      <c r="I27" s="568"/>
      <c r="J27" s="625"/>
      <c r="K27" s="568"/>
      <c r="L27" s="625"/>
      <c r="M27" s="573"/>
      <c r="N27" s="625"/>
      <c r="O27" s="568"/>
      <c r="P27" s="625"/>
      <c r="Q27" s="568"/>
      <c r="R27" s="625"/>
      <c r="S27" s="574"/>
    </row>
    <row r="28" spans="1:19" ht="14.45" customHeight="1" x14ac:dyDescent="0.2">
      <c r="A28" s="593" t="s">
        <v>1292</v>
      </c>
      <c r="B28" s="625">
        <v>2574193</v>
      </c>
      <c r="C28" s="568"/>
      <c r="D28" s="625">
        <v>2864244</v>
      </c>
      <c r="E28" s="568"/>
      <c r="F28" s="625">
        <v>548604</v>
      </c>
      <c r="G28" s="573"/>
      <c r="H28" s="625"/>
      <c r="I28" s="568"/>
      <c r="J28" s="625"/>
      <c r="K28" s="568"/>
      <c r="L28" s="625"/>
      <c r="M28" s="573"/>
      <c r="N28" s="625"/>
      <c r="O28" s="568"/>
      <c r="P28" s="625"/>
      <c r="Q28" s="568"/>
      <c r="R28" s="625"/>
      <c r="S28" s="574"/>
    </row>
    <row r="29" spans="1:19" ht="14.45" customHeight="1" x14ac:dyDescent="0.2">
      <c r="A29" s="593" t="s">
        <v>1293</v>
      </c>
      <c r="B29" s="625">
        <v>1892828</v>
      </c>
      <c r="C29" s="568"/>
      <c r="D29" s="625">
        <v>1987921</v>
      </c>
      <c r="E29" s="568"/>
      <c r="F29" s="625">
        <v>513185</v>
      </c>
      <c r="G29" s="573"/>
      <c r="H29" s="625"/>
      <c r="I29" s="568"/>
      <c r="J29" s="625"/>
      <c r="K29" s="568"/>
      <c r="L29" s="625"/>
      <c r="M29" s="573"/>
      <c r="N29" s="625"/>
      <c r="O29" s="568"/>
      <c r="P29" s="625"/>
      <c r="Q29" s="568"/>
      <c r="R29" s="625"/>
      <c r="S29" s="574"/>
    </row>
    <row r="30" spans="1:19" ht="14.45" customHeight="1" thickBot="1" x14ac:dyDescent="0.25">
      <c r="A30" s="629" t="s">
        <v>1294</v>
      </c>
      <c r="B30" s="627">
        <v>1227805</v>
      </c>
      <c r="C30" s="576"/>
      <c r="D30" s="627">
        <v>1411302</v>
      </c>
      <c r="E30" s="576"/>
      <c r="F30" s="627">
        <v>315085</v>
      </c>
      <c r="G30" s="581"/>
      <c r="H30" s="627"/>
      <c r="I30" s="576"/>
      <c r="J30" s="627"/>
      <c r="K30" s="576"/>
      <c r="L30" s="627"/>
      <c r="M30" s="581"/>
      <c r="N30" s="627"/>
      <c r="O30" s="576"/>
      <c r="P30" s="627"/>
      <c r="Q30" s="576"/>
      <c r="R30" s="627"/>
      <c r="S30" s="58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B01228C-D697-41A1-92B1-FBDB8103500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1322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123994</v>
      </c>
      <c r="G3" s="103">
        <f t="shared" si="0"/>
        <v>20848799</v>
      </c>
      <c r="H3" s="103"/>
      <c r="I3" s="103"/>
      <c r="J3" s="103">
        <f t="shared" si="0"/>
        <v>123608</v>
      </c>
      <c r="K3" s="103">
        <f t="shared" si="0"/>
        <v>22139026</v>
      </c>
      <c r="L3" s="103"/>
      <c r="M3" s="103"/>
      <c r="N3" s="103">
        <f t="shared" si="0"/>
        <v>21820</v>
      </c>
      <c r="O3" s="103">
        <f t="shared" si="0"/>
        <v>4579447</v>
      </c>
      <c r="P3" s="75">
        <f>IF(K3=0,0,O3/K3)</f>
        <v>0.20684952445514088</v>
      </c>
      <c r="Q3" s="104">
        <f>IF(N3=0,0,O3/N3)</f>
        <v>209.87383134738772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2"/>
      <c r="B5" s="630"/>
      <c r="C5" s="632"/>
      <c r="D5" s="642"/>
      <c r="E5" s="634"/>
      <c r="F5" s="643" t="s">
        <v>71</v>
      </c>
      <c r="G5" s="644" t="s">
        <v>14</v>
      </c>
      <c r="H5" s="645"/>
      <c r="I5" s="645"/>
      <c r="J5" s="643" t="s">
        <v>71</v>
      </c>
      <c r="K5" s="644" t="s">
        <v>14</v>
      </c>
      <c r="L5" s="645"/>
      <c r="M5" s="645"/>
      <c r="N5" s="643" t="s">
        <v>71</v>
      </c>
      <c r="O5" s="644" t="s">
        <v>14</v>
      </c>
      <c r="P5" s="646"/>
      <c r="Q5" s="639"/>
    </row>
    <row r="6" spans="1:17" ht="14.45" customHeight="1" x14ac:dyDescent="0.2">
      <c r="A6" s="560" t="s">
        <v>1295</v>
      </c>
      <c r="B6" s="561" t="s">
        <v>1211</v>
      </c>
      <c r="C6" s="561" t="s">
        <v>1191</v>
      </c>
      <c r="D6" s="561" t="s">
        <v>1208</v>
      </c>
      <c r="E6" s="561" t="s">
        <v>1209</v>
      </c>
      <c r="F6" s="116">
        <v>249</v>
      </c>
      <c r="G6" s="116">
        <v>53037</v>
      </c>
      <c r="H6" s="116"/>
      <c r="I6" s="116">
        <v>213</v>
      </c>
      <c r="J6" s="116">
        <v>264</v>
      </c>
      <c r="K6" s="116">
        <v>56760</v>
      </c>
      <c r="L6" s="116"/>
      <c r="M6" s="116">
        <v>215</v>
      </c>
      <c r="N6" s="116">
        <v>68</v>
      </c>
      <c r="O6" s="116">
        <v>15096</v>
      </c>
      <c r="P6" s="566"/>
      <c r="Q6" s="584">
        <v>222</v>
      </c>
    </row>
    <row r="7" spans="1:17" ht="14.45" customHeight="1" x14ac:dyDescent="0.2">
      <c r="A7" s="567" t="s">
        <v>1295</v>
      </c>
      <c r="B7" s="568" t="s">
        <v>1211</v>
      </c>
      <c r="C7" s="568" t="s">
        <v>1191</v>
      </c>
      <c r="D7" s="568" t="s">
        <v>1212</v>
      </c>
      <c r="E7" s="568" t="s">
        <v>1209</v>
      </c>
      <c r="F7" s="585">
        <v>4</v>
      </c>
      <c r="G7" s="585">
        <v>352</v>
      </c>
      <c r="H7" s="585"/>
      <c r="I7" s="585">
        <v>88</v>
      </c>
      <c r="J7" s="585">
        <v>3</v>
      </c>
      <c r="K7" s="585">
        <v>267</v>
      </c>
      <c r="L7" s="585"/>
      <c r="M7" s="585">
        <v>89</v>
      </c>
      <c r="N7" s="585">
        <v>1</v>
      </c>
      <c r="O7" s="585">
        <v>92</v>
      </c>
      <c r="P7" s="573"/>
      <c r="Q7" s="586">
        <v>92</v>
      </c>
    </row>
    <row r="8" spans="1:17" ht="14.45" customHeight="1" x14ac:dyDescent="0.2">
      <c r="A8" s="567" t="s">
        <v>1295</v>
      </c>
      <c r="B8" s="568" t="s">
        <v>1211</v>
      </c>
      <c r="C8" s="568" t="s">
        <v>1191</v>
      </c>
      <c r="D8" s="568" t="s">
        <v>1213</v>
      </c>
      <c r="E8" s="568" t="s">
        <v>1214</v>
      </c>
      <c r="F8" s="585">
        <v>486</v>
      </c>
      <c r="G8" s="585">
        <v>147258</v>
      </c>
      <c r="H8" s="585"/>
      <c r="I8" s="585">
        <v>303</v>
      </c>
      <c r="J8" s="585">
        <v>842</v>
      </c>
      <c r="K8" s="585">
        <v>256810</v>
      </c>
      <c r="L8" s="585"/>
      <c r="M8" s="585">
        <v>305</v>
      </c>
      <c r="N8" s="585">
        <v>285</v>
      </c>
      <c r="O8" s="585">
        <v>89490</v>
      </c>
      <c r="P8" s="573"/>
      <c r="Q8" s="586">
        <v>314</v>
      </c>
    </row>
    <row r="9" spans="1:17" ht="14.45" customHeight="1" x14ac:dyDescent="0.2">
      <c r="A9" s="567" t="s">
        <v>1295</v>
      </c>
      <c r="B9" s="568" t="s">
        <v>1211</v>
      </c>
      <c r="C9" s="568" t="s">
        <v>1191</v>
      </c>
      <c r="D9" s="568" t="s">
        <v>1215</v>
      </c>
      <c r="E9" s="568" t="s">
        <v>1216</v>
      </c>
      <c r="F9" s="585">
        <v>24</v>
      </c>
      <c r="G9" s="585">
        <v>2400</v>
      </c>
      <c r="H9" s="585"/>
      <c r="I9" s="585">
        <v>100</v>
      </c>
      <c r="J9" s="585">
        <v>27</v>
      </c>
      <c r="K9" s="585">
        <v>2727</v>
      </c>
      <c r="L9" s="585"/>
      <c r="M9" s="585">
        <v>101</v>
      </c>
      <c r="N9" s="585">
        <v>6</v>
      </c>
      <c r="O9" s="585">
        <v>636</v>
      </c>
      <c r="P9" s="573"/>
      <c r="Q9" s="586">
        <v>106</v>
      </c>
    </row>
    <row r="10" spans="1:17" ht="14.45" customHeight="1" x14ac:dyDescent="0.2">
      <c r="A10" s="567" t="s">
        <v>1295</v>
      </c>
      <c r="B10" s="568" t="s">
        <v>1211</v>
      </c>
      <c r="C10" s="568" t="s">
        <v>1191</v>
      </c>
      <c r="D10" s="568" t="s">
        <v>1217</v>
      </c>
      <c r="E10" s="568" t="s">
        <v>1218</v>
      </c>
      <c r="F10" s="585">
        <v>1</v>
      </c>
      <c r="G10" s="585">
        <v>235</v>
      </c>
      <c r="H10" s="585"/>
      <c r="I10" s="585">
        <v>235</v>
      </c>
      <c r="J10" s="585"/>
      <c r="K10" s="585"/>
      <c r="L10" s="585"/>
      <c r="M10" s="585"/>
      <c r="N10" s="585">
        <v>1</v>
      </c>
      <c r="O10" s="585">
        <v>247</v>
      </c>
      <c r="P10" s="573"/>
      <c r="Q10" s="586">
        <v>247</v>
      </c>
    </row>
    <row r="11" spans="1:17" ht="14.45" customHeight="1" x14ac:dyDescent="0.2">
      <c r="A11" s="567" t="s">
        <v>1295</v>
      </c>
      <c r="B11" s="568" t="s">
        <v>1211</v>
      </c>
      <c r="C11" s="568" t="s">
        <v>1191</v>
      </c>
      <c r="D11" s="568" t="s">
        <v>1219</v>
      </c>
      <c r="E11" s="568" t="s">
        <v>1220</v>
      </c>
      <c r="F11" s="585">
        <v>465</v>
      </c>
      <c r="G11" s="585">
        <v>64170</v>
      </c>
      <c r="H11" s="585"/>
      <c r="I11" s="585">
        <v>138</v>
      </c>
      <c r="J11" s="585">
        <v>459</v>
      </c>
      <c r="K11" s="585">
        <v>63801</v>
      </c>
      <c r="L11" s="585"/>
      <c r="M11" s="585">
        <v>139</v>
      </c>
      <c r="N11" s="585">
        <v>89</v>
      </c>
      <c r="O11" s="585">
        <v>12638</v>
      </c>
      <c r="P11" s="573"/>
      <c r="Q11" s="586">
        <v>142</v>
      </c>
    </row>
    <row r="12" spans="1:17" ht="14.45" customHeight="1" x14ac:dyDescent="0.2">
      <c r="A12" s="567" t="s">
        <v>1295</v>
      </c>
      <c r="B12" s="568" t="s">
        <v>1211</v>
      </c>
      <c r="C12" s="568" t="s">
        <v>1191</v>
      </c>
      <c r="D12" s="568" t="s">
        <v>1221</v>
      </c>
      <c r="E12" s="568" t="s">
        <v>1220</v>
      </c>
      <c r="F12" s="585">
        <v>3</v>
      </c>
      <c r="G12" s="585">
        <v>555</v>
      </c>
      <c r="H12" s="585"/>
      <c r="I12" s="585">
        <v>185</v>
      </c>
      <c r="J12" s="585">
        <v>3</v>
      </c>
      <c r="K12" s="585">
        <v>561</v>
      </c>
      <c r="L12" s="585"/>
      <c r="M12" s="585">
        <v>187</v>
      </c>
      <c r="N12" s="585">
        <v>1</v>
      </c>
      <c r="O12" s="585">
        <v>194</v>
      </c>
      <c r="P12" s="573"/>
      <c r="Q12" s="586">
        <v>194</v>
      </c>
    </row>
    <row r="13" spans="1:17" ht="14.45" customHeight="1" x14ac:dyDescent="0.2">
      <c r="A13" s="567" t="s">
        <v>1295</v>
      </c>
      <c r="B13" s="568" t="s">
        <v>1211</v>
      </c>
      <c r="C13" s="568" t="s">
        <v>1191</v>
      </c>
      <c r="D13" s="568" t="s">
        <v>1222</v>
      </c>
      <c r="E13" s="568" t="s">
        <v>1223</v>
      </c>
      <c r="F13" s="585">
        <v>1</v>
      </c>
      <c r="G13" s="585">
        <v>645</v>
      </c>
      <c r="H13" s="585"/>
      <c r="I13" s="585">
        <v>645</v>
      </c>
      <c r="J13" s="585">
        <v>2</v>
      </c>
      <c r="K13" s="585">
        <v>1298</v>
      </c>
      <c r="L13" s="585"/>
      <c r="M13" s="585">
        <v>649</v>
      </c>
      <c r="N13" s="585">
        <v>2</v>
      </c>
      <c r="O13" s="585">
        <v>1350</v>
      </c>
      <c r="P13" s="573"/>
      <c r="Q13" s="586">
        <v>675</v>
      </c>
    </row>
    <row r="14" spans="1:17" ht="14.45" customHeight="1" x14ac:dyDescent="0.2">
      <c r="A14" s="567" t="s">
        <v>1295</v>
      </c>
      <c r="B14" s="568" t="s">
        <v>1211</v>
      </c>
      <c r="C14" s="568" t="s">
        <v>1191</v>
      </c>
      <c r="D14" s="568" t="s">
        <v>1224</v>
      </c>
      <c r="E14" s="568" t="s">
        <v>1225</v>
      </c>
      <c r="F14" s="585">
        <v>1</v>
      </c>
      <c r="G14" s="585">
        <v>614</v>
      </c>
      <c r="H14" s="585"/>
      <c r="I14" s="585">
        <v>614</v>
      </c>
      <c r="J14" s="585">
        <v>2</v>
      </c>
      <c r="K14" s="585">
        <v>1236</v>
      </c>
      <c r="L14" s="585"/>
      <c r="M14" s="585">
        <v>618</v>
      </c>
      <c r="N14" s="585">
        <v>1</v>
      </c>
      <c r="O14" s="585">
        <v>640</v>
      </c>
      <c r="P14" s="573"/>
      <c r="Q14" s="586">
        <v>640</v>
      </c>
    </row>
    <row r="15" spans="1:17" ht="14.45" customHeight="1" x14ac:dyDescent="0.2">
      <c r="A15" s="567" t="s">
        <v>1295</v>
      </c>
      <c r="B15" s="568" t="s">
        <v>1211</v>
      </c>
      <c r="C15" s="568" t="s">
        <v>1191</v>
      </c>
      <c r="D15" s="568" t="s">
        <v>1226</v>
      </c>
      <c r="E15" s="568" t="s">
        <v>1227</v>
      </c>
      <c r="F15" s="585">
        <v>30</v>
      </c>
      <c r="G15" s="585">
        <v>5250</v>
      </c>
      <c r="H15" s="585"/>
      <c r="I15" s="585">
        <v>175</v>
      </c>
      <c r="J15" s="585">
        <v>29</v>
      </c>
      <c r="K15" s="585">
        <v>5104</v>
      </c>
      <c r="L15" s="585"/>
      <c r="M15" s="585">
        <v>176</v>
      </c>
      <c r="N15" s="585">
        <v>13</v>
      </c>
      <c r="O15" s="585">
        <v>2470</v>
      </c>
      <c r="P15" s="573"/>
      <c r="Q15" s="586">
        <v>190</v>
      </c>
    </row>
    <row r="16" spans="1:17" ht="14.45" customHeight="1" x14ac:dyDescent="0.2">
      <c r="A16" s="567" t="s">
        <v>1295</v>
      </c>
      <c r="B16" s="568" t="s">
        <v>1211</v>
      </c>
      <c r="C16" s="568" t="s">
        <v>1191</v>
      </c>
      <c r="D16" s="568" t="s">
        <v>1228</v>
      </c>
      <c r="E16" s="568" t="s">
        <v>1229</v>
      </c>
      <c r="F16" s="585">
        <v>418</v>
      </c>
      <c r="G16" s="585">
        <v>145464</v>
      </c>
      <c r="H16" s="585"/>
      <c r="I16" s="585">
        <v>348</v>
      </c>
      <c r="J16" s="585">
        <v>250</v>
      </c>
      <c r="K16" s="585">
        <v>87000</v>
      </c>
      <c r="L16" s="585"/>
      <c r="M16" s="585">
        <v>348</v>
      </c>
      <c r="N16" s="585">
        <v>28</v>
      </c>
      <c r="O16" s="585">
        <v>9772</v>
      </c>
      <c r="P16" s="573"/>
      <c r="Q16" s="586">
        <v>349</v>
      </c>
    </row>
    <row r="17" spans="1:17" ht="14.45" customHeight="1" x14ac:dyDescent="0.2">
      <c r="A17" s="567" t="s">
        <v>1295</v>
      </c>
      <c r="B17" s="568" t="s">
        <v>1211</v>
      </c>
      <c r="C17" s="568" t="s">
        <v>1191</v>
      </c>
      <c r="D17" s="568" t="s">
        <v>1230</v>
      </c>
      <c r="E17" s="568" t="s">
        <v>1231</v>
      </c>
      <c r="F17" s="585">
        <v>1397</v>
      </c>
      <c r="G17" s="585">
        <v>23749</v>
      </c>
      <c r="H17" s="585"/>
      <c r="I17" s="585">
        <v>17</v>
      </c>
      <c r="J17" s="585">
        <v>1354</v>
      </c>
      <c r="K17" s="585">
        <v>23018</v>
      </c>
      <c r="L17" s="585"/>
      <c r="M17" s="585">
        <v>17</v>
      </c>
      <c r="N17" s="585">
        <v>98</v>
      </c>
      <c r="O17" s="585">
        <v>1862</v>
      </c>
      <c r="P17" s="573"/>
      <c r="Q17" s="586">
        <v>19</v>
      </c>
    </row>
    <row r="18" spans="1:17" ht="14.45" customHeight="1" x14ac:dyDescent="0.2">
      <c r="A18" s="567" t="s">
        <v>1295</v>
      </c>
      <c r="B18" s="568" t="s">
        <v>1211</v>
      </c>
      <c r="C18" s="568" t="s">
        <v>1191</v>
      </c>
      <c r="D18" s="568" t="s">
        <v>1232</v>
      </c>
      <c r="E18" s="568" t="s">
        <v>1233</v>
      </c>
      <c r="F18" s="585">
        <v>48</v>
      </c>
      <c r="G18" s="585">
        <v>13296</v>
      </c>
      <c r="H18" s="585"/>
      <c r="I18" s="585">
        <v>277</v>
      </c>
      <c r="J18" s="585">
        <v>52</v>
      </c>
      <c r="K18" s="585">
        <v>14508</v>
      </c>
      <c r="L18" s="585"/>
      <c r="M18" s="585">
        <v>279</v>
      </c>
      <c r="N18" s="585">
        <v>19</v>
      </c>
      <c r="O18" s="585">
        <v>5491</v>
      </c>
      <c r="P18" s="573"/>
      <c r="Q18" s="586">
        <v>289</v>
      </c>
    </row>
    <row r="19" spans="1:17" ht="14.45" customHeight="1" x14ac:dyDescent="0.2">
      <c r="A19" s="567" t="s">
        <v>1295</v>
      </c>
      <c r="B19" s="568" t="s">
        <v>1211</v>
      </c>
      <c r="C19" s="568" t="s">
        <v>1191</v>
      </c>
      <c r="D19" s="568" t="s">
        <v>1234</v>
      </c>
      <c r="E19" s="568" t="s">
        <v>1235</v>
      </c>
      <c r="F19" s="585">
        <v>55</v>
      </c>
      <c r="G19" s="585">
        <v>7755</v>
      </c>
      <c r="H19" s="585"/>
      <c r="I19" s="585">
        <v>141</v>
      </c>
      <c r="J19" s="585">
        <v>91</v>
      </c>
      <c r="K19" s="585">
        <v>12922</v>
      </c>
      <c r="L19" s="585"/>
      <c r="M19" s="585">
        <v>142</v>
      </c>
      <c r="N19" s="585">
        <v>39</v>
      </c>
      <c r="O19" s="585">
        <v>5577</v>
      </c>
      <c r="P19" s="573"/>
      <c r="Q19" s="586">
        <v>143</v>
      </c>
    </row>
    <row r="20" spans="1:17" ht="14.45" customHeight="1" x14ac:dyDescent="0.2">
      <c r="A20" s="567" t="s">
        <v>1295</v>
      </c>
      <c r="B20" s="568" t="s">
        <v>1211</v>
      </c>
      <c r="C20" s="568" t="s">
        <v>1191</v>
      </c>
      <c r="D20" s="568" t="s">
        <v>1236</v>
      </c>
      <c r="E20" s="568" t="s">
        <v>1235</v>
      </c>
      <c r="F20" s="585">
        <v>465</v>
      </c>
      <c r="G20" s="585">
        <v>36735</v>
      </c>
      <c r="H20" s="585"/>
      <c r="I20" s="585">
        <v>79</v>
      </c>
      <c r="J20" s="585">
        <v>459</v>
      </c>
      <c r="K20" s="585">
        <v>36261</v>
      </c>
      <c r="L20" s="585"/>
      <c r="M20" s="585">
        <v>79</v>
      </c>
      <c r="N20" s="585">
        <v>89</v>
      </c>
      <c r="O20" s="585">
        <v>7209</v>
      </c>
      <c r="P20" s="573"/>
      <c r="Q20" s="586">
        <v>81</v>
      </c>
    </row>
    <row r="21" spans="1:17" ht="14.45" customHeight="1" x14ac:dyDescent="0.2">
      <c r="A21" s="567" t="s">
        <v>1295</v>
      </c>
      <c r="B21" s="568" t="s">
        <v>1211</v>
      </c>
      <c r="C21" s="568" t="s">
        <v>1191</v>
      </c>
      <c r="D21" s="568" t="s">
        <v>1237</v>
      </c>
      <c r="E21" s="568" t="s">
        <v>1238</v>
      </c>
      <c r="F21" s="585">
        <v>55</v>
      </c>
      <c r="G21" s="585">
        <v>17380</v>
      </c>
      <c r="H21" s="585"/>
      <c r="I21" s="585">
        <v>316</v>
      </c>
      <c r="J21" s="585">
        <v>91</v>
      </c>
      <c r="K21" s="585">
        <v>28938</v>
      </c>
      <c r="L21" s="585"/>
      <c r="M21" s="585">
        <v>318</v>
      </c>
      <c r="N21" s="585">
        <v>39</v>
      </c>
      <c r="O21" s="585">
        <v>12792</v>
      </c>
      <c r="P21" s="573"/>
      <c r="Q21" s="586">
        <v>328</v>
      </c>
    </row>
    <row r="22" spans="1:17" ht="14.45" customHeight="1" x14ac:dyDescent="0.2">
      <c r="A22" s="567" t="s">
        <v>1295</v>
      </c>
      <c r="B22" s="568" t="s">
        <v>1211</v>
      </c>
      <c r="C22" s="568" t="s">
        <v>1191</v>
      </c>
      <c r="D22" s="568" t="s">
        <v>1239</v>
      </c>
      <c r="E22" s="568" t="s">
        <v>1240</v>
      </c>
      <c r="F22" s="585">
        <v>711</v>
      </c>
      <c r="G22" s="585">
        <v>233919</v>
      </c>
      <c r="H22" s="585"/>
      <c r="I22" s="585">
        <v>329</v>
      </c>
      <c r="J22" s="585">
        <v>493</v>
      </c>
      <c r="K22" s="585">
        <v>162197</v>
      </c>
      <c r="L22" s="585"/>
      <c r="M22" s="585">
        <v>329</v>
      </c>
      <c r="N22" s="585">
        <v>69</v>
      </c>
      <c r="O22" s="585">
        <v>22770</v>
      </c>
      <c r="P22" s="573"/>
      <c r="Q22" s="586">
        <v>330</v>
      </c>
    </row>
    <row r="23" spans="1:17" ht="14.45" customHeight="1" x14ac:dyDescent="0.2">
      <c r="A23" s="567" t="s">
        <v>1295</v>
      </c>
      <c r="B23" s="568" t="s">
        <v>1211</v>
      </c>
      <c r="C23" s="568" t="s">
        <v>1191</v>
      </c>
      <c r="D23" s="568" t="s">
        <v>1241</v>
      </c>
      <c r="E23" s="568" t="s">
        <v>1242</v>
      </c>
      <c r="F23" s="585">
        <v>678</v>
      </c>
      <c r="G23" s="585">
        <v>111870</v>
      </c>
      <c r="H23" s="585"/>
      <c r="I23" s="585">
        <v>165</v>
      </c>
      <c r="J23" s="585">
        <v>693</v>
      </c>
      <c r="K23" s="585">
        <v>115038</v>
      </c>
      <c r="L23" s="585"/>
      <c r="M23" s="585">
        <v>166</v>
      </c>
      <c r="N23" s="585">
        <v>84</v>
      </c>
      <c r="O23" s="585">
        <v>14280</v>
      </c>
      <c r="P23" s="573"/>
      <c r="Q23" s="586">
        <v>170</v>
      </c>
    </row>
    <row r="24" spans="1:17" ht="14.45" customHeight="1" x14ac:dyDescent="0.2">
      <c r="A24" s="567" t="s">
        <v>1295</v>
      </c>
      <c r="B24" s="568" t="s">
        <v>1211</v>
      </c>
      <c r="C24" s="568" t="s">
        <v>1191</v>
      </c>
      <c r="D24" s="568" t="s">
        <v>1245</v>
      </c>
      <c r="E24" s="568" t="s">
        <v>1209</v>
      </c>
      <c r="F24" s="585">
        <v>683</v>
      </c>
      <c r="G24" s="585">
        <v>50542</v>
      </c>
      <c r="H24" s="585"/>
      <c r="I24" s="585">
        <v>74</v>
      </c>
      <c r="J24" s="585">
        <v>928</v>
      </c>
      <c r="K24" s="585">
        <v>68672</v>
      </c>
      <c r="L24" s="585"/>
      <c r="M24" s="585">
        <v>74</v>
      </c>
      <c r="N24" s="585">
        <v>214</v>
      </c>
      <c r="O24" s="585">
        <v>16050</v>
      </c>
      <c r="P24" s="573"/>
      <c r="Q24" s="586">
        <v>75</v>
      </c>
    </row>
    <row r="25" spans="1:17" ht="14.45" customHeight="1" x14ac:dyDescent="0.2">
      <c r="A25" s="567" t="s">
        <v>1295</v>
      </c>
      <c r="B25" s="568" t="s">
        <v>1211</v>
      </c>
      <c r="C25" s="568" t="s">
        <v>1191</v>
      </c>
      <c r="D25" s="568" t="s">
        <v>1250</v>
      </c>
      <c r="E25" s="568" t="s">
        <v>1251</v>
      </c>
      <c r="F25" s="585">
        <v>1</v>
      </c>
      <c r="G25" s="585">
        <v>233</v>
      </c>
      <c r="H25" s="585"/>
      <c r="I25" s="585">
        <v>233</v>
      </c>
      <c r="J25" s="585">
        <v>1</v>
      </c>
      <c r="K25" s="585">
        <v>235</v>
      </c>
      <c r="L25" s="585"/>
      <c r="M25" s="585">
        <v>235</v>
      </c>
      <c r="N25" s="585">
        <v>1</v>
      </c>
      <c r="O25" s="585">
        <v>247</v>
      </c>
      <c r="P25" s="573"/>
      <c r="Q25" s="586">
        <v>247</v>
      </c>
    </row>
    <row r="26" spans="1:17" ht="14.45" customHeight="1" x14ac:dyDescent="0.2">
      <c r="A26" s="567" t="s">
        <v>1295</v>
      </c>
      <c r="B26" s="568" t="s">
        <v>1211</v>
      </c>
      <c r="C26" s="568" t="s">
        <v>1191</v>
      </c>
      <c r="D26" s="568" t="s">
        <v>1252</v>
      </c>
      <c r="E26" s="568" t="s">
        <v>1253</v>
      </c>
      <c r="F26" s="585">
        <v>39</v>
      </c>
      <c r="G26" s="585">
        <v>47424</v>
      </c>
      <c r="H26" s="585"/>
      <c r="I26" s="585">
        <v>1216</v>
      </c>
      <c r="J26" s="585">
        <v>40</v>
      </c>
      <c r="K26" s="585">
        <v>48800</v>
      </c>
      <c r="L26" s="585"/>
      <c r="M26" s="585">
        <v>1220</v>
      </c>
      <c r="N26" s="585">
        <v>24</v>
      </c>
      <c r="O26" s="585">
        <v>29760</v>
      </c>
      <c r="P26" s="573"/>
      <c r="Q26" s="586">
        <v>1240</v>
      </c>
    </row>
    <row r="27" spans="1:17" ht="14.45" customHeight="1" x14ac:dyDescent="0.2">
      <c r="A27" s="567" t="s">
        <v>1295</v>
      </c>
      <c r="B27" s="568" t="s">
        <v>1211</v>
      </c>
      <c r="C27" s="568" t="s">
        <v>1191</v>
      </c>
      <c r="D27" s="568" t="s">
        <v>1254</v>
      </c>
      <c r="E27" s="568" t="s">
        <v>1255</v>
      </c>
      <c r="F27" s="585">
        <v>28</v>
      </c>
      <c r="G27" s="585">
        <v>3248</v>
      </c>
      <c r="H27" s="585"/>
      <c r="I27" s="585">
        <v>116</v>
      </c>
      <c r="J27" s="585">
        <v>24</v>
      </c>
      <c r="K27" s="585">
        <v>2808</v>
      </c>
      <c r="L27" s="585"/>
      <c r="M27" s="585">
        <v>117</v>
      </c>
      <c r="N27" s="585">
        <v>13</v>
      </c>
      <c r="O27" s="585">
        <v>1586</v>
      </c>
      <c r="P27" s="573"/>
      <c r="Q27" s="586">
        <v>122</v>
      </c>
    </row>
    <row r="28" spans="1:17" ht="14.45" customHeight="1" x14ac:dyDescent="0.2">
      <c r="A28" s="567" t="s">
        <v>1295</v>
      </c>
      <c r="B28" s="568" t="s">
        <v>1211</v>
      </c>
      <c r="C28" s="568" t="s">
        <v>1191</v>
      </c>
      <c r="D28" s="568" t="s">
        <v>1256</v>
      </c>
      <c r="E28" s="568" t="s">
        <v>1257</v>
      </c>
      <c r="F28" s="585">
        <v>1</v>
      </c>
      <c r="G28" s="585">
        <v>350</v>
      </c>
      <c r="H28" s="585"/>
      <c r="I28" s="585">
        <v>350</v>
      </c>
      <c r="J28" s="585">
        <v>1</v>
      </c>
      <c r="K28" s="585">
        <v>352</v>
      </c>
      <c r="L28" s="585"/>
      <c r="M28" s="585">
        <v>352</v>
      </c>
      <c r="N28" s="585">
        <v>1</v>
      </c>
      <c r="O28" s="585">
        <v>380</v>
      </c>
      <c r="P28" s="573"/>
      <c r="Q28" s="586">
        <v>380</v>
      </c>
    </row>
    <row r="29" spans="1:17" ht="14.45" customHeight="1" x14ac:dyDescent="0.2">
      <c r="A29" s="567" t="s">
        <v>1295</v>
      </c>
      <c r="B29" s="568" t="s">
        <v>1211</v>
      </c>
      <c r="C29" s="568" t="s">
        <v>1191</v>
      </c>
      <c r="D29" s="568" t="s">
        <v>1260</v>
      </c>
      <c r="E29" s="568" t="s">
        <v>1261</v>
      </c>
      <c r="F29" s="585">
        <v>1</v>
      </c>
      <c r="G29" s="585">
        <v>1075</v>
      </c>
      <c r="H29" s="585"/>
      <c r="I29" s="585">
        <v>1075</v>
      </c>
      <c r="J29" s="585">
        <v>1</v>
      </c>
      <c r="K29" s="585">
        <v>1082</v>
      </c>
      <c r="L29" s="585"/>
      <c r="M29" s="585">
        <v>1082</v>
      </c>
      <c r="N29" s="585">
        <v>1</v>
      </c>
      <c r="O29" s="585">
        <v>1124</v>
      </c>
      <c r="P29" s="573"/>
      <c r="Q29" s="586">
        <v>1124</v>
      </c>
    </row>
    <row r="30" spans="1:17" ht="14.45" customHeight="1" x14ac:dyDescent="0.2">
      <c r="A30" s="567" t="s">
        <v>1295</v>
      </c>
      <c r="B30" s="568" t="s">
        <v>1211</v>
      </c>
      <c r="C30" s="568" t="s">
        <v>1191</v>
      </c>
      <c r="D30" s="568" t="s">
        <v>1262</v>
      </c>
      <c r="E30" s="568" t="s">
        <v>1263</v>
      </c>
      <c r="F30" s="585">
        <v>3</v>
      </c>
      <c r="G30" s="585">
        <v>912</v>
      </c>
      <c r="H30" s="585"/>
      <c r="I30" s="585">
        <v>304</v>
      </c>
      <c r="J30" s="585"/>
      <c r="K30" s="585"/>
      <c r="L30" s="585"/>
      <c r="M30" s="585"/>
      <c r="N30" s="585"/>
      <c r="O30" s="585"/>
      <c r="P30" s="573"/>
      <c r="Q30" s="586"/>
    </row>
    <row r="31" spans="1:17" ht="14.45" customHeight="1" x14ac:dyDescent="0.2">
      <c r="A31" s="567" t="s">
        <v>1296</v>
      </c>
      <c r="B31" s="568" t="s">
        <v>1211</v>
      </c>
      <c r="C31" s="568" t="s">
        <v>1191</v>
      </c>
      <c r="D31" s="568" t="s">
        <v>1208</v>
      </c>
      <c r="E31" s="568" t="s">
        <v>1209</v>
      </c>
      <c r="F31" s="585">
        <v>1551</v>
      </c>
      <c r="G31" s="585">
        <v>330363</v>
      </c>
      <c r="H31" s="585"/>
      <c r="I31" s="585">
        <v>213</v>
      </c>
      <c r="J31" s="585">
        <v>1154</v>
      </c>
      <c r="K31" s="585">
        <v>248110</v>
      </c>
      <c r="L31" s="585"/>
      <c r="M31" s="585">
        <v>215</v>
      </c>
      <c r="N31" s="585">
        <v>151</v>
      </c>
      <c r="O31" s="585">
        <v>33522</v>
      </c>
      <c r="P31" s="573"/>
      <c r="Q31" s="586">
        <v>222</v>
      </c>
    </row>
    <row r="32" spans="1:17" ht="14.45" customHeight="1" x14ac:dyDescent="0.2">
      <c r="A32" s="567" t="s">
        <v>1296</v>
      </c>
      <c r="B32" s="568" t="s">
        <v>1211</v>
      </c>
      <c r="C32" s="568" t="s">
        <v>1191</v>
      </c>
      <c r="D32" s="568" t="s">
        <v>1212</v>
      </c>
      <c r="E32" s="568" t="s">
        <v>1209</v>
      </c>
      <c r="F32" s="585">
        <v>21</v>
      </c>
      <c r="G32" s="585">
        <v>1848</v>
      </c>
      <c r="H32" s="585"/>
      <c r="I32" s="585">
        <v>88</v>
      </c>
      <c r="J32" s="585">
        <v>15</v>
      </c>
      <c r="K32" s="585">
        <v>1335</v>
      </c>
      <c r="L32" s="585"/>
      <c r="M32" s="585">
        <v>89</v>
      </c>
      <c r="N32" s="585">
        <v>7</v>
      </c>
      <c r="O32" s="585">
        <v>644</v>
      </c>
      <c r="P32" s="573"/>
      <c r="Q32" s="586">
        <v>92</v>
      </c>
    </row>
    <row r="33" spans="1:17" ht="14.45" customHeight="1" x14ac:dyDescent="0.2">
      <c r="A33" s="567" t="s">
        <v>1296</v>
      </c>
      <c r="B33" s="568" t="s">
        <v>1211</v>
      </c>
      <c r="C33" s="568" t="s">
        <v>1191</v>
      </c>
      <c r="D33" s="568" t="s">
        <v>1213</v>
      </c>
      <c r="E33" s="568" t="s">
        <v>1214</v>
      </c>
      <c r="F33" s="585">
        <v>1676</v>
      </c>
      <c r="G33" s="585">
        <v>507828</v>
      </c>
      <c r="H33" s="585"/>
      <c r="I33" s="585">
        <v>303</v>
      </c>
      <c r="J33" s="585">
        <v>1919</v>
      </c>
      <c r="K33" s="585">
        <v>585295</v>
      </c>
      <c r="L33" s="585"/>
      <c r="M33" s="585">
        <v>305</v>
      </c>
      <c r="N33" s="585">
        <v>285</v>
      </c>
      <c r="O33" s="585">
        <v>89490</v>
      </c>
      <c r="P33" s="573"/>
      <c r="Q33" s="586">
        <v>314</v>
      </c>
    </row>
    <row r="34" spans="1:17" ht="14.45" customHeight="1" x14ac:dyDescent="0.2">
      <c r="A34" s="567" t="s">
        <v>1296</v>
      </c>
      <c r="B34" s="568" t="s">
        <v>1211</v>
      </c>
      <c r="C34" s="568" t="s">
        <v>1191</v>
      </c>
      <c r="D34" s="568" t="s">
        <v>1215</v>
      </c>
      <c r="E34" s="568" t="s">
        <v>1216</v>
      </c>
      <c r="F34" s="585">
        <v>48</v>
      </c>
      <c r="G34" s="585">
        <v>4800</v>
      </c>
      <c r="H34" s="585"/>
      <c r="I34" s="585">
        <v>100</v>
      </c>
      <c r="J34" s="585">
        <v>57</v>
      </c>
      <c r="K34" s="585">
        <v>5757</v>
      </c>
      <c r="L34" s="585"/>
      <c r="M34" s="585">
        <v>101</v>
      </c>
      <c r="N34" s="585">
        <v>15</v>
      </c>
      <c r="O34" s="585">
        <v>1590</v>
      </c>
      <c r="P34" s="573"/>
      <c r="Q34" s="586">
        <v>106</v>
      </c>
    </row>
    <row r="35" spans="1:17" ht="14.45" customHeight="1" x14ac:dyDescent="0.2">
      <c r="A35" s="567" t="s">
        <v>1296</v>
      </c>
      <c r="B35" s="568" t="s">
        <v>1211</v>
      </c>
      <c r="C35" s="568" t="s">
        <v>1191</v>
      </c>
      <c r="D35" s="568" t="s">
        <v>1217</v>
      </c>
      <c r="E35" s="568" t="s">
        <v>1218</v>
      </c>
      <c r="F35" s="585">
        <v>1</v>
      </c>
      <c r="G35" s="585">
        <v>235</v>
      </c>
      <c r="H35" s="585"/>
      <c r="I35" s="585">
        <v>235</v>
      </c>
      <c r="J35" s="585">
        <v>2</v>
      </c>
      <c r="K35" s="585">
        <v>474</v>
      </c>
      <c r="L35" s="585"/>
      <c r="M35" s="585">
        <v>237</v>
      </c>
      <c r="N35" s="585"/>
      <c r="O35" s="585"/>
      <c r="P35" s="573"/>
      <c r="Q35" s="586"/>
    </row>
    <row r="36" spans="1:17" ht="14.45" customHeight="1" x14ac:dyDescent="0.2">
      <c r="A36" s="567" t="s">
        <v>1296</v>
      </c>
      <c r="B36" s="568" t="s">
        <v>1211</v>
      </c>
      <c r="C36" s="568" t="s">
        <v>1191</v>
      </c>
      <c r="D36" s="568" t="s">
        <v>1219</v>
      </c>
      <c r="E36" s="568" t="s">
        <v>1220</v>
      </c>
      <c r="F36" s="585">
        <v>510</v>
      </c>
      <c r="G36" s="585">
        <v>70380</v>
      </c>
      <c r="H36" s="585"/>
      <c r="I36" s="585">
        <v>138</v>
      </c>
      <c r="J36" s="585">
        <v>456</v>
      </c>
      <c r="K36" s="585">
        <v>63384</v>
      </c>
      <c r="L36" s="585"/>
      <c r="M36" s="585">
        <v>139</v>
      </c>
      <c r="N36" s="585">
        <v>87</v>
      </c>
      <c r="O36" s="585">
        <v>12354</v>
      </c>
      <c r="P36" s="573"/>
      <c r="Q36" s="586">
        <v>142</v>
      </c>
    </row>
    <row r="37" spans="1:17" ht="14.45" customHeight="1" x14ac:dyDescent="0.2">
      <c r="A37" s="567" t="s">
        <v>1296</v>
      </c>
      <c r="B37" s="568" t="s">
        <v>1211</v>
      </c>
      <c r="C37" s="568" t="s">
        <v>1191</v>
      </c>
      <c r="D37" s="568" t="s">
        <v>1221</v>
      </c>
      <c r="E37" s="568" t="s">
        <v>1220</v>
      </c>
      <c r="F37" s="585">
        <v>7</v>
      </c>
      <c r="G37" s="585">
        <v>1295</v>
      </c>
      <c r="H37" s="585"/>
      <c r="I37" s="585">
        <v>185</v>
      </c>
      <c r="J37" s="585">
        <v>7</v>
      </c>
      <c r="K37" s="585">
        <v>1309</v>
      </c>
      <c r="L37" s="585"/>
      <c r="M37" s="585">
        <v>187</v>
      </c>
      <c r="N37" s="585">
        <v>3</v>
      </c>
      <c r="O37" s="585">
        <v>582</v>
      </c>
      <c r="P37" s="573"/>
      <c r="Q37" s="586">
        <v>194</v>
      </c>
    </row>
    <row r="38" spans="1:17" ht="14.45" customHeight="1" x14ac:dyDescent="0.2">
      <c r="A38" s="567" t="s">
        <v>1296</v>
      </c>
      <c r="B38" s="568" t="s">
        <v>1211</v>
      </c>
      <c r="C38" s="568" t="s">
        <v>1191</v>
      </c>
      <c r="D38" s="568" t="s">
        <v>1222</v>
      </c>
      <c r="E38" s="568" t="s">
        <v>1223</v>
      </c>
      <c r="F38" s="585">
        <v>3</v>
      </c>
      <c r="G38" s="585">
        <v>1935</v>
      </c>
      <c r="H38" s="585"/>
      <c r="I38" s="585">
        <v>645</v>
      </c>
      <c r="J38" s="585">
        <v>8</v>
      </c>
      <c r="K38" s="585">
        <v>5192</v>
      </c>
      <c r="L38" s="585"/>
      <c r="M38" s="585">
        <v>649</v>
      </c>
      <c r="N38" s="585">
        <v>2</v>
      </c>
      <c r="O38" s="585">
        <v>1350</v>
      </c>
      <c r="P38" s="573"/>
      <c r="Q38" s="586">
        <v>675</v>
      </c>
    </row>
    <row r="39" spans="1:17" ht="14.45" customHeight="1" x14ac:dyDescent="0.2">
      <c r="A39" s="567" t="s">
        <v>1296</v>
      </c>
      <c r="B39" s="568" t="s">
        <v>1211</v>
      </c>
      <c r="C39" s="568" t="s">
        <v>1191</v>
      </c>
      <c r="D39" s="568" t="s">
        <v>1224</v>
      </c>
      <c r="E39" s="568" t="s">
        <v>1225</v>
      </c>
      <c r="F39" s="585">
        <v>1</v>
      </c>
      <c r="G39" s="585">
        <v>614</v>
      </c>
      <c r="H39" s="585"/>
      <c r="I39" s="585">
        <v>614</v>
      </c>
      <c r="J39" s="585">
        <v>1</v>
      </c>
      <c r="K39" s="585">
        <v>618</v>
      </c>
      <c r="L39" s="585"/>
      <c r="M39" s="585">
        <v>618</v>
      </c>
      <c r="N39" s="585"/>
      <c r="O39" s="585"/>
      <c r="P39" s="573"/>
      <c r="Q39" s="586"/>
    </row>
    <row r="40" spans="1:17" ht="14.45" customHeight="1" x14ac:dyDescent="0.2">
      <c r="A40" s="567" t="s">
        <v>1296</v>
      </c>
      <c r="B40" s="568" t="s">
        <v>1211</v>
      </c>
      <c r="C40" s="568" t="s">
        <v>1191</v>
      </c>
      <c r="D40" s="568" t="s">
        <v>1226</v>
      </c>
      <c r="E40" s="568" t="s">
        <v>1227</v>
      </c>
      <c r="F40" s="585">
        <v>75</v>
      </c>
      <c r="G40" s="585">
        <v>13125</v>
      </c>
      <c r="H40" s="585"/>
      <c r="I40" s="585">
        <v>175</v>
      </c>
      <c r="J40" s="585">
        <v>70</v>
      </c>
      <c r="K40" s="585">
        <v>12320</v>
      </c>
      <c r="L40" s="585"/>
      <c r="M40" s="585">
        <v>176</v>
      </c>
      <c r="N40" s="585">
        <v>17</v>
      </c>
      <c r="O40" s="585">
        <v>3230</v>
      </c>
      <c r="P40" s="573"/>
      <c r="Q40" s="586">
        <v>190</v>
      </c>
    </row>
    <row r="41" spans="1:17" ht="14.45" customHeight="1" x14ac:dyDescent="0.2">
      <c r="A41" s="567" t="s">
        <v>1296</v>
      </c>
      <c r="B41" s="568" t="s">
        <v>1211</v>
      </c>
      <c r="C41" s="568" t="s">
        <v>1191</v>
      </c>
      <c r="D41" s="568" t="s">
        <v>1228</v>
      </c>
      <c r="E41" s="568" t="s">
        <v>1229</v>
      </c>
      <c r="F41" s="585">
        <v>14</v>
      </c>
      <c r="G41" s="585">
        <v>4872</v>
      </c>
      <c r="H41" s="585"/>
      <c r="I41" s="585">
        <v>348</v>
      </c>
      <c r="J41" s="585"/>
      <c r="K41" s="585"/>
      <c r="L41" s="585"/>
      <c r="M41" s="585"/>
      <c r="N41" s="585"/>
      <c r="O41" s="585"/>
      <c r="P41" s="573"/>
      <c r="Q41" s="586"/>
    </row>
    <row r="42" spans="1:17" ht="14.45" customHeight="1" x14ac:dyDescent="0.2">
      <c r="A42" s="567" t="s">
        <v>1296</v>
      </c>
      <c r="B42" s="568" t="s">
        <v>1211</v>
      </c>
      <c r="C42" s="568" t="s">
        <v>1191</v>
      </c>
      <c r="D42" s="568" t="s">
        <v>1230</v>
      </c>
      <c r="E42" s="568" t="s">
        <v>1231</v>
      </c>
      <c r="F42" s="585">
        <v>982</v>
      </c>
      <c r="G42" s="585">
        <v>16694</v>
      </c>
      <c r="H42" s="585"/>
      <c r="I42" s="585">
        <v>17</v>
      </c>
      <c r="J42" s="585">
        <v>732</v>
      </c>
      <c r="K42" s="585">
        <v>12444</v>
      </c>
      <c r="L42" s="585"/>
      <c r="M42" s="585">
        <v>17</v>
      </c>
      <c r="N42" s="585">
        <v>50</v>
      </c>
      <c r="O42" s="585">
        <v>950</v>
      </c>
      <c r="P42" s="573"/>
      <c r="Q42" s="586">
        <v>19</v>
      </c>
    </row>
    <row r="43" spans="1:17" ht="14.45" customHeight="1" x14ac:dyDescent="0.2">
      <c r="A43" s="567" t="s">
        <v>1296</v>
      </c>
      <c r="B43" s="568" t="s">
        <v>1211</v>
      </c>
      <c r="C43" s="568" t="s">
        <v>1191</v>
      </c>
      <c r="D43" s="568" t="s">
        <v>1232</v>
      </c>
      <c r="E43" s="568" t="s">
        <v>1233</v>
      </c>
      <c r="F43" s="585">
        <v>354</v>
      </c>
      <c r="G43" s="585">
        <v>98058</v>
      </c>
      <c r="H43" s="585"/>
      <c r="I43" s="585">
        <v>277</v>
      </c>
      <c r="J43" s="585">
        <v>309</v>
      </c>
      <c r="K43" s="585">
        <v>86211</v>
      </c>
      <c r="L43" s="585"/>
      <c r="M43" s="585">
        <v>279</v>
      </c>
      <c r="N43" s="585">
        <v>44</v>
      </c>
      <c r="O43" s="585">
        <v>12716</v>
      </c>
      <c r="P43" s="573"/>
      <c r="Q43" s="586">
        <v>289</v>
      </c>
    </row>
    <row r="44" spans="1:17" ht="14.45" customHeight="1" x14ac:dyDescent="0.2">
      <c r="A44" s="567" t="s">
        <v>1296</v>
      </c>
      <c r="B44" s="568" t="s">
        <v>1211</v>
      </c>
      <c r="C44" s="568" t="s">
        <v>1191</v>
      </c>
      <c r="D44" s="568" t="s">
        <v>1234</v>
      </c>
      <c r="E44" s="568" t="s">
        <v>1235</v>
      </c>
      <c r="F44" s="585">
        <v>441</v>
      </c>
      <c r="G44" s="585">
        <v>62181</v>
      </c>
      <c r="H44" s="585"/>
      <c r="I44" s="585">
        <v>141</v>
      </c>
      <c r="J44" s="585">
        <v>368</v>
      </c>
      <c r="K44" s="585">
        <v>52256</v>
      </c>
      <c r="L44" s="585"/>
      <c r="M44" s="585">
        <v>142</v>
      </c>
      <c r="N44" s="585">
        <v>48</v>
      </c>
      <c r="O44" s="585">
        <v>6864</v>
      </c>
      <c r="P44" s="573"/>
      <c r="Q44" s="586">
        <v>143</v>
      </c>
    </row>
    <row r="45" spans="1:17" ht="14.45" customHeight="1" x14ac:dyDescent="0.2">
      <c r="A45" s="567" t="s">
        <v>1296</v>
      </c>
      <c r="B45" s="568" t="s">
        <v>1211</v>
      </c>
      <c r="C45" s="568" t="s">
        <v>1191</v>
      </c>
      <c r="D45" s="568" t="s">
        <v>1236</v>
      </c>
      <c r="E45" s="568" t="s">
        <v>1235</v>
      </c>
      <c r="F45" s="585">
        <v>510</v>
      </c>
      <c r="G45" s="585">
        <v>40290</v>
      </c>
      <c r="H45" s="585"/>
      <c r="I45" s="585">
        <v>79</v>
      </c>
      <c r="J45" s="585">
        <v>456</v>
      </c>
      <c r="K45" s="585">
        <v>36024</v>
      </c>
      <c r="L45" s="585"/>
      <c r="M45" s="585">
        <v>79</v>
      </c>
      <c r="N45" s="585">
        <v>87</v>
      </c>
      <c r="O45" s="585">
        <v>7047</v>
      </c>
      <c r="P45" s="573"/>
      <c r="Q45" s="586">
        <v>81</v>
      </c>
    </row>
    <row r="46" spans="1:17" ht="14.45" customHeight="1" x14ac:dyDescent="0.2">
      <c r="A46" s="567" t="s">
        <v>1296</v>
      </c>
      <c r="B46" s="568" t="s">
        <v>1211</v>
      </c>
      <c r="C46" s="568" t="s">
        <v>1191</v>
      </c>
      <c r="D46" s="568" t="s">
        <v>1237</v>
      </c>
      <c r="E46" s="568" t="s">
        <v>1238</v>
      </c>
      <c r="F46" s="585">
        <v>441</v>
      </c>
      <c r="G46" s="585">
        <v>139356</v>
      </c>
      <c r="H46" s="585"/>
      <c r="I46" s="585">
        <v>316</v>
      </c>
      <c r="J46" s="585">
        <v>368</v>
      </c>
      <c r="K46" s="585">
        <v>117024</v>
      </c>
      <c r="L46" s="585"/>
      <c r="M46" s="585">
        <v>318</v>
      </c>
      <c r="N46" s="585">
        <v>48</v>
      </c>
      <c r="O46" s="585">
        <v>15744</v>
      </c>
      <c r="P46" s="573"/>
      <c r="Q46" s="586">
        <v>328</v>
      </c>
    </row>
    <row r="47" spans="1:17" ht="14.45" customHeight="1" x14ac:dyDescent="0.2">
      <c r="A47" s="567" t="s">
        <v>1296</v>
      </c>
      <c r="B47" s="568" t="s">
        <v>1211</v>
      </c>
      <c r="C47" s="568" t="s">
        <v>1191</v>
      </c>
      <c r="D47" s="568" t="s">
        <v>1239</v>
      </c>
      <c r="E47" s="568" t="s">
        <v>1240</v>
      </c>
      <c r="F47" s="585">
        <v>6</v>
      </c>
      <c r="G47" s="585">
        <v>1974</v>
      </c>
      <c r="H47" s="585"/>
      <c r="I47" s="585">
        <v>329</v>
      </c>
      <c r="J47" s="585"/>
      <c r="K47" s="585"/>
      <c r="L47" s="585"/>
      <c r="M47" s="585"/>
      <c r="N47" s="585"/>
      <c r="O47" s="585"/>
      <c r="P47" s="573"/>
      <c r="Q47" s="586"/>
    </row>
    <row r="48" spans="1:17" ht="14.45" customHeight="1" x14ac:dyDescent="0.2">
      <c r="A48" s="567" t="s">
        <v>1296</v>
      </c>
      <c r="B48" s="568" t="s">
        <v>1211</v>
      </c>
      <c r="C48" s="568" t="s">
        <v>1191</v>
      </c>
      <c r="D48" s="568" t="s">
        <v>1241</v>
      </c>
      <c r="E48" s="568" t="s">
        <v>1242</v>
      </c>
      <c r="F48" s="585">
        <v>399</v>
      </c>
      <c r="G48" s="585">
        <v>65835</v>
      </c>
      <c r="H48" s="585"/>
      <c r="I48" s="585">
        <v>165</v>
      </c>
      <c r="J48" s="585">
        <v>341</v>
      </c>
      <c r="K48" s="585">
        <v>56606</v>
      </c>
      <c r="L48" s="585"/>
      <c r="M48" s="585">
        <v>166</v>
      </c>
      <c r="N48" s="585">
        <v>66</v>
      </c>
      <c r="O48" s="585">
        <v>11220</v>
      </c>
      <c r="P48" s="573"/>
      <c r="Q48" s="586">
        <v>170</v>
      </c>
    </row>
    <row r="49" spans="1:17" ht="14.45" customHeight="1" x14ac:dyDescent="0.2">
      <c r="A49" s="567" t="s">
        <v>1296</v>
      </c>
      <c r="B49" s="568" t="s">
        <v>1211</v>
      </c>
      <c r="C49" s="568" t="s">
        <v>1191</v>
      </c>
      <c r="D49" s="568" t="s">
        <v>1245</v>
      </c>
      <c r="E49" s="568" t="s">
        <v>1209</v>
      </c>
      <c r="F49" s="585">
        <v>1750</v>
      </c>
      <c r="G49" s="585">
        <v>129500</v>
      </c>
      <c r="H49" s="585"/>
      <c r="I49" s="585">
        <v>74</v>
      </c>
      <c r="J49" s="585">
        <v>1474</v>
      </c>
      <c r="K49" s="585">
        <v>109076</v>
      </c>
      <c r="L49" s="585"/>
      <c r="M49" s="585">
        <v>74</v>
      </c>
      <c r="N49" s="585">
        <v>335</v>
      </c>
      <c r="O49" s="585">
        <v>25125</v>
      </c>
      <c r="P49" s="573"/>
      <c r="Q49" s="586">
        <v>75</v>
      </c>
    </row>
    <row r="50" spans="1:17" ht="14.45" customHeight="1" x14ac:dyDescent="0.2">
      <c r="A50" s="567" t="s">
        <v>1296</v>
      </c>
      <c r="B50" s="568" t="s">
        <v>1211</v>
      </c>
      <c r="C50" s="568" t="s">
        <v>1191</v>
      </c>
      <c r="D50" s="568" t="s">
        <v>1250</v>
      </c>
      <c r="E50" s="568" t="s">
        <v>1251</v>
      </c>
      <c r="F50" s="585">
        <v>3</v>
      </c>
      <c r="G50" s="585">
        <v>699</v>
      </c>
      <c r="H50" s="585"/>
      <c r="I50" s="585">
        <v>233</v>
      </c>
      <c r="J50" s="585">
        <v>4</v>
      </c>
      <c r="K50" s="585">
        <v>940</v>
      </c>
      <c r="L50" s="585"/>
      <c r="M50" s="585">
        <v>235</v>
      </c>
      <c r="N50" s="585">
        <v>1</v>
      </c>
      <c r="O50" s="585">
        <v>247</v>
      </c>
      <c r="P50" s="573"/>
      <c r="Q50" s="586">
        <v>247</v>
      </c>
    </row>
    <row r="51" spans="1:17" ht="14.45" customHeight="1" x14ac:dyDescent="0.2">
      <c r="A51" s="567" t="s">
        <v>1296</v>
      </c>
      <c r="B51" s="568" t="s">
        <v>1211</v>
      </c>
      <c r="C51" s="568" t="s">
        <v>1191</v>
      </c>
      <c r="D51" s="568" t="s">
        <v>1252</v>
      </c>
      <c r="E51" s="568" t="s">
        <v>1253</v>
      </c>
      <c r="F51" s="585">
        <v>54</v>
      </c>
      <c r="G51" s="585">
        <v>65664</v>
      </c>
      <c r="H51" s="585"/>
      <c r="I51" s="585">
        <v>1216</v>
      </c>
      <c r="J51" s="585">
        <v>85</v>
      </c>
      <c r="K51" s="585">
        <v>103700</v>
      </c>
      <c r="L51" s="585"/>
      <c r="M51" s="585">
        <v>1220</v>
      </c>
      <c r="N51" s="585">
        <v>22</v>
      </c>
      <c r="O51" s="585">
        <v>27280</v>
      </c>
      <c r="P51" s="573"/>
      <c r="Q51" s="586">
        <v>1240</v>
      </c>
    </row>
    <row r="52" spans="1:17" ht="14.45" customHeight="1" x14ac:dyDescent="0.2">
      <c r="A52" s="567" t="s">
        <v>1296</v>
      </c>
      <c r="B52" s="568" t="s">
        <v>1211</v>
      </c>
      <c r="C52" s="568" t="s">
        <v>1191</v>
      </c>
      <c r="D52" s="568" t="s">
        <v>1254</v>
      </c>
      <c r="E52" s="568" t="s">
        <v>1255</v>
      </c>
      <c r="F52" s="585">
        <v>40</v>
      </c>
      <c r="G52" s="585">
        <v>4640</v>
      </c>
      <c r="H52" s="585"/>
      <c r="I52" s="585">
        <v>116</v>
      </c>
      <c r="J52" s="585">
        <v>44</v>
      </c>
      <c r="K52" s="585">
        <v>5148</v>
      </c>
      <c r="L52" s="585"/>
      <c r="M52" s="585">
        <v>117</v>
      </c>
      <c r="N52" s="585">
        <v>15</v>
      </c>
      <c r="O52" s="585">
        <v>1830</v>
      </c>
      <c r="P52" s="573"/>
      <c r="Q52" s="586">
        <v>122</v>
      </c>
    </row>
    <row r="53" spans="1:17" ht="14.45" customHeight="1" x14ac:dyDescent="0.2">
      <c r="A53" s="567" t="s">
        <v>1296</v>
      </c>
      <c r="B53" s="568" t="s">
        <v>1211</v>
      </c>
      <c r="C53" s="568" t="s">
        <v>1191</v>
      </c>
      <c r="D53" s="568" t="s">
        <v>1256</v>
      </c>
      <c r="E53" s="568" t="s">
        <v>1257</v>
      </c>
      <c r="F53" s="585">
        <v>5</v>
      </c>
      <c r="G53" s="585">
        <v>1750</v>
      </c>
      <c r="H53" s="585"/>
      <c r="I53" s="585">
        <v>350</v>
      </c>
      <c r="J53" s="585">
        <v>5</v>
      </c>
      <c r="K53" s="585">
        <v>1760</v>
      </c>
      <c r="L53" s="585"/>
      <c r="M53" s="585">
        <v>352</v>
      </c>
      <c r="N53" s="585">
        <v>1</v>
      </c>
      <c r="O53" s="585">
        <v>380</v>
      </c>
      <c r="P53" s="573"/>
      <c r="Q53" s="586">
        <v>380</v>
      </c>
    </row>
    <row r="54" spans="1:17" ht="14.45" customHeight="1" x14ac:dyDescent="0.2">
      <c r="A54" s="567" t="s">
        <v>1296</v>
      </c>
      <c r="B54" s="568" t="s">
        <v>1211</v>
      </c>
      <c r="C54" s="568" t="s">
        <v>1191</v>
      </c>
      <c r="D54" s="568" t="s">
        <v>1260</v>
      </c>
      <c r="E54" s="568" t="s">
        <v>1261</v>
      </c>
      <c r="F54" s="585">
        <v>3</v>
      </c>
      <c r="G54" s="585">
        <v>3225</v>
      </c>
      <c r="H54" s="585"/>
      <c r="I54" s="585">
        <v>1075</v>
      </c>
      <c r="J54" s="585">
        <v>4</v>
      </c>
      <c r="K54" s="585">
        <v>4328</v>
      </c>
      <c r="L54" s="585"/>
      <c r="M54" s="585">
        <v>1082</v>
      </c>
      <c r="N54" s="585">
        <v>1</v>
      </c>
      <c r="O54" s="585">
        <v>1124</v>
      </c>
      <c r="P54" s="573"/>
      <c r="Q54" s="586">
        <v>1124</v>
      </c>
    </row>
    <row r="55" spans="1:17" ht="14.45" customHeight="1" x14ac:dyDescent="0.2">
      <c r="A55" s="567" t="s">
        <v>1296</v>
      </c>
      <c r="B55" s="568" t="s">
        <v>1211</v>
      </c>
      <c r="C55" s="568" t="s">
        <v>1191</v>
      </c>
      <c r="D55" s="568" t="s">
        <v>1262</v>
      </c>
      <c r="E55" s="568" t="s">
        <v>1263</v>
      </c>
      <c r="F55" s="585">
        <v>2</v>
      </c>
      <c r="G55" s="585">
        <v>608</v>
      </c>
      <c r="H55" s="585"/>
      <c r="I55" s="585">
        <v>304</v>
      </c>
      <c r="J55" s="585">
        <v>3</v>
      </c>
      <c r="K55" s="585">
        <v>918</v>
      </c>
      <c r="L55" s="585"/>
      <c r="M55" s="585">
        <v>306</v>
      </c>
      <c r="N55" s="585">
        <v>1</v>
      </c>
      <c r="O55" s="585">
        <v>316</v>
      </c>
      <c r="P55" s="573"/>
      <c r="Q55" s="586">
        <v>316</v>
      </c>
    </row>
    <row r="56" spans="1:17" ht="14.45" customHeight="1" x14ac:dyDescent="0.2">
      <c r="A56" s="567" t="s">
        <v>1297</v>
      </c>
      <c r="B56" s="568" t="s">
        <v>1211</v>
      </c>
      <c r="C56" s="568" t="s">
        <v>1191</v>
      </c>
      <c r="D56" s="568" t="s">
        <v>1208</v>
      </c>
      <c r="E56" s="568" t="s">
        <v>1209</v>
      </c>
      <c r="F56" s="585">
        <v>304</v>
      </c>
      <c r="G56" s="585">
        <v>64752</v>
      </c>
      <c r="H56" s="585"/>
      <c r="I56" s="585">
        <v>213</v>
      </c>
      <c r="J56" s="585">
        <v>291</v>
      </c>
      <c r="K56" s="585">
        <v>62565</v>
      </c>
      <c r="L56" s="585"/>
      <c r="M56" s="585">
        <v>215</v>
      </c>
      <c r="N56" s="585">
        <v>78</v>
      </c>
      <c r="O56" s="585">
        <v>17316</v>
      </c>
      <c r="P56" s="573"/>
      <c r="Q56" s="586">
        <v>222</v>
      </c>
    </row>
    <row r="57" spans="1:17" ht="14.45" customHeight="1" x14ac:dyDescent="0.2">
      <c r="A57" s="567" t="s">
        <v>1297</v>
      </c>
      <c r="B57" s="568" t="s">
        <v>1211</v>
      </c>
      <c r="C57" s="568" t="s">
        <v>1191</v>
      </c>
      <c r="D57" s="568" t="s">
        <v>1212</v>
      </c>
      <c r="E57" s="568" t="s">
        <v>1209</v>
      </c>
      <c r="F57" s="585">
        <v>12</v>
      </c>
      <c r="G57" s="585">
        <v>1056</v>
      </c>
      <c r="H57" s="585"/>
      <c r="I57" s="585">
        <v>88</v>
      </c>
      <c r="J57" s="585">
        <v>15</v>
      </c>
      <c r="K57" s="585">
        <v>1335</v>
      </c>
      <c r="L57" s="585"/>
      <c r="M57" s="585">
        <v>89</v>
      </c>
      <c r="N57" s="585">
        <v>7</v>
      </c>
      <c r="O57" s="585">
        <v>644</v>
      </c>
      <c r="P57" s="573"/>
      <c r="Q57" s="586">
        <v>92</v>
      </c>
    </row>
    <row r="58" spans="1:17" ht="14.45" customHeight="1" x14ac:dyDescent="0.2">
      <c r="A58" s="567" t="s">
        <v>1297</v>
      </c>
      <c r="B58" s="568" t="s">
        <v>1211</v>
      </c>
      <c r="C58" s="568" t="s">
        <v>1191</v>
      </c>
      <c r="D58" s="568" t="s">
        <v>1213</v>
      </c>
      <c r="E58" s="568" t="s">
        <v>1214</v>
      </c>
      <c r="F58" s="585">
        <v>1451</v>
      </c>
      <c r="G58" s="585">
        <v>439653</v>
      </c>
      <c r="H58" s="585"/>
      <c r="I58" s="585">
        <v>303</v>
      </c>
      <c r="J58" s="585">
        <v>1224</v>
      </c>
      <c r="K58" s="585">
        <v>373320</v>
      </c>
      <c r="L58" s="585"/>
      <c r="M58" s="585">
        <v>305</v>
      </c>
      <c r="N58" s="585">
        <v>280</v>
      </c>
      <c r="O58" s="585">
        <v>87920</v>
      </c>
      <c r="P58" s="573"/>
      <c r="Q58" s="586">
        <v>314</v>
      </c>
    </row>
    <row r="59" spans="1:17" ht="14.45" customHeight="1" x14ac:dyDescent="0.2">
      <c r="A59" s="567" t="s">
        <v>1297</v>
      </c>
      <c r="B59" s="568" t="s">
        <v>1211</v>
      </c>
      <c r="C59" s="568" t="s">
        <v>1191</v>
      </c>
      <c r="D59" s="568" t="s">
        <v>1215</v>
      </c>
      <c r="E59" s="568" t="s">
        <v>1216</v>
      </c>
      <c r="F59" s="585">
        <v>72</v>
      </c>
      <c r="G59" s="585">
        <v>7200</v>
      </c>
      <c r="H59" s="585"/>
      <c r="I59" s="585">
        <v>100</v>
      </c>
      <c r="J59" s="585">
        <v>78</v>
      </c>
      <c r="K59" s="585">
        <v>7878</v>
      </c>
      <c r="L59" s="585"/>
      <c r="M59" s="585">
        <v>101</v>
      </c>
      <c r="N59" s="585">
        <v>6</v>
      </c>
      <c r="O59" s="585">
        <v>636</v>
      </c>
      <c r="P59" s="573"/>
      <c r="Q59" s="586">
        <v>106</v>
      </c>
    </row>
    <row r="60" spans="1:17" ht="14.45" customHeight="1" x14ac:dyDescent="0.2">
      <c r="A60" s="567" t="s">
        <v>1297</v>
      </c>
      <c r="B60" s="568" t="s">
        <v>1211</v>
      </c>
      <c r="C60" s="568" t="s">
        <v>1191</v>
      </c>
      <c r="D60" s="568" t="s">
        <v>1217</v>
      </c>
      <c r="E60" s="568" t="s">
        <v>1218</v>
      </c>
      <c r="F60" s="585">
        <v>2</v>
      </c>
      <c r="G60" s="585">
        <v>470</v>
      </c>
      <c r="H60" s="585"/>
      <c r="I60" s="585">
        <v>235</v>
      </c>
      <c r="J60" s="585">
        <v>1</v>
      </c>
      <c r="K60" s="585">
        <v>237</v>
      </c>
      <c r="L60" s="585"/>
      <c r="M60" s="585">
        <v>237</v>
      </c>
      <c r="N60" s="585"/>
      <c r="O60" s="585"/>
      <c r="P60" s="573"/>
      <c r="Q60" s="586"/>
    </row>
    <row r="61" spans="1:17" ht="14.45" customHeight="1" x14ac:dyDescent="0.2">
      <c r="A61" s="567" t="s">
        <v>1297</v>
      </c>
      <c r="B61" s="568" t="s">
        <v>1211</v>
      </c>
      <c r="C61" s="568" t="s">
        <v>1191</v>
      </c>
      <c r="D61" s="568" t="s">
        <v>1219</v>
      </c>
      <c r="E61" s="568" t="s">
        <v>1220</v>
      </c>
      <c r="F61" s="585">
        <v>422</v>
      </c>
      <c r="G61" s="585">
        <v>58236</v>
      </c>
      <c r="H61" s="585"/>
      <c r="I61" s="585">
        <v>138</v>
      </c>
      <c r="J61" s="585">
        <v>414</v>
      </c>
      <c r="K61" s="585">
        <v>57546</v>
      </c>
      <c r="L61" s="585"/>
      <c r="M61" s="585">
        <v>139</v>
      </c>
      <c r="N61" s="585">
        <v>75</v>
      </c>
      <c r="O61" s="585">
        <v>10650</v>
      </c>
      <c r="P61" s="573"/>
      <c r="Q61" s="586">
        <v>142</v>
      </c>
    </row>
    <row r="62" spans="1:17" ht="14.45" customHeight="1" x14ac:dyDescent="0.2">
      <c r="A62" s="567" t="s">
        <v>1297</v>
      </c>
      <c r="B62" s="568" t="s">
        <v>1211</v>
      </c>
      <c r="C62" s="568" t="s">
        <v>1191</v>
      </c>
      <c r="D62" s="568" t="s">
        <v>1221</v>
      </c>
      <c r="E62" s="568" t="s">
        <v>1220</v>
      </c>
      <c r="F62" s="585">
        <v>12</v>
      </c>
      <c r="G62" s="585">
        <v>2220</v>
      </c>
      <c r="H62" s="585"/>
      <c r="I62" s="585">
        <v>185</v>
      </c>
      <c r="J62" s="585">
        <v>11</v>
      </c>
      <c r="K62" s="585">
        <v>2057</v>
      </c>
      <c r="L62" s="585"/>
      <c r="M62" s="585">
        <v>187</v>
      </c>
      <c r="N62" s="585">
        <v>5</v>
      </c>
      <c r="O62" s="585">
        <v>970</v>
      </c>
      <c r="P62" s="573"/>
      <c r="Q62" s="586">
        <v>194</v>
      </c>
    </row>
    <row r="63" spans="1:17" ht="14.45" customHeight="1" x14ac:dyDescent="0.2">
      <c r="A63" s="567" t="s">
        <v>1297</v>
      </c>
      <c r="B63" s="568" t="s">
        <v>1211</v>
      </c>
      <c r="C63" s="568" t="s">
        <v>1191</v>
      </c>
      <c r="D63" s="568" t="s">
        <v>1222</v>
      </c>
      <c r="E63" s="568" t="s">
        <v>1223</v>
      </c>
      <c r="F63" s="585">
        <v>1</v>
      </c>
      <c r="G63" s="585">
        <v>645</v>
      </c>
      <c r="H63" s="585"/>
      <c r="I63" s="585">
        <v>645</v>
      </c>
      <c r="J63" s="585">
        <v>2</v>
      </c>
      <c r="K63" s="585">
        <v>1298</v>
      </c>
      <c r="L63" s="585"/>
      <c r="M63" s="585">
        <v>649</v>
      </c>
      <c r="N63" s="585">
        <v>1</v>
      </c>
      <c r="O63" s="585">
        <v>675</v>
      </c>
      <c r="P63" s="573"/>
      <c r="Q63" s="586">
        <v>675</v>
      </c>
    </row>
    <row r="64" spans="1:17" ht="14.45" customHeight="1" x14ac:dyDescent="0.2">
      <c r="A64" s="567" t="s">
        <v>1297</v>
      </c>
      <c r="B64" s="568" t="s">
        <v>1211</v>
      </c>
      <c r="C64" s="568" t="s">
        <v>1191</v>
      </c>
      <c r="D64" s="568" t="s">
        <v>1224</v>
      </c>
      <c r="E64" s="568" t="s">
        <v>1225</v>
      </c>
      <c r="F64" s="585">
        <v>3</v>
      </c>
      <c r="G64" s="585">
        <v>1842</v>
      </c>
      <c r="H64" s="585"/>
      <c r="I64" s="585">
        <v>614</v>
      </c>
      <c r="J64" s="585">
        <v>3</v>
      </c>
      <c r="K64" s="585">
        <v>1854</v>
      </c>
      <c r="L64" s="585"/>
      <c r="M64" s="585">
        <v>618</v>
      </c>
      <c r="N64" s="585">
        <v>1</v>
      </c>
      <c r="O64" s="585">
        <v>640</v>
      </c>
      <c r="P64" s="573"/>
      <c r="Q64" s="586">
        <v>640</v>
      </c>
    </row>
    <row r="65" spans="1:17" ht="14.45" customHeight="1" x14ac:dyDescent="0.2">
      <c r="A65" s="567" t="s">
        <v>1297</v>
      </c>
      <c r="B65" s="568" t="s">
        <v>1211</v>
      </c>
      <c r="C65" s="568" t="s">
        <v>1191</v>
      </c>
      <c r="D65" s="568" t="s">
        <v>1226</v>
      </c>
      <c r="E65" s="568" t="s">
        <v>1227</v>
      </c>
      <c r="F65" s="585">
        <v>104</v>
      </c>
      <c r="G65" s="585">
        <v>18200</v>
      </c>
      <c r="H65" s="585"/>
      <c r="I65" s="585">
        <v>175</v>
      </c>
      <c r="J65" s="585">
        <v>99</v>
      </c>
      <c r="K65" s="585">
        <v>17424</v>
      </c>
      <c r="L65" s="585"/>
      <c r="M65" s="585">
        <v>176</v>
      </c>
      <c r="N65" s="585">
        <v>17</v>
      </c>
      <c r="O65" s="585">
        <v>3230</v>
      </c>
      <c r="P65" s="573"/>
      <c r="Q65" s="586">
        <v>190</v>
      </c>
    </row>
    <row r="66" spans="1:17" ht="14.45" customHeight="1" x14ac:dyDescent="0.2">
      <c r="A66" s="567" t="s">
        <v>1297</v>
      </c>
      <c r="B66" s="568" t="s">
        <v>1211</v>
      </c>
      <c r="C66" s="568" t="s">
        <v>1191</v>
      </c>
      <c r="D66" s="568" t="s">
        <v>1228</v>
      </c>
      <c r="E66" s="568" t="s">
        <v>1229</v>
      </c>
      <c r="F66" s="585">
        <v>2</v>
      </c>
      <c r="G66" s="585">
        <v>696</v>
      </c>
      <c r="H66" s="585"/>
      <c r="I66" s="585">
        <v>348</v>
      </c>
      <c r="J66" s="585"/>
      <c r="K66" s="585"/>
      <c r="L66" s="585"/>
      <c r="M66" s="585"/>
      <c r="N66" s="585"/>
      <c r="O66" s="585"/>
      <c r="P66" s="573"/>
      <c r="Q66" s="586"/>
    </row>
    <row r="67" spans="1:17" ht="14.45" customHeight="1" x14ac:dyDescent="0.2">
      <c r="A67" s="567" t="s">
        <v>1297</v>
      </c>
      <c r="B67" s="568" t="s">
        <v>1211</v>
      </c>
      <c r="C67" s="568" t="s">
        <v>1191</v>
      </c>
      <c r="D67" s="568" t="s">
        <v>1230</v>
      </c>
      <c r="E67" s="568" t="s">
        <v>1231</v>
      </c>
      <c r="F67" s="585">
        <v>571</v>
      </c>
      <c r="G67" s="585">
        <v>9707</v>
      </c>
      <c r="H67" s="585"/>
      <c r="I67" s="585">
        <v>17</v>
      </c>
      <c r="J67" s="585">
        <v>486</v>
      </c>
      <c r="K67" s="585">
        <v>8262</v>
      </c>
      <c r="L67" s="585"/>
      <c r="M67" s="585">
        <v>17</v>
      </c>
      <c r="N67" s="585">
        <v>35</v>
      </c>
      <c r="O67" s="585">
        <v>665</v>
      </c>
      <c r="P67" s="573"/>
      <c r="Q67" s="586">
        <v>19</v>
      </c>
    </row>
    <row r="68" spans="1:17" ht="14.45" customHeight="1" x14ac:dyDescent="0.2">
      <c r="A68" s="567" t="s">
        <v>1297</v>
      </c>
      <c r="B68" s="568" t="s">
        <v>1211</v>
      </c>
      <c r="C68" s="568" t="s">
        <v>1191</v>
      </c>
      <c r="D68" s="568" t="s">
        <v>1232</v>
      </c>
      <c r="E68" s="568" t="s">
        <v>1233</v>
      </c>
      <c r="F68" s="585">
        <v>80</v>
      </c>
      <c r="G68" s="585">
        <v>22160</v>
      </c>
      <c r="H68" s="585"/>
      <c r="I68" s="585">
        <v>277</v>
      </c>
      <c r="J68" s="585">
        <v>87</v>
      </c>
      <c r="K68" s="585">
        <v>24273</v>
      </c>
      <c r="L68" s="585"/>
      <c r="M68" s="585">
        <v>279</v>
      </c>
      <c r="N68" s="585">
        <v>24</v>
      </c>
      <c r="O68" s="585">
        <v>6936</v>
      </c>
      <c r="P68" s="573"/>
      <c r="Q68" s="586">
        <v>289</v>
      </c>
    </row>
    <row r="69" spans="1:17" ht="14.45" customHeight="1" x14ac:dyDescent="0.2">
      <c r="A69" s="567" t="s">
        <v>1297</v>
      </c>
      <c r="B69" s="568" t="s">
        <v>1211</v>
      </c>
      <c r="C69" s="568" t="s">
        <v>1191</v>
      </c>
      <c r="D69" s="568" t="s">
        <v>1234</v>
      </c>
      <c r="E69" s="568" t="s">
        <v>1235</v>
      </c>
      <c r="F69" s="585">
        <v>115</v>
      </c>
      <c r="G69" s="585">
        <v>16215</v>
      </c>
      <c r="H69" s="585"/>
      <c r="I69" s="585">
        <v>141</v>
      </c>
      <c r="J69" s="585">
        <v>109</v>
      </c>
      <c r="K69" s="585">
        <v>15478</v>
      </c>
      <c r="L69" s="585"/>
      <c r="M69" s="585">
        <v>142</v>
      </c>
      <c r="N69" s="585">
        <v>30</v>
      </c>
      <c r="O69" s="585">
        <v>4290</v>
      </c>
      <c r="P69" s="573"/>
      <c r="Q69" s="586">
        <v>143</v>
      </c>
    </row>
    <row r="70" spans="1:17" ht="14.45" customHeight="1" x14ac:dyDescent="0.2">
      <c r="A70" s="567" t="s">
        <v>1297</v>
      </c>
      <c r="B70" s="568" t="s">
        <v>1211</v>
      </c>
      <c r="C70" s="568" t="s">
        <v>1191</v>
      </c>
      <c r="D70" s="568" t="s">
        <v>1236</v>
      </c>
      <c r="E70" s="568" t="s">
        <v>1235</v>
      </c>
      <c r="F70" s="585">
        <v>391</v>
      </c>
      <c r="G70" s="585">
        <v>30889</v>
      </c>
      <c r="H70" s="585"/>
      <c r="I70" s="585">
        <v>79</v>
      </c>
      <c r="J70" s="585">
        <v>414</v>
      </c>
      <c r="K70" s="585">
        <v>32706</v>
      </c>
      <c r="L70" s="585"/>
      <c r="M70" s="585">
        <v>79</v>
      </c>
      <c r="N70" s="585">
        <v>75</v>
      </c>
      <c r="O70" s="585">
        <v>6075</v>
      </c>
      <c r="P70" s="573"/>
      <c r="Q70" s="586">
        <v>81</v>
      </c>
    </row>
    <row r="71" spans="1:17" ht="14.45" customHeight="1" x14ac:dyDescent="0.2">
      <c r="A71" s="567" t="s">
        <v>1297</v>
      </c>
      <c r="B71" s="568" t="s">
        <v>1211</v>
      </c>
      <c r="C71" s="568" t="s">
        <v>1191</v>
      </c>
      <c r="D71" s="568" t="s">
        <v>1237</v>
      </c>
      <c r="E71" s="568" t="s">
        <v>1238</v>
      </c>
      <c r="F71" s="585">
        <v>115</v>
      </c>
      <c r="G71" s="585">
        <v>36340</v>
      </c>
      <c r="H71" s="585"/>
      <c r="I71" s="585">
        <v>316</v>
      </c>
      <c r="J71" s="585">
        <v>109</v>
      </c>
      <c r="K71" s="585">
        <v>34662</v>
      </c>
      <c r="L71" s="585"/>
      <c r="M71" s="585">
        <v>318</v>
      </c>
      <c r="N71" s="585">
        <v>30</v>
      </c>
      <c r="O71" s="585">
        <v>9840</v>
      </c>
      <c r="P71" s="573"/>
      <c r="Q71" s="586">
        <v>328</v>
      </c>
    </row>
    <row r="72" spans="1:17" ht="14.45" customHeight="1" x14ac:dyDescent="0.2">
      <c r="A72" s="567" t="s">
        <v>1297</v>
      </c>
      <c r="B72" s="568" t="s">
        <v>1211</v>
      </c>
      <c r="C72" s="568" t="s">
        <v>1191</v>
      </c>
      <c r="D72" s="568" t="s">
        <v>1239</v>
      </c>
      <c r="E72" s="568" t="s">
        <v>1240</v>
      </c>
      <c r="F72" s="585">
        <v>3</v>
      </c>
      <c r="G72" s="585">
        <v>987</v>
      </c>
      <c r="H72" s="585"/>
      <c r="I72" s="585">
        <v>329</v>
      </c>
      <c r="J72" s="585"/>
      <c r="K72" s="585"/>
      <c r="L72" s="585"/>
      <c r="M72" s="585"/>
      <c r="N72" s="585"/>
      <c r="O72" s="585"/>
      <c r="P72" s="573"/>
      <c r="Q72" s="586"/>
    </row>
    <row r="73" spans="1:17" ht="14.45" customHeight="1" x14ac:dyDescent="0.2">
      <c r="A73" s="567" t="s">
        <v>1297</v>
      </c>
      <c r="B73" s="568" t="s">
        <v>1211</v>
      </c>
      <c r="C73" s="568" t="s">
        <v>1191</v>
      </c>
      <c r="D73" s="568" t="s">
        <v>1241</v>
      </c>
      <c r="E73" s="568" t="s">
        <v>1242</v>
      </c>
      <c r="F73" s="585">
        <v>282</v>
      </c>
      <c r="G73" s="585">
        <v>46530</v>
      </c>
      <c r="H73" s="585"/>
      <c r="I73" s="585">
        <v>165</v>
      </c>
      <c r="J73" s="585">
        <v>291</v>
      </c>
      <c r="K73" s="585">
        <v>48306</v>
      </c>
      <c r="L73" s="585"/>
      <c r="M73" s="585">
        <v>166</v>
      </c>
      <c r="N73" s="585">
        <v>51</v>
      </c>
      <c r="O73" s="585">
        <v>8670</v>
      </c>
      <c r="P73" s="573"/>
      <c r="Q73" s="586">
        <v>170</v>
      </c>
    </row>
    <row r="74" spans="1:17" ht="14.45" customHeight="1" x14ac:dyDescent="0.2">
      <c r="A74" s="567" t="s">
        <v>1297</v>
      </c>
      <c r="B74" s="568" t="s">
        <v>1211</v>
      </c>
      <c r="C74" s="568" t="s">
        <v>1191</v>
      </c>
      <c r="D74" s="568" t="s">
        <v>1245</v>
      </c>
      <c r="E74" s="568" t="s">
        <v>1209</v>
      </c>
      <c r="F74" s="585">
        <v>844</v>
      </c>
      <c r="G74" s="585">
        <v>62456</v>
      </c>
      <c r="H74" s="585"/>
      <c r="I74" s="585">
        <v>74</v>
      </c>
      <c r="J74" s="585">
        <v>1009</v>
      </c>
      <c r="K74" s="585">
        <v>74666</v>
      </c>
      <c r="L74" s="585"/>
      <c r="M74" s="585">
        <v>74</v>
      </c>
      <c r="N74" s="585">
        <v>218</v>
      </c>
      <c r="O74" s="585">
        <v>16350</v>
      </c>
      <c r="P74" s="573"/>
      <c r="Q74" s="586">
        <v>75</v>
      </c>
    </row>
    <row r="75" spans="1:17" ht="14.45" customHeight="1" x14ac:dyDescent="0.2">
      <c r="A75" s="567" t="s">
        <v>1297</v>
      </c>
      <c r="B75" s="568" t="s">
        <v>1211</v>
      </c>
      <c r="C75" s="568" t="s">
        <v>1191</v>
      </c>
      <c r="D75" s="568" t="s">
        <v>1250</v>
      </c>
      <c r="E75" s="568" t="s">
        <v>1251</v>
      </c>
      <c r="F75" s="585">
        <v>3</v>
      </c>
      <c r="G75" s="585">
        <v>699</v>
      </c>
      <c r="H75" s="585"/>
      <c r="I75" s="585">
        <v>233</v>
      </c>
      <c r="J75" s="585">
        <v>4</v>
      </c>
      <c r="K75" s="585">
        <v>940</v>
      </c>
      <c r="L75" s="585"/>
      <c r="M75" s="585">
        <v>235</v>
      </c>
      <c r="N75" s="585">
        <v>2</v>
      </c>
      <c r="O75" s="585">
        <v>494</v>
      </c>
      <c r="P75" s="573"/>
      <c r="Q75" s="586">
        <v>247</v>
      </c>
    </row>
    <row r="76" spans="1:17" ht="14.45" customHeight="1" x14ac:dyDescent="0.2">
      <c r="A76" s="567" t="s">
        <v>1297</v>
      </c>
      <c r="B76" s="568" t="s">
        <v>1211</v>
      </c>
      <c r="C76" s="568" t="s">
        <v>1191</v>
      </c>
      <c r="D76" s="568" t="s">
        <v>1252</v>
      </c>
      <c r="E76" s="568" t="s">
        <v>1253</v>
      </c>
      <c r="F76" s="585">
        <v>69</v>
      </c>
      <c r="G76" s="585">
        <v>83904</v>
      </c>
      <c r="H76" s="585"/>
      <c r="I76" s="585">
        <v>1216</v>
      </c>
      <c r="J76" s="585">
        <v>52</v>
      </c>
      <c r="K76" s="585">
        <v>63440</v>
      </c>
      <c r="L76" s="585"/>
      <c r="M76" s="585">
        <v>1220</v>
      </c>
      <c r="N76" s="585">
        <v>12</v>
      </c>
      <c r="O76" s="585">
        <v>14880</v>
      </c>
      <c r="P76" s="573"/>
      <c r="Q76" s="586">
        <v>1240</v>
      </c>
    </row>
    <row r="77" spans="1:17" ht="14.45" customHeight="1" x14ac:dyDescent="0.2">
      <c r="A77" s="567" t="s">
        <v>1297</v>
      </c>
      <c r="B77" s="568" t="s">
        <v>1211</v>
      </c>
      <c r="C77" s="568" t="s">
        <v>1191</v>
      </c>
      <c r="D77" s="568" t="s">
        <v>1254</v>
      </c>
      <c r="E77" s="568" t="s">
        <v>1255</v>
      </c>
      <c r="F77" s="585">
        <v>90</v>
      </c>
      <c r="G77" s="585">
        <v>10440</v>
      </c>
      <c r="H77" s="585"/>
      <c r="I77" s="585">
        <v>116</v>
      </c>
      <c r="J77" s="585">
        <v>80</v>
      </c>
      <c r="K77" s="585">
        <v>9360</v>
      </c>
      <c r="L77" s="585"/>
      <c r="M77" s="585">
        <v>117</v>
      </c>
      <c r="N77" s="585">
        <v>11</v>
      </c>
      <c r="O77" s="585">
        <v>1342</v>
      </c>
      <c r="P77" s="573"/>
      <c r="Q77" s="586">
        <v>122</v>
      </c>
    </row>
    <row r="78" spans="1:17" ht="14.45" customHeight="1" x14ac:dyDescent="0.2">
      <c r="A78" s="567" t="s">
        <v>1297</v>
      </c>
      <c r="B78" s="568" t="s">
        <v>1211</v>
      </c>
      <c r="C78" s="568" t="s">
        <v>1191</v>
      </c>
      <c r="D78" s="568" t="s">
        <v>1256</v>
      </c>
      <c r="E78" s="568" t="s">
        <v>1257</v>
      </c>
      <c r="F78" s="585">
        <v>5</v>
      </c>
      <c r="G78" s="585">
        <v>1750</v>
      </c>
      <c r="H78" s="585"/>
      <c r="I78" s="585">
        <v>350</v>
      </c>
      <c r="J78" s="585">
        <v>1</v>
      </c>
      <c r="K78" s="585">
        <v>352</v>
      </c>
      <c r="L78" s="585"/>
      <c r="M78" s="585">
        <v>352</v>
      </c>
      <c r="N78" s="585"/>
      <c r="O78" s="585"/>
      <c r="P78" s="573"/>
      <c r="Q78" s="586"/>
    </row>
    <row r="79" spans="1:17" ht="14.45" customHeight="1" x14ac:dyDescent="0.2">
      <c r="A79" s="567" t="s">
        <v>1297</v>
      </c>
      <c r="B79" s="568" t="s">
        <v>1211</v>
      </c>
      <c r="C79" s="568" t="s">
        <v>1191</v>
      </c>
      <c r="D79" s="568" t="s">
        <v>1260</v>
      </c>
      <c r="E79" s="568" t="s">
        <v>1261</v>
      </c>
      <c r="F79" s="585">
        <v>3</v>
      </c>
      <c r="G79" s="585">
        <v>3225</v>
      </c>
      <c r="H79" s="585"/>
      <c r="I79" s="585">
        <v>1075</v>
      </c>
      <c r="J79" s="585">
        <v>4</v>
      </c>
      <c r="K79" s="585">
        <v>4328</v>
      </c>
      <c r="L79" s="585"/>
      <c r="M79" s="585">
        <v>1082</v>
      </c>
      <c r="N79" s="585">
        <v>2</v>
      </c>
      <c r="O79" s="585">
        <v>2248</v>
      </c>
      <c r="P79" s="573"/>
      <c r="Q79" s="586">
        <v>1124</v>
      </c>
    </row>
    <row r="80" spans="1:17" ht="14.45" customHeight="1" x14ac:dyDescent="0.2">
      <c r="A80" s="567" t="s">
        <v>1297</v>
      </c>
      <c r="B80" s="568" t="s">
        <v>1211</v>
      </c>
      <c r="C80" s="568" t="s">
        <v>1191</v>
      </c>
      <c r="D80" s="568" t="s">
        <v>1262</v>
      </c>
      <c r="E80" s="568" t="s">
        <v>1263</v>
      </c>
      <c r="F80" s="585">
        <v>4</v>
      </c>
      <c r="G80" s="585">
        <v>1216</v>
      </c>
      <c r="H80" s="585"/>
      <c r="I80" s="585">
        <v>304</v>
      </c>
      <c r="J80" s="585">
        <v>9</v>
      </c>
      <c r="K80" s="585">
        <v>2754</v>
      </c>
      <c r="L80" s="585"/>
      <c r="M80" s="585">
        <v>306</v>
      </c>
      <c r="N80" s="585"/>
      <c r="O80" s="585"/>
      <c r="P80" s="573"/>
      <c r="Q80" s="586"/>
    </row>
    <row r="81" spans="1:17" ht="14.45" customHeight="1" x14ac:dyDescent="0.2">
      <c r="A81" s="567" t="s">
        <v>1298</v>
      </c>
      <c r="B81" s="568" t="s">
        <v>1211</v>
      </c>
      <c r="C81" s="568" t="s">
        <v>1191</v>
      </c>
      <c r="D81" s="568" t="s">
        <v>1208</v>
      </c>
      <c r="E81" s="568" t="s">
        <v>1209</v>
      </c>
      <c r="F81" s="585">
        <v>1140</v>
      </c>
      <c r="G81" s="585">
        <v>242820</v>
      </c>
      <c r="H81" s="585"/>
      <c r="I81" s="585">
        <v>213</v>
      </c>
      <c r="J81" s="585">
        <v>905</v>
      </c>
      <c r="K81" s="585">
        <v>194575</v>
      </c>
      <c r="L81" s="585"/>
      <c r="M81" s="585">
        <v>215</v>
      </c>
      <c r="N81" s="585">
        <v>253</v>
      </c>
      <c r="O81" s="585">
        <v>56166</v>
      </c>
      <c r="P81" s="573"/>
      <c r="Q81" s="586">
        <v>222</v>
      </c>
    </row>
    <row r="82" spans="1:17" ht="14.45" customHeight="1" x14ac:dyDescent="0.2">
      <c r="A82" s="567" t="s">
        <v>1298</v>
      </c>
      <c r="B82" s="568" t="s">
        <v>1211</v>
      </c>
      <c r="C82" s="568" t="s">
        <v>1191</v>
      </c>
      <c r="D82" s="568" t="s">
        <v>1212</v>
      </c>
      <c r="E82" s="568" t="s">
        <v>1209</v>
      </c>
      <c r="F82" s="585"/>
      <c r="G82" s="585"/>
      <c r="H82" s="585"/>
      <c r="I82" s="585"/>
      <c r="J82" s="585">
        <v>5</v>
      </c>
      <c r="K82" s="585">
        <v>445</v>
      </c>
      <c r="L82" s="585"/>
      <c r="M82" s="585">
        <v>89</v>
      </c>
      <c r="N82" s="585"/>
      <c r="O82" s="585"/>
      <c r="P82" s="573"/>
      <c r="Q82" s="586"/>
    </row>
    <row r="83" spans="1:17" ht="14.45" customHeight="1" x14ac:dyDescent="0.2">
      <c r="A83" s="567" t="s">
        <v>1298</v>
      </c>
      <c r="B83" s="568" t="s">
        <v>1211</v>
      </c>
      <c r="C83" s="568" t="s">
        <v>1191</v>
      </c>
      <c r="D83" s="568" t="s">
        <v>1213</v>
      </c>
      <c r="E83" s="568" t="s">
        <v>1214</v>
      </c>
      <c r="F83" s="585">
        <v>2052</v>
      </c>
      <c r="G83" s="585">
        <v>621756</v>
      </c>
      <c r="H83" s="585"/>
      <c r="I83" s="585">
        <v>303</v>
      </c>
      <c r="J83" s="585">
        <v>2064</v>
      </c>
      <c r="K83" s="585">
        <v>629520</v>
      </c>
      <c r="L83" s="585"/>
      <c r="M83" s="585">
        <v>305</v>
      </c>
      <c r="N83" s="585">
        <v>756</v>
      </c>
      <c r="O83" s="585">
        <v>237384</v>
      </c>
      <c r="P83" s="573"/>
      <c r="Q83" s="586">
        <v>314</v>
      </c>
    </row>
    <row r="84" spans="1:17" ht="14.45" customHeight="1" x14ac:dyDescent="0.2">
      <c r="A84" s="567" t="s">
        <v>1298</v>
      </c>
      <c r="B84" s="568" t="s">
        <v>1211</v>
      </c>
      <c r="C84" s="568" t="s">
        <v>1191</v>
      </c>
      <c r="D84" s="568" t="s">
        <v>1215</v>
      </c>
      <c r="E84" s="568" t="s">
        <v>1216</v>
      </c>
      <c r="F84" s="585">
        <v>21</v>
      </c>
      <c r="G84" s="585">
        <v>2100</v>
      </c>
      <c r="H84" s="585"/>
      <c r="I84" s="585">
        <v>100</v>
      </c>
      <c r="J84" s="585">
        <v>12</v>
      </c>
      <c r="K84" s="585">
        <v>1212</v>
      </c>
      <c r="L84" s="585"/>
      <c r="M84" s="585">
        <v>101</v>
      </c>
      <c r="N84" s="585">
        <v>6</v>
      </c>
      <c r="O84" s="585">
        <v>636</v>
      </c>
      <c r="P84" s="573"/>
      <c r="Q84" s="586">
        <v>106</v>
      </c>
    </row>
    <row r="85" spans="1:17" ht="14.45" customHeight="1" x14ac:dyDescent="0.2">
      <c r="A85" s="567" t="s">
        <v>1298</v>
      </c>
      <c r="B85" s="568" t="s">
        <v>1211</v>
      </c>
      <c r="C85" s="568" t="s">
        <v>1191</v>
      </c>
      <c r="D85" s="568" t="s">
        <v>1217</v>
      </c>
      <c r="E85" s="568" t="s">
        <v>1218</v>
      </c>
      <c r="F85" s="585">
        <v>2</v>
      </c>
      <c r="G85" s="585">
        <v>470</v>
      </c>
      <c r="H85" s="585"/>
      <c r="I85" s="585">
        <v>235</v>
      </c>
      <c r="J85" s="585"/>
      <c r="K85" s="585"/>
      <c r="L85" s="585"/>
      <c r="M85" s="585"/>
      <c r="N85" s="585"/>
      <c r="O85" s="585"/>
      <c r="P85" s="573"/>
      <c r="Q85" s="586"/>
    </row>
    <row r="86" spans="1:17" ht="14.45" customHeight="1" x14ac:dyDescent="0.2">
      <c r="A86" s="567" t="s">
        <v>1298</v>
      </c>
      <c r="B86" s="568" t="s">
        <v>1211</v>
      </c>
      <c r="C86" s="568" t="s">
        <v>1191</v>
      </c>
      <c r="D86" s="568" t="s">
        <v>1219</v>
      </c>
      <c r="E86" s="568" t="s">
        <v>1220</v>
      </c>
      <c r="F86" s="585">
        <v>1216</v>
      </c>
      <c r="G86" s="585">
        <v>167808</v>
      </c>
      <c r="H86" s="585"/>
      <c r="I86" s="585">
        <v>138</v>
      </c>
      <c r="J86" s="585">
        <v>1006</v>
      </c>
      <c r="K86" s="585">
        <v>139834</v>
      </c>
      <c r="L86" s="585"/>
      <c r="M86" s="585">
        <v>139</v>
      </c>
      <c r="N86" s="585">
        <v>214</v>
      </c>
      <c r="O86" s="585">
        <v>30388</v>
      </c>
      <c r="P86" s="573"/>
      <c r="Q86" s="586">
        <v>142</v>
      </c>
    </row>
    <row r="87" spans="1:17" ht="14.45" customHeight="1" x14ac:dyDescent="0.2">
      <c r="A87" s="567" t="s">
        <v>1298</v>
      </c>
      <c r="B87" s="568" t="s">
        <v>1211</v>
      </c>
      <c r="C87" s="568" t="s">
        <v>1191</v>
      </c>
      <c r="D87" s="568" t="s">
        <v>1221</v>
      </c>
      <c r="E87" s="568" t="s">
        <v>1220</v>
      </c>
      <c r="F87" s="585"/>
      <c r="G87" s="585"/>
      <c r="H87" s="585"/>
      <c r="I87" s="585"/>
      <c r="J87" s="585">
        <v>2</v>
      </c>
      <c r="K87" s="585">
        <v>374</v>
      </c>
      <c r="L87" s="585"/>
      <c r="M87" s="585">
        <v>187</v>
      </c>
      <c r="N87" s="585"/>
      <c r="O87" s="585"/>
      <c r="P87" s="573"/>
      <c r="Q87" s="586"/>
    </row>
    <row r="88" spans="1:17" ht="14.45" customHeight="1" x14ac:dyDescent="0.2">
      <c r="A88" s="567" t="s">
        <v>1298</v>
      </c>
      <c r="B88" s="568" t="s">
        <v>1211</v>
      </c>
      <c r="C88" s="568" t="s">
        <v>1191</v>
      </c>
      <c r="D88" s="568" t="s">
        <v>1222</v>
      </c>
      <c r="E88" s="568" t="s">
        <v>1223</v>
      </c>
      <c r="F88" s="585">
        <v>5</v>
      </c>
      <c r="G88" s="585">
        <v>3225</v>
      </c>
      <c r="H88" s="585"/>
      <c r="I88" s="585">
        <v>645</v>
      </c>
      <c r="J88" s="585">
        <v>4</v>
      </c>
      <c r="K88" s="585">
        <v>2596</v>
      </c>
      <c r="L88" s="585"/>
      <c r="M88" s="585">
        <v>649</v>
      </c>
      <c r="N88" s="585">
        <v>3</v>
      </c>
      <c r="O88" s="585">
        <v>2025</v>
      </c>
      <c r="P88" s="573"/>
      <c r="Q88" s="586">
        <v>675</v>
      </c>
    </row>
    <row r="89" spans="1:17" ht="14.45" customHeight="1" x14ac:dyDescent="0.2">
      <c r="A89" s="567" t="s">
        <v>1298</v>
      </c>
      <c r="B89" s="568" t="s">
        <v>1211</v>
      </c>
      <c r="C89" s="568" t="s">
        <v>1191</v>
      </c>
      <c r="D89" s="568" t="s">
        <v>1224</v>
      </c>
      <c r="E89" s="568" t="s">
        <v>1225</v>
      </c>
      <c r="F89" s="585"/>
      <c r="G89" s="585"/>
      <c r="H89" s="585"/>
      <c r="I89" s="585"/>
      <c r="J89" s="585">
        <v>1</v>
      </c>
      <c r="K89" s="585">
        <v>618</v>
      </c>
      <c r="L89" s="585"/>
      <c r="M89" s="585">
        <v>618</v>
      </c>
      <c r="N89" s="585"/>
      <c r="O89" s="585"/>
      <c r="P89" s="573"/>
      <c r="Q89" s="586"/>
    </row>
    <row r="90" spans="1:17" ht="14.45" customHeight="1" x14ac:dyDescent="0.2">
      <c r="A90" s="567" t="s">
        <v>1298</v>
      </c>
      <c r="B90" s="568" t="s">
        <v>1211</v>
      </c>
      <c r="C90" s="568" t="s">
        <v>1191</v>
      </c>
      <c r="D90" s="568" t="s">
        <v>1226</v>
      </c>
      <c r="E90" s="568" t="s">
        <v>1227</v>
      </c>
      <c r="F90" s="585">
        <v>91</v>
      </c>
      <c r="G90" s="585">
        <v>15925</v>
      </c>
      <c r="H90" s="585"/>
      <c r="I90" s="585">
        <v>175</v>
      </c>
      <c r="J90" s="585">
        <v>80</v>
      </c>
      <c r="K90" s="585">
        <v>14080</v>
      </c>
      <c r="L90" s="585"/>
      <c r="M90" s="585">
        <v>176</v>
      </c>
      <c r="N90" s="585">
        <v>23</v>
      </c>
      <c r="O90" s="585">
        <v>4370</v>
      </c>
      <c r="P90" s="573"/>
      <c r="Q90" s="586">
        <v>190</v>
      </c>
    </row>
    <row r="91" spans="1:17" ht="14.45" customHeight="1" x14ac:dyDescent="0.2">
      <c r="A91" s="567" t="s">
        <v>1298</v>
      </c>
      <c r="B91" s="568" t="s">
        <v>1211</v>
      </c>
      <c r="C91" s="568" t="s">
        <v>1191</v>
      </c>
      <c r="D91" s="568" t="s">
        <v>1230</v>
      </c>
      <c r="E91" s="568" t="s">
        <v>1231</v>
      </c>
      <c r="F91" s="585">
        <v>1505</v>
      </c>
      <c r="G91" s="585">
        <v>25585</v>
      </c>
      <c r="H91" s="585"/>
      <c r="I91" s="585">
        <v>17</v>
      </c>
      <c r="J91" s="585">
        <v>1101</v>
      </c>
      <c r="K91" s="585">
        <v>18717</v>
      </c>
      <c r="L91" s="585"/>
      <c r="M91" s="585">
        <v>17</v>
      </c>
      <c r="N91" s="585">
        <v>107</v>
      </c>
      <c r="O91" s="585">
        <v>2033</v>
      </c>
      <c r="P91" s="573"/>
      <c r="Q91" s="586">
        <v>19</v>
      </c>
    </row>
    <row r="92" spans="1:17" ht="14.45" customHeight="1" x14ac:dyDescent="0.2">
      <c r="A92" s="567" t="s">
        <v>1298</v>
      </c>
      <c r="B92" s="568" t="s">
        <v>1211</v>
      </c>
      <c r="C92" s="568" t="s">
        <v>1191</v>
      </c>
      <c r="D92" s="568" t="s">
        <v>1232</v>
      </c>
      <c r="E92" s="568" t="s">
        <v>1233</v>
      </c>
      <c r="F92" s="585">
        <v>210</v>
      </c>
      <c r="G92" s="585">
        <v>58170</v>
      </c>
      <c r="H92" s="585"/>
      <c r="I92" s="585">
        <v>277</v>
      </c>
      <c r="J92" s="585">
        <v>190</v>
      </c>
      <c r="K92" s="585">
        <v>53010</v>
      </c>
      <c r="L92" s="585"/>
      <c r="M92" s="585">
        <v>279</v>
      </c>
      <c r="N92" s="585">
        <v>65</v>
      </c>
      <c r="O92" s="585">
        <v>18785</v>
      </c>
      <c r="P92" s="573"/>
      <c r="Q92" s="586">
        <v>289</v>
      </c>
    </row>
    <row r="93" spans="1:17" ht="14.45" customHeight="1" x14ac:dyDescent="0.2">
      <c r="A93" s="567" t="s">
        <v>1298</v>
      </c>
      <c r="B93" s="568" t="s">
        <v>1211</v>
      </c>
      <c r="C93" s="568" t="s">
        <v>1191</v>
      </c>
      <c r="D93" s="568" t="s">
        <v>1234</v>
      </c>
      <c r="E93" s="568" t="s">
        <v>1235</v>
      </c>
      <c r="F93" s="585">
        <v>292</v>
      </c>
      <c r="G93" s="585">
        <v>41172</v>
      </c>
      <c r="H93" s="585"/>
      <c r="I93" s="585">
        <v>141</v>
      </c>
      <c r="J93" s="585">
        <v>266</v>
      </c>
      <c r="K93" s="585">
        <v>37772</v>
      </c>
      <c r="L93" s="585"/>
      <c r="M93" s="585">
        <v>142</v>
      </c>
      <c r="N93" s="585">
        <v>79</v>
      </c>
      <c r="O93" s="585">
        <v>11297</v>
      </c>
      <c r="P93" s="573"/>
      <c r="Q93" s="586">
        <v>143</v>
      </c>
    </row>
    <row r="94" spans="1:17" ht="14.45" customHeight="1" x14ac:dyDescent="0.2">
      <c r="A94" s="567" t="s">
        <v>1298</v>
      </c>
      <c r="B94" s="568" t="s">
        <v>1211</v>
      </c>
      <c r="C94" s="568" t="s">
        <v>1191</v>
      </c>
      <c r="D94" s="568" t="s">
        <v>1236</v>
      </c>
      <c r="E94" s="568" t="s">
        <v>1235</v>
      </c>
      <c r="F94" s="585">
        <v>1216</v>
      </c>
      <c r="G94" s="585">
        <v>96064</v>
      </c>
      <c r="H94" s="585"/>
      <c r="I94" s="585">
        <v>79</v>
      </c>
      <c r="J94" s="585">
        <v>1006</v>
      </c>
      <c r="K94" s="585">
        <v>79474</v>
      </c>
      <c r="L94" s="585"/>
      <c r="M94" s="585">
        <v>79</v>
      </c>
      <c r="N94" s="585">
        <v>214</v>
      </c>
      <c r="O94" s="585">
        <v>17334</v>
      </c>
      <c r="P94" s="573"/>
      <c r="Q94" s="586">
        <v>81</v>
      </c>
    </row>
    <row r="95" spans="1:17" ht="14.45" customHeight="1" x14ac:dyDescent="0.2">
      <c r="A95" s="567" t="s">
        <v>1298</v>
      </c>
      <c r="B95" s="568" t="s">
        <v>1211</v>
      </c>
      <c r="C95" s="568" t="s">
        <v>1191</v>
      </c>
      <c r="D95" s="568" t="s">
        <v>1237</v>
      </c>
      <c r="E95" s="568" t="s">
        <v>1238</v>
      </c>
      <c r="F95" s="585">
        <v>292</v>
      </c>
      <c r="G95" s="585">
        <v>92272</v>
      </c>
      <c r="H95" s="585"/>
      <c r="I95" s="585">
        <v>316</v>
      </c>
      <c r="J95" s="585">
        <v>266</v>
      </c>
      <c r="K95" s="585">
        <v>84588</v>
      </c>
      <c r="L95" s="585"/>
      <c r="M95" s="585">
        <v>318</v>
      </c>
      <c r="N95" s="585">
        <v>79</v>
      </c>
      <c r="O95" s="585">
        <v>25912</v>
      </c>
      <c r="P95" s="573"/>
      <c r="Q95" s="586">
        <v>328</v>
      </c>
    </row>
    <row r="96" spans="1:17" ht="14.45" customHeight="1" x14ac:dyDescent="0.2">
      <c r="A96" s="567" t="s">
        <v>1298</v>
      </c>
      <c r="B96" s="568" t="s">
        <v>1211</v>
      </c>
      <c r="C96" s="568" t="s">
        <v>1191</v>
      </c>
      <c r="D96" s="568" t="s">
        <v>1239</v>
      </c>
      <c r="E96" s="568" t="s">
        <v>1240</v>
      </c>
      <c r="F96" s="585"/>
      <c r="G96" s="585"/>
      <c r="H96" s="585"/>
      <c r="I96" s="585"/>
      <c r="J96" s="585">
        <v>1</v>
      </c>
      <c r="K96" s="585">
        <v>329</v>
      </c>
      <c r="L96" s="585"/>
      <c r="M96" s="585">
        <v>329</v>
      </c>
      <c r="N96" s="585"/>
      <c r="O96" s="585"/>
      <c r="P96" s="573"/>
      <c r="Q96" s="586"/>
    </row>
    <row r="97" spans="1:17" ht="14.45" customHeight="1" x14ac:dyDescent="0.2">
      <c r="A97" s="567" t="s">
        <v>1298</v>
      </c>
      <c r="B97" s="568" t="s">
        <v>1211</v>
      </c>
      <c r="C97" s="568" t="s">
        <v>1191</v>
      </c>
      <c r="D97" s="568" t="s">
        <v>1241</v>
      </c>
      <c r="E97" s="568" t="s">
        <v>1242</v>
      </c>
      <c r="F97" s="585">
        <v>1112</v>
      </c>
      <c r="G97" s="585">
        <v>183480</v>
      </c>
      <c r="H97" s="585"/>
      <c r="I97" s="585">
        <v>165</v>
      </c>
      <c r="J97" s="585">
        <v>938</v>
      </c>
      <c r="K97" s="585">
        <v>155708</v>
      </c>
      <c r="L97" s="585"/>
      <c r="M97" s="585">
        <v>166</v>
      </c>
      <c r="N97" s="585">
        <v>204</v>
      </c>
      <c r="O97" s="585">
        <v>34680</v>
      </c>
      <c r="P97" s="573"/>
      <c r="Q97" s="586">
        <v>170</v>
      </c>
    </row>
    <row r="98" spans="1:17" ht="14.45" customHeight="1" x14ac:dyDescent="0.2">
      <c r="A98" s="567" t="s">
        <v>1298</v>
      </c>
      <c r="B98" s="568" t="s">
        <v>1211</v>
      </c>
      <c r="C98" s="568" t="s">
        <v>1191</v>
      </c>
      <c r="D98" s="568" t="s">
        <v>1245</v>
      </c>
      <c r="E98" s="568" t="s">
        <v>1209</v>
      </c>
      <c r="F98" s="585">
        <v>3540</v>
      </c>
      <c r="G98" s="585">
        <v>261960</v>
      </c>
      <c r="H98" s="585"/>
      <c r="I98" s="585">
        <v>74</v>
      </c>
      <c r="J98" s="585">
        <v>2870</v>
      </c>
      <c r="K98" s="585">
        <v>212380</v>
      </c>
      <c r="L98" s="585"/>
      <c r="M98" s="585">
        <v>74</v>
      </c>
      <c r="N98" s="585">
        <v>641</v>
      </c>
      <c r="O98" s="585">
        <v>48075</v>
      </c>
      <c r="P98" s="573"/>
      <c r="Q98" s="586">
        <v>75</v>
      </c>
    </row>
    <row r="99" spans="1:17" ht="14.45" customHeight="1" x14ac:dyDescent="0.2">
      <c r="A99" s="567" t="s">
        <v>1298</v>
      </c>
      <c r="B99" s="568" t="s">
        <v>1211</v>
      </c>
      <c r="C99" s="568" t="s">
        <v>1191</v>
      </c>
      <c r="D99" s="568" t="s">
        <v>1250</v>
      </c>
      <c r="E99" s="568" t="s">
        <v>1251</v>
      </c>
      <c r="F99" s="585"/>
      <c r="G99" s="585"/>
      <c r="H99" s="585"/>
      <c r="I99" s="585"/>
      <c r="J99" s="585">
        <v>1</v>
      </c>
      <c r="K99" s="585">
        <v>235</v>
      </c>
      <c r="L99" s="585"/>
      <c r="M99" s="585">
        <v>235</v>
      </c>
      <c r="N99" s="585"/>
      <c r="O99" s="585"/>
      <c r="P99" s="573"/>
      <c r="Q99" s="586"/>
    </row>
    <row r="100" spans="1:17" ht="14.45" customHeight="1" x14ac:dyDescent="0.2">
      <c r="A100" s="567" t="s">
        <v>1298</v>
      </c>
      <c r="B100" s="568" t="s">
        <v>1211</v>
      </c>
      <c r="C100" s="568" t="s">
        <v>1191</v>
      </c>
      <c r="D100" s="568" t="s">
        <v>1252</v>
      </c>
      <c r="E100" s="568" t="s">
        <v>1253</v>
      </c>
      <c r="F100" s="585">
        <v>87</v>
      </c>
      <c r="G100" s="585">
        <v>105792</v>
      </c>
      <c r="H100" s="585"/>
      <c r="I100" s="585">
        <v>1216</v>
      </c>
      <c r="J100" s="585">
        <v>80</v>
      </c>
      <c r="K100" s="585">
        <v>97600</v>
      </c>
      <c r="L100" s="585"/>
      <c r="M100" s="585">
        <v>1220</v>
      </c>
      <c r="N100" s="585">
        <v>31</v>
      </c>
      <c r="O100" s="585">
        <v>38440</v>
      </c>
      <c r="P100" s="573"/>
      <c r="Q100" s="586">
        <v>1240</v>
      </c>
    </row>
    <row r="101" spans="1:17" ht="14.45" customHeight="1" x14ac:dyDescent="0.2">
      <c r="A101" s="567" t="s">
        <v>1298</v>
      </c>
      <c r="B101" s="568" t="s">
        <v>1211</v>
      </c>
      <c r="C101" s="568" t="s">
        <v>1191</v>
      </c>
      <c r="D101" s="568" t="s">
        <v>1254</v>
      </c>
      <c r="E101" s="568" t="s">
        <v>1255</v>
      </c>
      <c r="F101" s="585">
        <v>60</v>
      </c>
      <c r="G101" s="585">
        <v>6960</v>
      </c>
      <c r="H101" s="585"/>
      <c r="I101" s="585">
        <v>116</v>
      </c>
      <c r="J101" s="585">
        <v>56</v>
      </c>
      <c r="K101" s="585">
        <v>6552</v>
      </c>
      <c r="L101" s="585"/>
      <c r="M101" s="585">
        <v>117</v>
      </c>
      <c r="N101" s="585">
        <v>14</v>
      </c>
      <c r="O101" s="585">
        <v>1708</v>
      </c>
      <c r="P101" s="573"/>
      <c r="Q101" s="586">
        <v>122</v>
      </c>
    </row>
    <row r="102" spans="1:17" ht="14.45" customHeight="1" x14ac:dyDescent="0.2">
      <c r="A102" s="567" t="s">
        <v>1298</v>
      </c>
      <c r="B102" s="568" t="s">
        <v>1211</v>
      </c>
      <c r="C102" s="568" t="s">
        <v>1191</v>
      </c>
      <c r="D102" s="568" t="s">
        <v>1256</v>
      </c>
      <c r="E102" s="568" t="s">
        <v>1257</v>
      </c>
      <c r="F102" s="585">
        <v>2</v>
      </c>
      <c r="G102" s="585">
        <v>700</v>
      </c>
      <c r="H102" s="585"/>
      <c r="I102" s="585">
        <v>350</v>
      </c>
      <c r="J102" s="585">
        <v>1</v>
      </c>
      <c r="K102" s="585">
        <v>352</v>
      </c>
      <c r="L102" s="585"/>
      <c r="M102" s="585">
        <v>352</v>
      </c>
      <c r="N102" s="585"/>
      <c r="O102" s="585"/>
      <c r="P102" s="573"/>
      <c r="Q102" s="586"/>
    </row>
    <row r="103" spans="1:17" ht="14.45" customHeight="1" x14ac:dyDescent="0.2">
      <c r="A103" s="567" t="s">
        <v>1298</v>
      </c>
      <c r="B103" s="568" t="s">
        <v>1211</v>
      </c>
      <c r="C103" s="568" t="s">
        <v>1191</v>
      </c>
      <c r="D103" s="568" t="s">
        <v>1260</v>
      </c>
      <c r="E103" s="568" t="s">
        <v>1261</v>
      </c>
      <c r="F103" s="585"/>
      <c r="G103" s="585"/>
      <c r="H103" s="585"/>
      <c r="I103" s="585"/>
      <c r="J103" s="585">
        <v>2</v>
      </c>
      <c r="K103" s="585">
        <v>2164</v>
      </c>
      <c r="L103" s="585"/>
      <c r="M103" s="585">
        <v>1082</v>
      </c>
      <c r="N103" s="585"/>
      <c r="O103" s="585"/>
      <c r="P103" s="573"/>
      <c r="Q103" s="586"/>
    </row>
    <row r="104" spans="1:17" ht="14.45" customHeight="1" x14ac:dyDescent="0.2">
      <c r="A104" s="567" t="s">
        <v>1298</v>
      </c>
      <c r="B104" s="568" t="s">
        <v>1211</v>
      </c>
      <c r="C104" s="568" t="s">
        <v>1191</v>
      </c>
      <c r="D104" s="568" t="s">
        <v>1262</v>
      </c>
      <c r="E104" s="568" t="s">
        <v>1263</v>
      </c>
      <c r="F104" s="585">
        <v>2</v>
      </c>
      <c r="G104" s="585">
        <v>608</v>
      </c>
      <c r="H104" s="585"/>
      <c r="I104" s="585">
        <v>304</v>
      </c>
      <c r="J104" s="585"/>
      <c r="K104" s="585"/>
      <c r="L104" s="585"/>
      <c r="M104" s="585"/>
      <c r="N104" s="585">
        <v>1</v>
      </c>
      <c r="O104" s="585">
        <v>316</v>
      </c>
      <c r="P104" s="573"/>
      <c r="Q104" s="586">
        <v>316</v>
      </c>
    </row>
    <row r="105" spans="1:17" ht="14.45" customHeight="1" x14ac:dyDescent="0.2">
      <c r="A105" s="567" t="s">
        <v>1299</v>
      </c>
      <c r="B105" s="568" t="s">
        <v>1211</v>
      </c>
      <c r="C105" s="568" t="s">
        <v>1191</v>
      </c>
      <c r="D105" s="568" t="s">
        <v>1208</v>
      </c>
      <c r="E105" s="568" t="s">
        <v>1209</v>
      </c>
      <c r="F105" s="585">
        <v>598</v>
      </c>
      <c r="G105" s="585">
        <v>127374</v>
      </c>
      <c r="H105" s="585"/>
      <c r="I105" s="585">
        <v>213</v>
      </c>
      <c r="J105" s="585">
        <v>544</v>
      </c>
      <c r="K105" s="585">
        <v>116960</v>
      </c>
      <c r="L105" s="585"/>
      <c r="M105" s="585">
        <v>215</v>
      </c>
      <c r="N105" s="585">
        <v>49</v>
      </c>
      <c r="O105" s="585">
        <v>10878</v>
      </c>
      <c r="P105" s="573"/>
      <c r="Q105" s="586">
        <v>222</v>
      </c>
    </row>
    <row r="106" spans="1:17" ht="14.45" customHeight="1" x14ac:dyDescent="0.2">
      <c r="A106" s="567" t="s">
        <v>1299</v>
      </c>
      <c r="B106" s="568" t="s">
        <v>1211</v>
      </c>
      <c r="C106" s="568" t="s">
        <v>1191</v>
      </c>
      <c r="D106" s="568" t="s">
        <v>1212</v>
      </c>
      <c r="E106" s="568" t="s">
        <v>1209</v>
      </c>
      <c r="F106" s="585"/>
      <c r="G106" s="585"/>
      <c r="H106" s="585"/>
      <c r="I106" s="585"/>
      <c r="J106" s="585">
        <v>3</v>
      </c>
      <c r="K106" s="585">
        <v>267</v>
      </c>
      <c r="L106" s="585"/>
      <c r="M106" s="585">
        <v>89</v>
      </c>
      <c r="N106" s="585"/>
      <c r="O106" s="585"/>
      <c r="P106" s="573"/>
      <c r="Q106" s="586"/>
    </row>
    <row r="107" spans="1:17" ht="14.45" customHeight="1" x14ac:dyDescent="0.2">
      <c r="A107" s="567" t="s">
        <v>1299</v>
      </c>
      <c r="B107" s="568" t="s">
        <v>1211</v>
      </c>
      <c r="C107" s="568" t="s">
        <v>1191</v>
      </c>
      <c r="D107" s="568" t="s">
        <v>1213</v>
      </c>
      <c r="E107" s="568" t="s">
        <v>1214</v>
      </c>
      <c r="F107" s="585">
        <v>950</v>
      </c>
      <c r="G107" s="585">
        <v>287850</v>
      </c>
      <c r="H107" s="585"/>
      <c r="I107" s="585">
        <v>303</v>
      </c>
      <c r="J107" s="585">
        <v>798</v>
      </c>
      <c r="K107" s="585">
        <v>243390</v>
      </c>
      <c r="L107" s="585"/>
      <c r="M107" s="585">
        <v>305</v>
      </c>
      <c r="N107" s="585">
        <v>55</v>
      </c>
      <c r="O107" s="585">
        <v>17270</v>
      </c>
      <c r="P107" s="573"/>
      <c r="Q107" s="586">
        <v>314</v>
      </c>
    </row>
    <row r="108" spans="1:17" ht="14.45" customHeight="1" x14ac:dyDescent="0.2">
      <c r="A108" s="567" t="s">
        <v>1299</v>
      </c>
      <c r="B108" s="568" t="s">
        <v>1211</v>
      </c>
      <c r="C108" s="568" t="s">
        <v>1191</v>
      </c>
      <c r="D108" s="568" t="s">
        <v>1215</v>
      </c>
      <c r="E108" s="568" t="s">
        <v>1216</v>
      </c>
      <c r="F108" s="585">
        <v>12</v>
      </c>
      <c r="G108" s="585">
        <v>1200</v>
      </c>
      <c r="H108" s="585"/>
      <c r="I108" s="585">
        <v>100</v>
      </c>
      <c r="J108" s="585">
        <v>9</v>
      </c>
      <c r="K108" s="585">
        <v>909</v>
      </c>
      <c r="L108" s="585"/>
      <c r="M108" s="585">
        <v>101</v>
      </c>
      <c r="N108" s="585"/>
      <c r="O108" s="585"/>
      <c r="P108" s="573"/>
      <c r="Q108" s="586"/>
    </row>
    <row r="109" spans="1:17" ht="14.45" customHeight="1" x14ac:dyDescent="0.2">
      <c r="A109" s="567" t="s">
        <v>1299</v>
      </c>
      <c r="B109" s="568" t="s">
        <v>1211</v>
      </c>
      <c r="C109" s="568" t="s">
        <v>1191</v>
      </c>
      <c r="D109" s="568" t="s">
        <v>1219</v>
      </c>
      <c r="E109" s="568" t="s">
        <v>1220</v>
      </c>
      <c r="F109" s="585">
        <v>419</v>
      </c>
      <c r="G109" s="585">
        <v>57822</v>
      </c>
      <c r="H109" s="585"/>
      <c r="I109" s="585">
        <v>138</v>
      </c>
      <c r="J109" s="585">
        <v>301</v>
      </c>
      <c r="K109" s="585">
        <v>41839</v>
      </c>
      <c r="L109" s="585"/>
      <c r="M109" s="585">
        <v>139</v>
      </c>
      <c r="N109" s="585">
        <v>6</v>
      </c>
      <c r="O109" s="585">
        <v>852</v>
      </c>
      <c r="P109" s="573"/>
      <c r="Q109" s="586">
        <v>142</v>
      </c>
    </row>
    <row r="110" spans="1:17" ht="14.45" customHeight="1" x14ac:dyDescent="0.2">
      <c r="A110" s="567" t="s">
        <v>1299</v>
      </c>
      <c r="B110" s="568" t="s">
        <v>1211</v>
      </c>
      <c r="C110" s="568" t="s">
        <v>1191</v>
      </c>
      <c r="D110" s="568" t="s">
        <v>1221</v>
      </c>
      <c r="E110" s="568" t="s">
        <v>1220</v>
      </c>
      <c r="F110" s="585"/>
      <c r="G110" s="585"/>
      <c r="H110" s="585"/>
      <c r="I110" s="585"/>
      <c r="J110" s="585">
        <v>1</v>
      </c>
      <c r="K110" s="585">
        <v>187</v>
      </c>
      <c r="L110" s="585"/>
      <c r="M110" s="585">
        <v>187</v>
      </c>
      <c r="N110" s="585"/>
      <c r="O110" s="585"/>
      <c r="P110" s="573"/>
      <c r="Q110" s="586"/>
    </row>
    <row r="111" spans="1:17" ht="14.45" customHeight="1" x14ac:dyDescent="0.2">
      <c r="A111" s="567" t="s">
        <v>1299</v>
      </c>
      <c r="B111" s="568" t="s">
        <v>1211</v>
      </c>
      <c r="C111" s="568" t="s">
        <v>1191</v>
      </c>
      <c r="D111" s="568" t="s">
        <v>1222</v>
      </c>
      <c r="E111" s="568" t="s">
        <v>1223</v>
      </c>
      <c r="F111" s="585">
        <v>3</v>
      </c>
      <c r="G111" s="585">
        <v>1935</v>
      </c>
      <c r="H111" s="585"/>
      <c r="I111" s="585">
        <v>645</v>
      </c>
      <c r="J111" s="585">
        <v>5</v>
      </c>
      <c r="K111" s="585">
        <v>3245</v>
      </c>
      <c r="L111" s="585"/>
      <c r="M111" s="585">
        <v>649</v>
      </c>
      <c r="N111" s="585"/>
      <c r="O111" s="585"/>
      <c r="P111" s="573"/>
      <c r="Q111" s="586"/>
    </row>
    <row r="112" spans="1:17" ht="14.45" customHeight="1" x14ac:dyDescent="0.2">
      <c r="A112" s="567" t="s">
        <v>1299</v>
      </c>
      <c r="B112" s="568" t="s">
        <v>1211</v>
      </c>
      <c r="C112" s="568" t="s">
        <v>1191</v>
      </c>
      <c r="D112" s="568" t="s">
        <v>1226</v>
      </c>
      <c r="E112" s="568" t="s">
        <v>1227</v>
      </c>
      <c r="F112" s="585">
        <v>38</v>
      </c>
      <c r="G112" s="585">
        <v>6650</v>
      </c>
      <c r="H112" s="585"/>
      <c r="I112" s="585">
        <v>175</v>
      </c>
      <c r="J112" s="585">
        <v>30</v>
      </c>
      <c r="K112" s="585">
        <v>5280</v>
      </c>
      <c r="L112" s="585"/>
      <c r="M112" s="585">
        <v>176</v>
      </c>
      <c r="N112" s="585">
        <v>2</v>
      </c>
      <c r="O112" s="585">
        <v>380</v>
      </c>
      <c r="P112" s="573"/>
      <c r="Q112" s="586">
        <v>190</v>
      </c>
    </row>
    <row r="113" spans="1:17" ht="14.45" customHeight="1" x14ac:dyDescent="0.2">
      <c r="A113" s="567" t="s">
        <v>1299</v>
      </c>
      <c r="B113" s="568" t="s">
        <v>1211</v>
      </c>
      <c r="C113" s="568" t="s">
        <v>1191</v>
      </c>
      <c r="D113" s="568" t="s">
        <v>1228</v>
      </c>
      <c r="E113" s="568" t="s">
        <v>1229</v>
      </c>
      <c r="F113" s="585">
        <v>2</v>
      </c>
      <c r="G113" s="585">
        <v>696</v>
      </c>
      <c r="H113" s="585"/>
      <c r="I113" s="585">
        <v>348</v>
      </c>
      <c r="J113" s="585"/>
      <c r="K113" s="585"/>
      <c r="L113" s="585"/>
      <c r="M113" s="585"/>
      <c r="N113" s="585"/>
      <c r="O113" s="585"/>
      <c r="P113" s="573"/>
      <c r="Q113" s="586"/>
    </row>
    <row r="114" spans="1:17" ht="14.45" customHeight="1" x14ac:dyDescent="0.2">
      <c r="A114" s="567" t="s">
        <v>1299</v>
      </c>
      <c r="B114" s="568" t="s">
        <v>1211</v>
      </c>
      <c r="C114" s="568" t="s">
        <v>1191</v>
      </c>
      <c r="D114" s="568" t="s">
        <v>1230</v>
      </c>
      <c r="E114" s="568" t="s">
        <v>1231</v>
      </c>
      <c r="F114" s="585">
        <v>575</v>
      </c>
      <c r="G114" s="585">
        <v>9775</v>
      </c>
      <c r="H114" s="585"/>
      <c r="I114" s="585">
        <v>17</v>
      </c>
      <c r="J114" s="585">
        <v>408</v>
      </c>
      <c r="K114" s="585">
        <v>6936</v>
      </c>
      <c r="L114" s="585"/>
      <c r="M114" s="585">
        <v>17</v>
      </c>
      <c r="N114" s="585">
        <v>8</v>
      </c>
      <c r="O114" s="585">
        <v>152</v>
      </c>
      <c r="P114" s="573"/>
      <c r="Q114" s="586">
        <v>19</v>
      </c>
    </row>
    <row r="115" spans="1:17" ht="14.45" customHeight="1" x14ac:dyDescent="0.2">
      <c r="A115" s="567" t="s">
        <v>1299</v>
      </c>
      <c r="B115" s="568" t="s">
        <v>1211</v>
      </c>
      <c r="C115" s="568" t="s">
        <v>1191</v>
      </c>
      <c r="D115" s="568" t="s">
        <v>1232</v>
      </c>
      <c r="E115" s="568" t="s">
        <v>1233</v>
      </c>
      <c r="F115" s="585">
        <v>118</v>
      </c>
      <c r="G115" s="585">
        <v>32686</v>
      </c>
      <c r="H115" s="585"/>
      <c r="I115" s="585">
        <v>277</v>
      </c>
      <c r="J115" s="585">
        <v>110</v>
      </c>
      <c r="K115" s="585">
        <v>30690</v>
      </c>
      <c r="L115" s="585"/>
      <c r="M115" s="585">
        <v>279</v>
      </c>
      <c r="N115" s="585">
        <v>11</v>
      </c>
      <c r="O115" s="585">
        <v>3179</v>
      </c>
      <c r="P115" s="573"/>
      <c r="Q115" s="586">
        <v>289</v>
      </c>
    </row>
    <row r="116" spans="1:17" ht="14.45" customHeight="1" x14ac:dyDescent="0.2">
      <c r="A116" s="567" t="s">
        <v>1299</v>
      </c>
      <c r="B116" s="568" t="s">
        <v>1211</v>
      </c>
      <c r="C116" s="568" t="s">
        <v>1191</v>
      </c>
      <c r="D116" s="568" t="s">
        <v>1234</v>
      </c>
      <c r="E116" s="568" t="s">
        <v>1235</v>
      </c>
      <c r="F116" s="585">
        <v>139</v>
      </c>
      <c r="G116" s="585">
        <v>19599</v>
      </c>
      <c r="H116" s="585"/>
      <c r="I116" s="585">
        <v>141</v>
      </c>
      <c r="J116" s="585">
        <v>130</v>
      </c>
      <c r="K116" s="585">
        <v>18460</v>
      </c>
      <c r="L116" s="585"/>
      <c r="M116" s="585">
        <v>142</v>
      </c>
      <c r="N116" s="585">
        <v>18</v>
      </c>
      <c r="O116" s="585">
        <v>2574</v>
      </c>
      <c r="P116" s="573"/>
      <c r="Q116" s="586">
        <v>143</v>
      </c>
    </row>
    <row r="117" spans="1:17" ht="14.45" customHeight="1" x14ac:dyDescent="0.2">
      <c r="A117" s="567" t="s">
        <v>1299</v>
      </c>
      <c r="B117" s="568" t="s">
        <v>1211</v>
      </c>
      <c r="C117" s="568" t="s">
        <v>1191</v>
      </c>
      <c r="D117" s="568" t="s">
        <v>1236</v>
      </c>
      <c r="E117" s="568" t="s">
        <v>1235</v>
      </c>
      <c r="F117" s="585">
        <v>419</v>
      </c>
      <c r="G117" s="585">
        <v>33101</v>
      </c>
      <c r="H117" s="585"/>
      <c r="I117" s="585">
        <v>79</v>
      </c>
      <c r="J117" s="585">
        <v>301</v>
      </c>
      <c r="K117" s="585">
        <v>23779</v>
      </c>
      <c r="L117" s="585"/>
      <c r="M117" s="585">
        <v>79</v>
      </c>
      <c r="N117" s="585">
        <v>6</v>
      </c>
      <c r="O117" s="585">
        <v>486</v>
      </c>
      <c r="P117" s="573"/>
      <c r="Q117" s="586">
        <v>81</v>
      </c>
    </row>
    <row r="118" spans="1:17" ht="14.45" customHeight="1" x14ac:dyDescent="0.2">
      <c r="A118" s="567" t="s">
        <v>1299</v>
      </c>
      <c r="B118" s="568" t="s">
        <v>1211</v>
      </c>
      <c r="C118" s="568" t="s">
        <v>1191</v>
      </c>
      <c r="D118" s="568" t="s">
        <v>1237</v>
      </c>
      <c r="E118" s="568" t="s">
        <v>1238</v>
      </c>
      <c r="F118" s="585">
        <v>139</v>
      </c>
      <c r="G118" s="585">
        <v>43924</v>
      </c>
      <c r="H118" s="585"/>
      <c r="I118" s="585">
        <v>316</v>
      </c>
      <c r="J118" s="585">
        <v>130</v>
      </c>
      <c r="K118" s="585">
        <v>41340</v>
      </c>
      <c r="L118" s="585"/>
      <c r="M118" s="585">
        <v>318</v>
      </c>
      <c r="N118" s="585">
        <v>18</v>
      </c>
      <c r="O118" s="585">
        <v>5904</v>
      </c>
      <c r="P118" s="573"/>
      <c r="Q118" s="586">
        <v>328</v>
      </c>
    </row>
    <row r="119" spans="1:17" ht="14.45" customHeight="1" x14ac:dyDescent="0.2">
      <c r="A119" s="567" t="s">
        <v>1299</v>
      </c>
      <c r="B119" s="568" t="s">
        <v>1211</v>
      </c>
      <c r="C119" s="568" t="s">
        <v>1191</v>
      </c>
      <c r="D119" s="568" t="s">
        <v>1239</v>
      </c>
      <c r="E119" s="568" t="s">
        <v>1240</v>
      </c>
      <c r="F119" s="585">
        <v>2</v>
      </c>
      <c r="G119" s="585">
        <v>658</v>
      </c>
      <c r="H119" s="585"/>
      <c r="I119" s="585">
        <v>329</v>
      </c>
      <c r="J119" s="585"/>
      <c r="K119" s="585"/>
      <c r="L119" s="585"/>
      <c r="M119" s="585"/>
      <c r="N119" s="585"/>
      <c r="O119" s="585"/>
      <c r="P119" s="573"/>
      <c r="Q119" s="586"/>
    </row>
    <row r="120" spans="1:17" ht="14.45" customHeight="1" x14ac:dyDescent="0.2">
      <c r="A120" s="567" t="s">
        <v>1299</v>
      </c>
      <c r="B120" s="568" t="s">
        <v>1211</v>
      </c>
      <c r="C120" s="568" t="s">
        <v>1191</v>
      </c>
      <c r="D120" s="568" t="s">
        <v>1241</v>
      </c>
      <c r="E120" s="568" t="s">
        <v>1242</v>
      </c>
      <c r="F120" s="585">
        <v>382</v>
      </c>
      <c r="G120" s="585">
        <v>63030</v>
      </c>
      <c r="H120" s="585"/>
      <c r="I120" s="585">
        <v>165</v>
      </c>
      <c r="J120" s="585">
        <v>275</v>
      </c>
      <c r="K120" s="585">
        <v>45650</v>
      </c>
      <c r="L120" s="585"/>
      <c r="M120" s="585">
        <v>166</v>
      </c>
      <c r="N120" s="585">
        <v>6</v>
      </c>
      <c r="O120" s="585">
        <v>1020</v>
      </c>
      <c r="P120" s="573"/>
      <c r="Q120" s="586">
        <v>170</v>
      </c>
    </row>
    <row r="121" spans="1:17" ht="14.45" customHeight="1" x14ac:dyDescent="0.2">
      <c r="A121" s="567" t="s">
        <v>1299</v>
      </c>
      <c r="B121" s="568" t="s">
        <v>1211</v>
      </c>
      <c r="C121" s="568" t="s">
        <v>1191</v>
      </c>
      <c r="D121" s="568" t="s">
        <v>1245</v>
      </c>
      <c r="E121" s="568" t="s">
        <v>1209</v>
      </c>
      <c r="F121" s="585">
        <v>1038</v>
      </c>
      <c r="G121" s="585">
        <v>76812</v>
      </c>
      <c r="H121" s="585"/>
      <c r="I121" s="585">
        <v>74</v>
      </c>
      <c r="J121" s="585">
        <v>810</v>
      </c>
      <c r="K121" s="585">
        <v>59940</v>
      </c>
      <c r="L121" s="585"/>
      <c r="M121" s="585">
        <v>74</v>
      </c>
      <c r="N121" s="585">
        <v>26</v>
      </c>
      <c r="O121" s="585">
        <v>1950</v>
      </c>
      <c r="P121" s="573"/>
      <c r="Q121" s="586">
        <v>75</v>
      </c>
    </row>
    <row r="122" spans="1:17" ht="14.45" customHeight="1" x14ac:dyDescent="0.2">
      <c r="A122" s="567" t="s">
        <v>1299</v>
      </c>
      <c r="B122" s="568" t="s">
        <v>1211</v>
      </c>
      <c r="C122" s="568" t="s">
        <v>1191</v>
      </c>
      <c r="D122" s="568" t="s">
        <v>1250</v>
      </c>
      <c r="E122" s="568" t="s">
        <v>1251</v>
      </c>
      <c r="F122" s="585">
        <v>2</v>
      </c>
      <c r="G122" s="585">
        <v>466</v>
      </c>
      <c r="H122" s="585"/>
      <c r="I122" s="585">
        <v>233</v>
      </c>
      <c r="J122" s="585"/>
      <c r="K122" s="585"/>
      <c r="L122" s="585"/>
      <c r="M122" s="585"/>
      <c r="N122" s="585"/>
      <c r="O122" s="585"/>
      <c r="P122" s="573"/>
      <c r="Q122" s="586"/>
    </row>
    <row r="123" spans="1:17" ht="14.45" customHeight="1" x14ac:dyDescent="0.2">
      <c r="A123" s="567" t="s">
        <v>1299</v>
      </c>
      <c r="B123" s="568" t="s">
        <v>1211</v>
      </c>
      <c r="C123" s="568" t="s">
        <v>1191</v>
      </c>
      <c r="D123" s="568" t="s">
        <v>1252</v>
      </c>
      <c r="E123" s="568" t="s">
        <v>1253</v>
      </c>
      <c r="F123" s="585">
        <v>49</v>
      </c>
      <c r="G123" s="585">
        <v>59584</v>
      </c>
      <c r="H123" s="585"/>
      <c r="I123" s="585">
        <v>1216</v>
      </c>
      <c r="J123" s="585">
        <v>45</v>
      </c>
      <c r="K123" s="585">
        <v>54900</v>
      </c>
      <c r="L123" s="585"/>
      <c r="M123" s="585">
        <v>1220</v>
      </c>
      <c r="N123" s="585">
        <v>1</v>
      </c>
      <c r="O123" s="585">
        <v>1240</v>
      </c>
      <c r="P123" s="573"/>
      <c r="Q123" s="586">
        <v>1240</v>
      </c>
    </row>
    <row r="124" spans="1:17" ht="14.45" customHeight="1" x14ac:dyDescent="0.2">
      <c r="A124" s="567" t="s">
        <v>1299</v>
      </c>
      <c r="B124" s="568" t="s">
        <v>1211</v>
      </c>
      <c r="C124" s="568" t="s">
        <v>1191</v>
      </c>
      <c r="D124" s="568" t="s">
        <v>1254</v>
      </c>
      <c r="E124" s="568" t="s">
        <v>1255</v>
      </c>
      <c r="F124" s="585">
        <v>27</v>
      </c>
      <c r="G124" s="585">
        <v>3132</v>
      </c>
      <c r="H124" s="585"/>
      <c r="I124" s="585">
        <v>116</v>
      </c>
      <c r="J124" s="585">
        <v>28</v>
      </c>
      <c r="K124" s="585">
        <v>3276</v>
      </c>
      <c r="L124" s="585"/>
      <c r="M124" s="585">
        <v>117</v>
      </c>
      <c r="N124" s="585">
        <v>1</v>
      </c>
      <c r="O124" s="585">
        <v>122</v>
      </c>
      <c r="P124" s="573"/>
      <c r="Q124" s="586">
        <v>122</v>
      </c>
    </row>
    <row r="125" spans="1:17" ht="14.45" customHeight="1" x14ac:dyDescent="0.2">
      <c r="A125" s="567" t="s">
        <v>1299</v>
      </c>
      <c r="B125" s="568" t="s">
        <v>1211</v>
      </c>
      <c r="C125" s="568" t="s">
        <v>1191</v>
      </c>
      <c r="D125" s="568" t="s">
        <v>1256</v>
      </c>
      <c r="E125" s="568" t="s">
        <v>1257</v>
      </c>
      <c r="F125" s="585">
        <v>2</v>
      </c>
      <c r="G125" s="585">
        <v>700</v>
      </c>
      <c r="H125" s="585"/>
      <c r="I125" s="585">
        <v>350</v>
      </c>
      <c r="J125" s="585">
        <v>1</v>
      </c>
      <c r="K125" s="585">
        <v>352</v>
      </c>
      <c r="L125" s="585"/>
      <c r="M125" s="585">
        <v>352</v>
      </c>
      <c r="N125" s="585"/>
      <c r="O125" s="585"/>
      <c r="P125" s="573"/>
      <c r="Q125" s="586"/>
    </row>
    <row r="126" spans="1:17" ht="14.45" customHeight="1" x14ac:dyDescent="0.2">
      <c r="A126" s="567" t="s">
        <v>1299</v>
      </c>
      <c r="B126" s="568" t="s">
        <v>1211</v>
      </c>
      <c r="C126" s="568" t="s">
        <v>1191</v>
      </c>
      <c r="D126" s="568" t="s">
        <v>1260</v>
      </c>
      <c r="E126" s="568" t="s">
        <v>1261</v>
      </c>
      <c r="F126" s="585">
        <v>3</v>
      </c>
      <c r="G126" s="585">
        <v>3225</v>
      </c>
      <c r="H126" s="585"/>
      <c r="I126" s="585">
        <v>1075</v>
      </c>
      <c r="J126" s="585"/>
      <c r="K126" s="585"/>
      <c r="L126" s="585"/>
      <c r="M126" s="585"/>
      <c r="N126" s="585"/>
      <c r="O126" s="585"/>
      <c r="P126" s="573"/>
      <c r="Q126" s="586"/>
    </row>
    <row r="127" spans="1:17" ht="14.45" customHeight="1" x14ac:dyDescent="0.2">
      <c r="A127" s="567" t="s">
        <v>1299</v>
      </c>
      <c r="B127" s="568" t="s">
        <v>1211</v>
      </c>
      <c r="C127" s="568" t="s">
        <v>1191</v>
      </c>
      <c r="D127" s="568" t="s">
        <v>1262</v>
      </c>
      <c r="E127" s="568" t="s">
        <v>1263</v>
      </c>
      <c r="F127" s="585"/>
      <c r="G127" s="585"/>
      <c r="H127" s="585"/>
      <c r="I127" s="585"/>
      <c r="J127" s="585">
        <v>1</v>
      </c>
      <c r="K127" s="585">
        <v>306</v>
      </c>
      <c r="L127" s="585"/>
      <c r="M127" s="585">
        <v>306</v>
      </c>
      <c r="N127" s="585"/>
      <c r="O127" s="585"/>
      <c r="P127" s="573"/>
      <c r="Q127" s="586"/>
    </row>
    <row r="128" spans="1:17" ht="14.45" customHeight="1" x14ac:dyDescent="0.2">
      <c r="A128" s="567" t="s">
        <v>1189</v>
      </c>
      <c r="B128" s="568" t="s">
        <v>1211</v>
      </c>
      <c r="C128" s="568" t="s">
        <v>1191</v>
      </c>
      <c r="D128" s="568" t="s">
        <v>1208</v>
      </c>
      <c r="E128" s="568" t="s">
        <v>1209</v>
      </c>
      <c r="F128" s="585">
        <v>854</v>
      </c>
      <c r="G128" s="585">
        <v>181902</v>
      </c>
      <c r="H128" s="585"/>
      <c r="I128" s="585">
        <v>213</v>
      </c>
      <c r="J128" s="585">
        <v>733</v>
      </c>
      <c r="K128" s="585">
        <v>157595</v>
      </c>
      <c r="L128" s="585"/>
      <c r="M128" s="585">
        <v>215</v>
      </c>
      <c r="N128" s="585">
        <v>135</v>
      </c>
      <c r="O128" s="585">
        <v>29970</v>
      </c>
      <c r="P128" s="573"/>
      <c r="Q128" s="586">
        <v>222</v>
      </c>
    </row>
    <row r="129" spans="1:17" ht="14.45" customHeight="1" x14ac:dyDescent="0.2">
      <c r="A129" s="567" t="s">
        <v>1189</v>
      </c>
      <c r="B129" s="568" t="s">
        <v>1211</v>
      </c>
      <c r="C129" s="568" t="s">
        <v>1191</v>
      </c>
      <c r="D129" s="568" t="s">
        <v>1212</v>
      </c>
      <c r="E129" s="568" t="s">
        <v>1209</v>
      </c>
      <c r="F129" s="585">
        <v>14</v>
      </c>
      <c r="G129" s="585">
        <v>1232</v>
      </c>
      <c r="H129" s="585"/>
      <c r="I129" s="585">
        <v>88</v>
      </c>
      <c r="J129" s="585">
        <v>4</v>
      </c>
      <c r="K129" s="585">
        <v>356</v>
      </c>
      <c r="L129" s="585"/>
      <c r="M129" s="585">
        <v>89</v>
      </c>
      <c r="N129" s="585">
        <v>4</v>
      </c>
      <c r="O129" s="585">
        <v>368</v>
      </c>
      <c r="P129" s="573"/>
      <c r="Q129" s="586">
        <v>92</v>
      </c>
    </row>
    <row r="130" spans="1:17" ht="14.45" customHeight="1" x14ac:dyDescent="0.2">
      <c r="A130" s="567" t="s">
        <v>1189</v>
      </c>
      <c r="B130" s="568" t="s">
        <v>1211</v>
      </c>
      <c r="C130" s="568" t="s">
        <v>1191</v>
      </c>
      <c r="D130" s="568" t="s">
        <v>1213</v>
      </c>
      <c r="E130" s="568" t="s">
        <v>1214</v>
      </c>
      <c r="F130" s="585">
        <v>822</v>
      </c>
      <c r="G130" s="585">
        <v>249066</v>
      </c>
      <c r="H130" s="585"/>
      <c r="I130" s="585">
        <v>303</v>
      </c>
      <c r="J130" s="585">
        <v>851</v>
      </c>
      <c r="K130" s="585">
        <v>259555</v>
      </c>
      <c r="L130" s="585"/>
      <c r="M130" s="585">
        <v>305</v>
      </c>
      <c r="N130" s="585">
        <v>332</v>
      </c>
      <c r="O130" s="585">
        <v>104248</v>
      </c>
      <c r="P130" s="573"/>
      <c r="Q130" s="586">
        <v>314</v>
      </c>
    </row>
    <row r="131" spans="1:17" ht="14.45" customHeight="1" x14ac:dyDescent="0.2">
      <c r="A131" s="567" t="s">
        <v>1189</v>
      </c>
      <c r="B131" s="568" t="s">
        <v>1211</v>
      </c>
      <c r="C131" s="568" t="s">
        <v>1191</v>
      </c>
      <c r="D131" s="568" t="s">
        <v>1215</v>
      </c>
      <c r="E131" s="568" t="s">
        <v>1216</v>
      </c>
      <c r="F131" s="585">
        <v>3</v>
      </c>
      <c r="G131" s="585">
        <v>300</v>
      </c>
      <c r="H131" s="585"/>
      <c r="I131" s="585">
        <v>100</v>
      </c>
      <c r="J131" s="585">
        <v>9</v>
      </c>
      <c r="K131" s="585">
        <v>909</v>
      </c>
      <c r="L131" s="585"/>
      <c r="M131" s="585">
        <v>101</v>
      </c>
      <c r="N131" s="585"/>
      <c r="O131" s="585"/>
      <c r="P131" s="573"/>
      <c r="Q131" s="586"/>
    </row>
    <row r="132" spans="1:17" ht="14.45" customHeight="1" x14ac:dyDescent="0.2">
      <c r="A132" s="567" t="s">
        <v>1189</v>
      </c>
      <c r="B132" s="568" t="s">
        <v>1211</v>
      </c>
      <c r="C132" s="568" t="s">
        <v>1191</v>
      </c>
      <c r="D132" s="568" t="s">
        <v>1217</v>
      </c>
      <c r="E132" s="568" t="s">
        <v>1218</v>
      </c>
      <c r="F132" s="585"/>
      <c r="G132" s="585"/>
      <c r="H132" s="585"/>
      <c r="I132" s="585"/>
      <c r="J132" s="585">
        <v>1</v>
      </c>
      <c r="K132" s="585">
        <v>237</v>
      </c>
      <c r="L132" s="585"/>
      <c r="M132" s="585">
        <v>237</v>
      </c>
      <c r="N132" s="585"/>
      <c r="O132" s="585"/>
      <c r="P132" s="573"/>
      <c r="Q132" s="586"/>
    </row>
    <row r="133" spans="1:17" ht="14.45" customHeight="1" x14ac:dyDescent="0.2">
      <c r="A133" s="567" t="s">
        <v>1189</v>
      </c>
      <c r="B133" s="568" t="s">
        <v>1211</v>
      </c>
      <c r="C133" s="568" t="s">
        <v>1191</v>
      </c>
      <c r="D133" s="568" t="s">
        <v>1219</v>
      </c>
      <c r="E133" s="568" t="s">
        <v>1220</v>
      </c>
      <c r="F133" s="585">
        <v>333</v>
      </c>
      <c r="G133" s="585">
        <v>45954</v>
      </c>
      <c r="H133" s="585"/>
      <c r="I133" s="585">
        <v>138</v>
      </c>
      <c r="J133" s="585">
        <v>314</v>
      </c>
      <c r="K133" s="585">
        <v>43646</v>
      </c>
      <c r="L133" s="585"/>
      <c r="M133" s="585">
        <v>139</v>
      </c>
      <c r="N133" s="585">
        <v>57</v>
      </c>
      <c r="O133" s="585">
        <v>8094</v>
      </c>
      <c r="P133" s="573"/>
      <c r="Q133" s="586">
        <v>142</v>
      </c>
    </row>
    <row r="134" spans="1:17" ht="14.45" customHeight="1" x14ac:dyDescent="0.2">
      <c r="A134" s="567" t="s">
        <v>1189</v>
      </c>
      <c r="B134" s="568" t="s">
        <v>1211</v>
      </c>
      <c r="C134" s="568" t="s">
        <v>1191</v>
      </c>
      <c r="D134" s="568" t="s">
        <v>1221</v>
      </c>
      <c r="E134" s="568" t="s">
        <v>1220</v>
      </c>
      <c r="F134" s="585">
        <v>2</v>
      </c>
      <c r="G134" s="585">
        <v>370</v>
      </c>
      <c r="H134" s="585"/>
      <c r="I134" s="585">
        <v>185</v>
      </c>
      <c r="J134" s="585">
        <v>2</v>
      </c>
      <c r="K134" s="585">
        <v>374</v>
      </c>
      <c r="L134" s="585"/>
      <c r="M134" s="585">
        <v>187</v>
      </c>
      <c r="N134" s="585">
        <v>1</v>
      </c>
      <c r="O134" s="585">
        <v>194</v>
      </c>
      <c r="P134" s="573"/>
      <c r="Q134" s="586">
        <v>194</v>
      </c>
    </row>
    <row r="135" spans="1:17" ht="14.45" customHeight="1" x14ac:dyDescent="0.2">
      <c r="A135" s="567" t="s">
        <v>1189</v>
      </c>
      <c r="B135" s="568" t="s">
        <v>1211</v>
      </c>
      <c r="C135" s="568" t="s">
        <v>1191</v>
      </c>
      <c r="D135" s="568" t="s">
        <v>1222</v>
      </c>
      <c r="E135" s="568" t="s">
        <v>1223</v>
      </c>
      <c r="F135" s="585">
        <v>2</v>
      </c>
      <c r="G135" s="585">
        <v>1290</v>
      </c>
      <c r="H135" s="585"/>
      <c r="I135" s="585">
        <v>645</v>
      </c>
      <c r="J135" s="585">
        <v>2</v>
      </c>
      <c r="K135" s="585">
        <v>1298</v>
      </c>
      <c r="L135" s="585"/>
      <c r="M135" s="585">
        <v>649</v>
      </c>
      <c r="N135" s="585">
        <v>1</v>
      </c>
      <c r="O135" s="585">
        <v>675</v>
      </c>
      <c r="P135" s="573"/>
      <c r="Q135" s="586">
        <v>675</v>
      </c>
    </row>
    <row r="136" spans="1:17" ht="14.45" customHeight="1" x14ac:dyDescent="0.2">
      <c r="A136" s="567" t="s">
        <v>1189</v>
      </c>
      <c r="B136" s="568" t="s">
        <v>1211</v>
      </c>
      <c r="C136" s="568" t="s">
        <v>1191</v>
      </c>
      <c r="D136" s="568" t="s">
        <v>1226</v>
      </c>
      <c r="E136" s="568" t="s">
        <v>1227</v>
      </c>
      <c r="F136" s="585">
        <v>42</v>
      </c>
      <c r="G136" s="585">
        <v>7350</v>
      </c>
      <c r="H136" s="585"/>
      <c r="I136" s="585">
        <v>175</v>
      </c>
      <c r="J136" s="585">
        <v>33</v>
      </c>
      <c r="K136" s="585">
        <v>5808</v>
      </c>
      <c r="L136" s="585"/>
      <c r="M136" s="585">
        <v>176</v>
      </c>
      <c r="N136" s="585">
        <v>11</v>
      </c>
      <c r="O136" s="585">
        <v>2090</v>
      </c>
      <c r="P136" s="573"/>
      <c r="Q136" s="586">
        <v>190</v>
      </c>
    </row>
    <row r="137" spans="1:17" ht="14.45" customHeight="1" x14ac:dyDescent="0.2">
      <c r="A137" s="567" t="s">
        <v>1189</v>
      </c>
      <c r="B137" s="568" t="s">
        <v>1211</v>
      </c>
      <c r="C137" s="568" t="s">
        <v>1191</v>
      </c>
      <c r="D137" s="568" t="s">
        <v>1230</v>
      </c>
      <c r="E137" s="568" t="s">
        <v>1231</v>
      </c>
      <c r="F137" s="585">
        <v>623</v>
      </c>
      <c r="G137" s="585">
        <v>10591</v>
      </c>
      <c r="H137" s="585"/>
      <c r="I137" s="585">
        <v>17</v>
      </c>
      <c r="J137" s="585">
        <v>522</v>
      </c>
      <c r="K137" s="585">
        <v>8874</v>
      </c>
      <c r="L137" s="585"/>
      <c r="M137" s="585">
        <v>17</v>
      </c>
      <c r="N137" s="585">
        <v>38</v>
      </c>
      <c r="O137" s="585">
        <v>722</v>
      </c>
      <c r="P137" s="573"/>
      <c r="Q137" s="586">
        <v>19</v>
      </c>
    </row>
    <row r="138" spans="1:17" ht="14.45" customHeight="1" x14ac:dyDescent="0.2">
      <c r="A138" s="567" t="s">
        <v>1189</v>
      </c>
      <c r="B138" s="568" t="s">
        <v>1211</v>
      </c>
      <c r="C138" s="568" t="s">
        <v>1191</v>
      </c>
      <c r="D138" s="568" t="s">
        <v>1232</v>
      </c>
      <c r="E138" s="568" t="s">
        <v>1233</v>
      </c>
      <c r="F138" s="585">
        <v>269</v>
      </c>
      <c r="G138" s="585">
        <v>74513</v>
      </c>
      <c r="H138" s="585"/>
      <c r="I138" s="585">
        <v>277</v>
      </c>
      <c r="J138" s="585">
        <v>232</v>
      </c>
      <c r="K138" s="585">
        <v>64728</v>
      </c>
      <c r="L138" s="585"/>
      <c r="M138" s="585">
        <v>279</v>
      </c>
      <c r="N138" s="585">
        <v>43</v>
      </c>
      <c r="O138" s="585">
        <v>12427</v>
      </c>
      <c r="P138" s="573"/>
      <c r="Q138" s="586">
        <v>289</v>
      </c>
    </row>
    <row r="139" spans="1:17" ht="14.45" customHeight="1" x14ac:dyDescent="0.2">
      <c r="A139" s="567" t="s">
        <v>1189</v>
      </c>
      <c r="B139" s="568" t="s">
        <v>1211</v>
      </c>
      <c r="C139" s="568" t="s">
        <v>1191</v>
      </c>
      <c r="D139" s="568" t="s">
        <v>1234</v>
      </c>
      <c r="E139" s="568" t="s">
        <v>1235</v>
      </c>
      <c r="F139" s="585">
        <v>301</v>
      </c>
      <c r="G139" s="585">
        <v>42441</v>
      </c>
      <c r="H139" s="585"/>
      <c r="I139" s="585">
        <v>141</v>
      </c>
      <c r="J139" s="585">
        <v>278</v>
      </c>
      <c r="K139" s="585">
        <v>39476</v>
      </c>
      <c r="L139" s="585"/>
      <c r="M139" s="585">
        <v>142</v>
      </c>
      <c r="N139" s="585">
        <v>50</v>
      </c>
      <c r="O139" s="585">
        <v>7150</v>
      </c>
      <c r="P139" s="573"/>
      <c r="Q139" s="586">
        <v>143</v>
      </c>
    </row>
    <row r="140" spans="1:17" ht="14.45" customHeight="1" x14ac:dyDescent="0.2">
      <c r="A140" s="567" t="s">
        <v>1189</v>
      </c>
      <c r="B140" s="568" t="s">
        <v>1211</v>
      </c>
      <c r="C140" s="568" t="s">
        <v>1191</v>
      </c>
      <c r="D140" s="568" t="s">
        <v>1236</v>
      </c>
      <c r="E140" s="568" t="s">
        <v>1235</v>
      </c>
      <c r="F140" s="585">
        <v>333</v>
      </c>
      <c r="G140" s="585">
        <v>26307</v>
      </c>
      <c r="H140" s="585"/>
      <c r="I140" s="585">
        <v>79</v>
      </c>
      <c r="J140" s="585">
        <v>314</v>
      </c>
      <c r="K140" s="585">
        <v>24806</v>
      </c>
      <c r="L140" s="585"/>
      <c r="M140" s="585">
        <v>79</v>
      </c>
      <c r="N140" s="585">
        <v>57</v>
      </c>
      <c r="O140" s="585">
        <v>4617</v>
      </c>
      <c r="P140" s="573"/>
      <c r="Q140" s="586">
        <v>81</v>
      </c>
    </row>
    <row r="141" spans="1:17" ht="14.45" customHeight="1" x14ac:dyDescent="0.2">
      <c r="A141" s="567" t="s">
        <v>1189</v>
      </c>
      <c r="B141" s="568" t="s">
        <v>1211</v>
      </c>
      <c r="C141" s="568" t="s">
        <v>1191</v>
      </c>
      <c r="D141" s="568" t="s">
        <v>1237</v>
      </c>
      <c r="E141" s="568" t="s">
        <v>1238</v>
      </c>
      <c r="F141" s="585">
        <v>301</v>
      </c>
      <c r="G141" s="585">
        <v>95116</v>
      </c>
      <c r="H141" s="585"/>
      <c r="I141" s="585">
        <v>316</v>
      </c>
      <c r="J141" s="585">
        <v>278</v>
      </c>
      <c r="K141" s="585">
        <v>88404</v>
      </c>
      <c r="L141" s="585"/>
      <c r="M141" s="585">
        <v>318</v>
      </c>
      <c r="N141" s="585">
        <v>50</v>
      </c>
      <c r="O141" s="585">
        <v>16400</v>
      </c>
      <c r="P141" s="573"/>
      <c r="Q141" s="586">
        <v>328</v>
      </c>
    </row>
    <row r="142" spans="1:17" ht="14.45" customHeight="1" x14ac:dyDescent="0.2">
      <c r="A142" s="567" t="s">
        <v>1189</v>
      </c>
      <c r="B142" s="568" t="s">
        <v>1211</v>
      </c>
      <c r="C142" s="568" t="s">
        <v>1191</v>
      </c>
      <c r="D142" s="568" t="s">
        <v>1241</v>
      </c>
      <c r="E142" s="568" t="s">
        <v>1242</v>
      </c>
      <c r="F142" s="585">
        <v>330</v>
      </c>
      <c r="G142" s="585">
        <v>54450</v>
      </c>
      <c r="H142" s="585"/>
      <c r="I142" s="585">
        <v>165</v>
      </c>
      <c r="J142" s="585">
        <v>303</v>
      </c>
      <c r="K142" s="585">
        <v>50298</v>
      </c>
      <c r="L142" s="585"/>
      <c r="M142" s="585">
        <v>166</v>
      </c>
      <c r="N142" s="585">
        <v>56</v>
      </c>
      <c r="O142" s="585">
        <v>9520</v>
      </c>
      <c r="P142" s="573"/>
      <c r="Q142" s="586">
        <v>170</v>
      </c>
    </row>
    <row r="143" spans="1:17" ht="14.45" customHeight="1" x14ac:dyDescent="0.2">
      <c r="A143" s="567" t="s">
        <v>1189</v>
      </c>
      <c r="B143" s="568" t="s">
        <v>1211</v>
      </c>
      <c r="C143" s="568" t="s">
        <v>1191</v>
      </c>
      <c r="D143" s="568" t="s">
        <v>1245</v>
      </c>
      <c r="E143" s="568" t="s">
        <v>1209</v>
      </c>
      <c r="F143" s="585">
        <v>782</v>
      </c>
      <c r="G143" s="585">
        <v>57868</v>
      </c>
      <c r="H143" s="585"/>
      <c r="I143" s="585">
        <v>74</v>
      </c>
      <c r="J143" s="585">
        <v>684</v>
      </c>
      <c r="K143" s="585">
        <v>50616</v>
      </c>
      <c r="L143" s="585"/>
      <c r="M143" s="585">
        <v>74</v>
      </c>
      <c r="N143" s="585">
        <v>163</v>
      </c>
      <c r="O143" s="585">
        <v>12225</v>
      </c>
      <c r="P143" s="573"/>
      <c r="Q143" s="586">
        <v>75</v>
      </c>
    </row>
    <row r="144" spans="1:17" ht="14.45" customHeight="1" x14ac:dyDescent="0.2">
      <c r="A144" s="567" t="s">
        <v>1189</v>
      </c>
      <c r="B144" s="568" t="s">
        <v>1211</v>
      </c>
      <c r="C144" s="568" t="s">
        <v>1191</v>
      </c>
      <c r="D144" s="568" t="s">
        <v>1252</v>
      </c>
      <c r="E144" s="568" t="s">
        <v>1253</v>
      </c>
      <c r="F144" s="585">
        <v>56</v>
      </c>
      <c r="G144" s="585">
        <v>68096</v>
      </c>
      <c r="H144" s="585"/>
      <c r="I144" s="585">
        <v>1216</v>
      </c>
      <c r="J144" s="585">
        <v>47</v>
      </c>
      <c r="K144" s="585">
        <v>57340</v>
      </c>
      <c r="L144" s="585"/>
      <c r="M144" s="585">
        <v>1220</v>
      </c>
      <c r="N144" s="585">
        <v>25</v>
      </c>
      <c r="O144" s="585">
        <v>31000</v>
      </c>
      <c r="P144" s="573"/>
      <c r="Q144" s="586">
        <v>1240</v>
      </c>
    </row>
    <row r="145" spans="1:17" ht="14.45" customHeight="1" x14ac:dyDescent="0.2">
      <c r="A145" s="567" t="s">
        <v>1189</v>
      </c>
      <c r="B145" s="568" t="s">
        <v>1211</v>
      </c>
      <c r="C145" s="568" t="s">
        <v>1191</v>
      </c>
      <c r="D145" s="568" t="s">
        <v>1254</v>
      </c>
      <c r="E145" s="568" t="s">
        <v>1255</v>
      </c>
      <c r="F145" s="585">
        <v>38</v>
      </c>
      <c r="G145" s="585">
        <v>4408</v>
      </c>
      <c r="H145" s="585"/>
      <c r="I145" s="585">
        <v>116</v>
      </c>
      <c r="J145" s="585">
        <v>26</v>
      </c>
      <c r="K145" s="585">
        <v>3042</v>
      </c>
      <c r="L145" s="585"/>
      <c r="M145" s="585">
        <v>117</v>
      </c>
      <c r="N145" s="585">
        <v>12</v>
      </c>
      <c r="O145" s="585">
        <v>1464</v>
      </c>
      <c r="P145" s="573"/>
      <c r="Q145" s="586">
        <v>122</v>
      </c>
    </row>
    <row r="146" spans="1:17" ht="14.45" customHeight="1" x14ac:dyDescent="0.2">
      <c r="A146" s="567" t="s">
        <v>1189</v>
      </c>
      <c r="B146" s="568" t="s">
        <v>1211</v>
      </c>
      <c r="C146" s="568" t="s">
        <v>1191</v>
      </c>
      <c r="D146" s="568" t="s">
        <v>1256</v>
      </c>
      <c r="E146" s="568" t="s">
        <v>1257</v>
      </c>
      <c r="F146" s="585">
        <v>2</v>
      </c>
      <c r="G146" s="585">
        <v>700</v>
      </c>
      <c r="H146" s="585"/>
      <c r="I146" s="585">
        <v>350</v>
      </c>
      <c r="J146" s="585">
        <v>2</v>
      </c>
      <c r="K146" s="585">
        <v>704</v>
      </c>
      <c r="L146" s="585"/>
      <c r="M146" s="585">
        <v>352</v>
      </c>
      <c r="N146" s="585">
        <v>1</v>
      </c>
      <c r="O146" s="585">
        <v>380</v>
      </c>
      <c r="P146" s="573"/>
      <c r="Q146" s="586">
        <v>380</v>
      </c>
    </row>
    <row r="147" spans="1:17" ht="14.45" customHeight="1" x14ac:dyDescent="0.2">
      <c r="A147" s="567" t="s">
        <v>1189</v>
      </c>
      <c r="B147" s="568" t="s">
        <v>1211</v>
      </c>
      <c r="C147" s="568" t="s">
        <v>1191</v>
      </c>
      <c r="D147" s="568" t="s">
        <v>1260</v>
      </c>
      <c r="E147" s="568" t="s">
        <v>1261</v>
      </c>
      <c r="F147" s="585">
        <v>5</v>
      </c>
      <c r="G147" s="585">
        <v>5375</v>
      </c>
      <c r="H147" s="585"/>
      <c r="I147" s="585">
        <v>1075</v>
      </c>
      <c r="J147" s="585"/>
      <c r="K147" s="585"/>
      <c r="L147" s="585"/>
      <c r="M147" s="585"/>
      <c r="N147" s="585"/>
      <c r="O147" s="585"/>
      <c r="P147" s="573"/>
      <c r="Q147" s="586"/>
    </row>
    <row r="148" spans="1:17" ht="14.45" customHeight="1" x14ac:dyDescent="0.2">
      <c r="A148" s="567" t="s">
        <v>1300</v>
      </c>
      <c r="B148" s="568" t="s">
        <v>1211</v>
      </c>
      <c r="C148" s="568" t="s">
        <v>1191</v>
      </c>
      <c r="D148" s="568" t="s">
        <v>1208</v>
      </c>
      <c r="E148" s="568" t="s">
        <v>1209</v>
      </c>
      <c r="F148" s="585">
        <v>1117</v>
      </c>
      <c r="G148" s="585">
        <v>237921</v>
      </c>
      <c r="H148" s="585"/>
      <c r="I148" s="585">
        <v>213</v>
      </c>
      <c r="J148" s="585">
        <v>1262</v>
      </c>
      <c r="K148" s="585">
        <v>271330</v>
      </c>
      <c r="L148" s="585"/>
      <c r="M148" s="585">
        <v>215</v>
      </c>
      <c r="N148" s="585">
        <v>158</v>
      </c>
      <c r="O148" s="585">
        <v>35076</v>
      </c>
      <c r="P148" s="573"/>
      <c r="Q148" s="586">
        <v>222</v>
      </c>
    </row>
    <row r="149" spans="1:17" ht="14.45" customHeight="1" x14ac:dyDescent="0.2">
      <c r="A149" s="567" t="s">
        <v>1300</v>
      </c>
      <c r="B149" s="568" t="s">
        <v>1211</v>
      </c>
      <c r="C149" s="568" t="s">
        <v>1191</v>
      </c>
      <c r="D149" s="568" t="s">
        <v>1212</v>
      </c>
      <c r="E149" s="568" t="s">
        <v>1209</v>
      </c>
      <c r="F149" s="585">
        <v>3</v>
      </c>
      <c r="G149" s="585">
        <v>264</v>
      </c>
      <c r="H149" s="585"/>
      <c r="I149" s="585">
        <v>88</v>
      </c>
      <c r="J149" s="585"/>
      <c r="K149" s="585"/>
      <c r="L149" s="585"/>
      <c r="M149" s="585"/>
      <c r="N149" s="585"/>
      <c r="O149" s="585"/>
      <c r="P149" s="573"/>
      <c r="Q149" s="586"/>
    </row>
    <row r="150" spans="1:17" ht="14.45" customHeight="1" x14ac:dyDescent="0.2">
      <c r="A150" s="567" t="s">
        <v>1300</v>
      </c>
      <c r="B150" s="568" t="s">
        <v>1211</v>
      </c>
      <c r="C150" s="568" t="s">
        <v>1191</v>
      </c>
      <c r="D150" s="568" t="s">
        <v>1213</v>
      </c>
      <c r="E150" s="568" t="s">
        <v>1214</v>
      </c>
      <c r="F150" s="585">
        <v>795</v>
      </c>
      <c r="G150" s="585">
        <v>240885</v>
      </c>
      <c r="H150" s="585"/>
      <c r="I150" s="585">
        <v>303</v>
      </c>
      <c r="J150" s="585">
        <v>1512</v>
      </c>
      <c r="K150" s="585">
        <v>461160</v>
      </c>
      <c r="L150" s="585"/>
      <c r="M150" s="585">
        <v>305</v>
      </c>
      <c r="N150" s="585">
        <v>375</v>
      </c>
      <c r="O150" s="585">
        <v>117750</v>
      </c>
      <c r="P150" s="573"/>
      <c r="Q150" s="586">
        <v>314</v>
      </c>
    </row>
    <row r="151" spans="1:17" ht="14.45" customHeight="1" x14ac:dyDescent="0.2">
      <c r="A151" s="567" t="s">
        <v>1300</v>
      </c>
      <c r="B151" s="568" t="s">
        <v>1211</v>
      </c>
      <c r="C151" s="568" t="s">
        <v>1191</v>
      </c>
      <c r="D151" s="568" t="s">
        <v>1215</v>
      </c>
      <c r="E151" s="568" t="s">
        <v>1216</v>
      </c>
      <c r="F151" s="585">
        <v>18</v>
      </c>
      <c r="G151" s="585">
        <v>1800</v>
      </c>
      <c r="H151" s="585"/>
      <c r="I151" s="585">
        <v>100</v>
      </c>
      <c r="J151" s="585">
        <v>21</v>
      </c>
      <c r="K151" s="585">
        <v>2121</v>
      </c>
      <c r="L151" s="585"/>
      <c r="M151" s="585">
        <v>101</v>
      </c>
      <c r="N151" s="585">
        <v>15</v>
      </c>
      <c r="O151" s="585">
        <v>1590</v>
      </c>
      <c r="P151" s="573"/>
      <c r="Q151" s="586">
        <v>106</v>
      </c>
    </row>
    <row r="152" spans="1:17" ht="14.45" customHeight="1" x14ac:dyDescent="0.2">
      <c r="A152" s="567" t="s">
        <v>1300</v>
      </c>
      <c r="B152" s="568" t="s">
        <v>1211</v>
      </c>
      <c r="C152" s="568" t="s">
        <v>1191</v>
      </c>
      <c r="D152" s="568" t="s">
        <v>1217</v>
      </c>
      <c r="E152" s="568" t="s">
        <v>1218</v>
      </c>
      <c r="F152" s="585"/>
      <c r="G152" s="585"/>
      <c r="H152" s="585"/>
      <c r="I152" s="585"/>
      <c r="J152" s="585">
        <v>2</v>
      </c>
      <c r="K152" s="585">
        <v>474</v>
      </c>
      <c r="L152" s="585"/>
      <c r="M152" s="585">
        <v>237</v>
      </c>
      <c r="N152" s="585"/>
      <c r="O152" s="585"/>
      <c r="P152" s="573"/>
      <c r="Q152" s="586"/>
    </row>
    <row r="153" spans="1:17" ht="14.45" customHeight="1" x14ac:dyDescent="0.2">
      <c r="A153" s="567" t="s">
        <v>1300</v>
      </c>
      <c r="B153" s="568" t="s">
        <v>1211</v>
      </c>
      <c r="C153" s="568" t="s">
        <v>1191</v>
      </c>
      <c r="D153" s="568" t="s">
        <v>1219</v>
      </c>
      <c r="E153" s="568" t="s">
        <v>1220</v>
      </c>
      <c r="F153" s="585">
        <v>188</v>
      </c>
      <c r="G153" s="585">
        <v>25944</v>
      </c>
      <c r="H153" s="585"/>
      <c r="I153" s="585">
        <v>138</v>
      </c>
      <c r="J153" s="585">
        <v>189</v>
      </c>
      <c r="K153" s="585">
        <v>26271</v>
      </c>
      <c r="L153" s="585"/>
      <c r="M153" s="585">
        <v>139</v>
      </c>
      <c r="N153" s="585">
        <v>62</v>
      </c>
      <c r="O153" s="585">
        <v>8804</v>
      </c>
      <c r="P153" s="573"/>
      <c r="Q153" s="586">
        <v>142</v>
      </c>
    </row>
    <row r="154" spans="1:17" ht="14.45" customHeight="1" x14ac:dyDescent="0.2">
      <c r="A154" s="567" t="s">
        <v>1300</v>
      </c>
      <c r="B154" s="568" t="s">
        <v>1211</v>
      </c>
      <c r="C154" s="568" t="s">
        <v>1191</v>
      </c>
      <c r="D154" s="568" t="s">
        <v>1221</v>
      </c>
      <c r="E154" s="568" t="s">
        <v>1220</v>
      </c>
      <c r="F154" s="585">
        <v>3</v>
      </c>
      <c r="G154" s="585">
        <v>555</v>
      </c>
      <c r="H154" s="585"/>
      <c r="I154" s="585">
        <v>185</v>
      </c>
      <c r="J154" s="585"/>
      <c r="K154" s="585"/>
      <c r="L154" s="585"/>
      <c r="M154" s="585"/>
      <c r="N154" s="585"/>
      <c r="O154" s="585"/>
      <c r="P154" s="573"/>
      <c r="Q154" s="586"/>
    </row>
    <row r="155" spans="1:17" ht="14.45" customHeight="1" x14ac:dyDescent="0.2">
      <c r="A155" s="567" t="s">
        <v>1300</v>
      </c>
      <c r="B155" s="568" t="s">
        <v>1211</v>
      </c>
      <c r="C155" s="568" t="s">
        <v>1191</v>
      </c>
      <c r="D155" s="568" t="s">
        <v>1222</v>
      </c>
      <c r="E155" s="568" t="s">
        <v>1223</v>
      </c>
      <c r="F155" s="585">
        <v>1</v>
      </c>
      <c r="G155" s="585">
        <v>645</v>
      </c>
      <c r="H155" s="585"/>
      <c r="I155" s="585">
        <v>645</v>
      </c>
      <c r="J155" s="585">
        <v>3</v>
      </c>
      <c r="K155" s="585">
        <v>1947</v>
      </c>
      <c r="L155" s="585"/>
      <c r="M155" s="585">
        <v>649</v>
      </c>
      <c r="N155" s="585"/>
      <c r="O155" s="585"/>
      <c r="P155" s="573"/>
      <c r="Q155" s="586"/>
    </row>
    <row r="156" spans="1:17" ht="14.45" customHeight="1" x14ac:dyDescent="0.2">
      <c r="A156" s="567" t="s">
        <v>1300</v>
      </c>
      <c r="B156" s="568" t="s">
        <v>1211</v>
      </c>
      <c r="C156" s="568" t="s">
        <v>1191</v>
      </c>
      <c r="D156" s="568" t="s">
        <v>1226</v>
      </c>
      <c r="E156" s="568" t="s">
        <v>1227</v>
      </c>
      <c r="F156" s="585">
        <v>22</v>
      </c>
      <c r="G156" s="585">
        <v>3850</v>
      </c>
      <c r="H156" s="585"/>
      <c r="I156" s="585">
        <v>175</v>
      </c>
      <c r="J156" s="585">
        <v>62</v>
      </c>
      <c r="K156" s="585">
        <v>10912</v>
      </c>
      <c r="L156" s="585"/>
      <c r="M156" s="585">
        <v>176</v>
      </c>
      <c r="N156" s="585">
        <v>16</v>
      </c>
      <c r="O156" s="585">
        <v>3040</v>
      </c>
      <c r="P156" s="573"/>
      <c r="Q156" s="586">
        <v>190</v>
      </c>
    </row>
    <row r="157" spans="1:17" ht="14.45" customHeight="1" x14ac:dyDescent="0.2">
      <c r="A157" s="567" t="s">
        <v>1300</v>
      </c>
      <c r="B157" s="568" t="s">
        <v>1211</v>
      </c>
      <c r="C157" s="568" t="s">
        <v>1191</v>
      </c>
      <c r="D157" s="568" t="s">
        <v>1228</v>
      </c>
      <c r="E157" s="568" t="s">
        <v>1229</v>
      </c>
      <c r="F157" s="585">
        <v>2</v>
      </c>
      <c r="G157" s="585">
        <v>696</v>
      </c>
      <c r="H157" s="585"/>
      <c r="I157" s="585">
        <v>348</v>
      </c>
      <c r="J157" s="585"/>
      <c r="K157" s="585"/>
      <c r="L157" s="585"/>
      <c r="M157" s="585"/>
      <c r="N157" s="585"/>
      <c r="O157" s="585"/>
      <c r="P157" s="573"/>
      <c r="Q157" s="586"/>
    </row>
    <row r="158" spans="1:17" ht="14.45" customHeight="1" x14ac:dyDescent="0.2">
      <c r="A158" s="567" t="s">
        <v>1300</v>
      </c>
      <c r="B158" s="568" t="s">
        <v>1211</v>
      </c>
      <c r="C158" s="568" t="s">
        <v>1191</v>
      </c>
      <c r="D158" s="568" t="s">
        <v>1230</v>
      </c>
      <c r="E158" s="568" t="s">
        <v>1231</v>
      </c>
      <c r="F158" s="585">
        <v>460</v>
      </c>
      <c r="G158" s="585">
        <v>7820</v>
      </c>
      <c r="H158" s="585"/>
      <c r="I158" s="585">
        <v>17</v>
      </c>
      <c r="J158" s="585">
        <v>374</v>
      </c>
      <c r="K158" s="585">
        <v>6358</v>
      </c>
      <c r="L158" s="585"/>
      <c r="M158" s="585">
        <v>17</v>
      </c>
      <c r="N158" s="585">
        <v>49</v>
      </c>
      <c r="O158" s="585">
        <v>931</v>
      </c>
      <c r="P158" s="573"/>
      <c r="Q158" s="586">
        <v>19</v>
      </c>
    </row>
    <row r="159" spans="1:17" ht="14.45" customHeight="1" x14ac:dyDescent="0.2">
      <c r="A159" s="567" t="s">
        <v>1300</v>
      </c>
      <c r="B159" s="568" t="s">
        <v>1211</v>
      </c>
      <c r="C159" s="568" t="s">
        <v>1191</v>
      </c>
      <c r="D159" s="568" t="s">
        <v>1232</v>
      </c>
      <c r="E159" s="568" t="s">
        <v>1233</v>
      </c>
      <c r="F159" s="585">
        <v>182</v>
      </c>
      <c r="G159" s="585">
        <v>50414</v>
      </c>
      <c r="H159" s="585"/>
      <c r="I159" s="585">
        <v>277</v>
      </c>
      <c r="J159" s="585">
        <v>186</v>
      </c>
      <c r="K159" s="585">
        <v>51894</v>
      </c>
      <c r="L159" s="585"/>
      <c r="M159" s="585">
        <v>279</v>
      </c>
      <c r="N159" s="585">
        <v>48</v>
      </c>
      <c r="O159" s="585">
        <v>13872</v>
      </c>
      <c r="P159" s="573"/>
      <c r="Q159" s="586">
        <v>289</v>
      </c>
    </row>
    <row r="160" spans="1:17" ht="14.45" customHeight="1" x14ac:dyDescent="0.2">
      <c r="A160" s="567" t="s">
        <v>1300</v>
      </c>
      <c r="B160" s="568" t="s">
        <v>1211</v>
      </c>
      <c r="C160" s="568" t="s">
        <v>1191</v>
      </c>
      <c r="D160" s="568" t="s">
        <v>1234</v>
      </c>
      <c r="E160" s="568" t="s">
        <v>1235</v>
      </c>
      <c r="F160" s="585">
        <v>257</v>
      </c>
      <c r="G160" s="585">
        <v>36237</v>
      </c>
      <c r="H160" s="585"/>
      <c r="I160" s="585">
        <v>141</v>
      </c>
      <c r="J160" s="585">
        <v>312</v>
      </c>
      <c r="K160" s="585">
        <v>44304</v>
      </c>
      <c r="L160" s="585"/>
      <c r="M160" s="585">
        <v>142</v>
      </c>
      <c r="N160" s="585">
        <v>65</v>
      </c>
      <c r="O160" s="585">
        <v>9295</v>
      </c>
      <c r="P160" s="573"/>
      <c r="Q160" s="586">
        <v>143</v>
      </c>
    </row>
    <row r="161" spans="1:17" ht="14.45" customHeight="1" x14ac:dyDescent="0.2">
      <c r="A161" s="567" t="s">
        <v>1300</v>
      </c>
      <c r="B161" s="568" t="s">
        <v>1211</v>
      </c>
      <c r="C161" s="568" t="s">
        <v>1191</v>
      </c>
      <c r="D161" s="568" t="s">
        <v>1236</v>
      </c>
      <c r="E161" s="568" t="s">
        <v>1235</v>
      </c>
      <c r="F161" s="585">
        <v>188</v>
      </c>
      <c r="G161" s="585">
        <v>14852</v>
      </c>
      <c r="H161" s="585"/>
      <c r="I161" s="585">
        <v>79</v>
      </c>
      <c r="J161" s="585">
        <v>189</v>
      </c>
      <c r="K161" s="585">
        <v>14931</v>
      </c>
      <c r="L161" s="585"/>
      <c r="M161" s="585">
        <v>79</v>
      </c>
      <c r="N161" s="585">
        <v>62</v>
      </c>
      <c r="O161" s="585">
        <v>5022</v>
      </c>
      <c r="P161" s="573"/>
      <c r="Q161" s="586">
        <v>81</v>
      </c>
    </row>
    <row r="162" spans="1:17" ht="14.45" customHeight="1" x14ac:dyDescent="0.2">
      <c r="A162" s="567" t="s">
        <v>1300</v>
      </c>
      <c r="B162" s="568" t="s">
        <v>1211</v>
      </c>
      <c r="C162" s="568" t="s">
        <v>1191</v>
      </c>
      <c r="D162" s="568" t="s">
        <v>1237</v>
      </c>
      <c r="E162" s="568" t="s">
        <v>1238</v>
      </c>
      <c r="F162" s="585">
        <v>257</v>
      </c>
      <c r="G162" s="585">
        <v>81212</v>
      </c>
      <c r="H162" s="585"/>
      <c r="I162" s="585">
        <v>316</v>
      </c>
      <c r="J162" s="585">
        <v>312</v>
      </c>
      <c r="K162" s="585">
        <v>99216</v>
      </c>
      <c r="L162" s="585"/>
      <c r="M162" s="585">
        <v>318</v>
      </c>
      <c r="N162" s="585">
        <v>65</v>
      </c>
      <c r="O162" s="585">
        <v>21320</v>
      </c>
      <c r="P162" s="573"/>
      <c r="Q162" s="586">
        <v>328</v>
      </c>
    </row>
    <row r="163" spans="1:17" ht="14.45" customHeight="1" x14ac:dyDescent="0.2">
      <c r="A163" s="567" t="s">
        <v>1300</v>
      </c>
      <c r="B163" s="568" t="s">
        <v>1211</v>
      </c>
      <c r="C163" s="568" t="s">
        <v>1191</v>
      </c>
      <c r="D163" s="568" t="s">
        <v>1239</v>
      </c>
      <c r="E163" s="568" t="s">
        <v>1240</v>
      </c>
      <c r="F163" s="585">
        <v>2</v>
      </c>
      <c r="G163" s="585">
        <v>658</v>
      </c>
      <c r="H163" s="585"/>
      <c r="I163" s="585">
        <v>329</v>
      </c>
      <c r="J163" s="585"/>
      <c r="K163" s="585"/>
      <c r="L163" s="585"/>
      <c r="M163" s="585"/>
      <c r="N163" s="585"/>
      <c r="O163" s="585"/>
      <c r="P163" s="573"/>
      <c r="Q163" s="586"/>
    </row>
    <row r="164" spans="1:17" ht="14.45" customHeight="1" x14ac:dyDescent="0.2">
      <c r="A164" s="567" t="s">
        <v>1300</v>
      </c>
      <c r="B164" s="568" t="s">
        <v>1211</v>
      </c>
      <c r="C164" s="568" t="s">
        <v>1191</v>
      </c>
      <c r="D164" s="568" t="s">
        <v>1241</v>
      </c>
      <c r="E164" s="568" t="s">
        <v>1242</v>
      </c>
      <c r="F164" s="585">
        <v>114</v>
      </c>
      <c r="G164" s="585">
        <v>18810</v>
      </c>
      <c r="H164" s="585"/>
      <c r="I164" s="585">
        <v>165</v>
      </c>
      <c r="J164" s="585">
        <v>131</v>
      </c>
      <c r="K164" s="585">
        <v>21746</v>
      </c>
      <c r="L164" s="585"/>
      <c r="M164" s="585">
        <v>166</v>
      </c>
      <c r="N164" s="585">
        <v>49</v>
      </c>
      <c r="O164" s="585">
        <v>8330</v>
      </c>
      <c r="P164" s="573"/>
      <c r="Q164" s="586">
        <v>170</v>
      </c>
    </row>
    <row r="165" spans="1:17" ht="14.45" customHeight="1" x14ac:dyDescent="0.2">
      <c r="A165" s="567" t="s">
        <v>1300</v>
      </c>
      <c r="B165" s="568" t="s">
        <v>1211</v>
      </c>
      <c r="C165" s="568" t="s">
        <v>1191</v>
      </c>
      <c r="D165" s="568" t="s">
        <v>1245</v>
      </c>
      <c r="E165" s="568" t="s">
        <v>1209</v>
      </c>
      <c r="F165" s="585">
        <v>568</v>
      </c>
      <c r="G165" s="585">
        <v>42032</v>
      </c>
      <c r="H165" s="585"/>
      <c r="I165" s="585">
        <v>74</v>
      </c>
      <c r="J165" s="585">
        <v>762</v>
      </c>
      <c r="K165" s="585">
        <v>56388</v>
      </c>
      <c r="L165" s="585"/>
      <c r="M165" s="585">
        <v>74</v>
      </c>
      <c r="N165" s="585">
        <v>228</v>
      </c>
      <c r="O165" s="585">
        <v>17100</v>
      </c>
      <c r="P165" s="573"/>
      <c r="Q165" s="586">
        <v>75</v>
      </c>
    </row>
    <row r="166" spans="1:17" ht="14.45" customHeight="1" x14ac:dyDescent="0.2">
      <c r="A166" s="567" t="s">
        <v>1300</v>
      </c>
      <c r="B166" s="568" t="s">
        <v>1211</v>
      </c>
      <c r="C166" s="568" t="s">
        <v>1191</v>
      </c>
      <c r="D166" s="568" t="s">
        <v>1252</v>
      </c>
      <c r="E166" s="568" t="s">
        <v>1253</v>
      </c>
      <c r="F166" s="585">
        <v>26</v>
      </c>
      <c r="G166" s="585">
        <v>31616</v>
      </c>
      <c r="H166" s="585"/>
      <c r="I166" s="585">
        <v>1216</v>
      </c>
      <c r="J166" s="585">
        <v>68</v>
      </c>
      <c r="K166" s="585">
        <v>82960</v>
      </c>
      <c r="L166" s="585"/>
      <c r="M166" s="585">
        <v>1220</v>
      </c>
      <c r="N166" s="585">
        <v>30</v>
      </c>
      <c r="O166" s="585">
        <v>37200</v>
      </c>
      <c r="P166" s="573"/>
      <c r="Q166" s="586">
        <v>1240</v>
      </c>
    </row>
    <row r="167" spans="1:17" ht="14.45" customHeight="1" x14ac:dyDescent="0.2">
      <c r="A167" s="567" t="s">
        <v>1300</v>
      </c>
      <c r="B167" s="568" t="s">
        <v>1211</v>
      </c>
      <c r="C167" s="568" t="s">
        <v>1191</v>
      </c>
      <c r="D167" s="568" t="s">
        <v>1254</v>
      </c>
      <c r="E167" s="568" t="s">
        <v>1255</v>
      </c>
      <c r="F167" s="585">
        <v>18</v>
      </c>
      <c r="G167" s="585">
        <v>2088</v>
      </c>
      <c r="H167" s="585"/>
      <c r="I167" s="585">
        <v>116</v>
      </c>
      <c r="J167" s="585">
        <v>40</v>
      </c>
      <c r="K167" s="585">
        <v>4680</v>
      </c>
      <c r="L167" s="585"/>
      <c r="M167" s="585">
        <v>117</v>
      </c>
      <c r="N167" s="585">
        <v>15</v>
      </c>
      <c r="O167" s="585">
        <v>1830</v>
      </c>
      <c r="P167" s="573"/>
      <c r="Q167" s="586">
        <v>122</v>
      </c>
    </row>
    <row r="168" spans="1:17" ht="14.45" customHeight="1" x14ac:dyDescent="0.2">
      <c r="A168" s="567" t="s">
        <v>1300</v>
      </c>
      <c r="B168" s="568" t="s">
        <v>1211</v>
      </c>
      <c r="C168" s="568" t="s">
        <v>1191</v>
      </c>
      <c r="D168" s="568" t="s">
        <v>1256</v>
      </c>
      <c r="E168" s="568" t="s">
        <v>1257</v>
      </c>
      <c r="F168" s="585">
        <v>2</v>
      </c>
      <c r="G168" s="585">
        <v>700</v>
      </c>
      <c r="H168" s="585"/>
      <c r="I168" s="585">
        <v>350</v>
      </c>
      <c r="J168" s="585"/>
      <c r="K168" s="585"/>
      <c r="L168" s="585"/>
      <c r="M168" s="585"/>
      <c r="N168" s="585"/>
      <c r="O168" s="585"/>
      <c r="P168" s="573"/>
      <c r="Q168" s="586"/>
    </row>
    <row r="169" spans="1:17" ht="14.45" customHeight="1" x14ac:dyDescent="0.2">
      <c r="A169" s="567" t="s">
        <v>1300</v>
      </c>
      <c r="B169" s="568" t="s">
        <v>1211</v>
      </c>
      <c r="C169" s="568" t="s">
        <v>1191</v>
      </c>
      <c r="D169" s="568" t="s">
        <v>1262</v>
      </c>
      <c r="E169" s="568" t="s">
        <v>1263</v>
      </c>
      <c r="F169" s="585"/>
      <c r="G169" s="585"/>
      <c r="H169" s="585"/>
      <c r="I169" s="585"/>
      <c r="J169" s="585">
        <v>1</v>
      </c>
      <c r="K169" s="585">
        <v>306</v>
      </c>
      <c r="L169" s="585"/>
      <c r="M169" s="585">
        <v>306</v>
      </c>
      <c r="N169" s="585"/>
      <c r="O169" s="585"/>
      <c r="P169" s="573"/>
      <c r="Q169" s="586"/>
    </row>
    <row r="170" spans="1:17" ht="14.45" customHeight="1" x14ac:dyDescent="0.2">
      <c r="A170" s="567" t="s">
        <v>1301</v>
      </c>
      <c r="B170" s="568" t="s">
        <v>1190</v>
      </c>
      <c r="C170" s="568" t="s">
        <v>1191</v>
      </c>
      <c r="D170" s="568" t="s">
        <v>1192</v>
      </c>
      <c r="E170" s="568" t="s">
        <v>1193</v>
      </c>
      <c r="F170" s="585"/>
      <c r="G170" s="585"/>
      <c r="H170" s="585"/>
      <c r="I170" s="585"/>
      <c r="J170" s="585"/>
      <c r="K170" s="585"/>
      <c r="L170" s="585"/>
      <c r="M170" s="585"/>
      <c r="N170" s="585">
        <v>1</v>
      </c>
      <c r="O170" s="585">
        <v>40</v>
      </c>
      <c r="P170" s="573"/>
      <c r="Q170" s="586">
        <v>40</v>
      </c>
    </row>
    <row r="171" spans="1:17" ht="14.45" customHeight="1" x14ac:dyDescent="0.2">
      <c r="A171" s="567" t="s">
        <v>1301</v>
      </c>
      <c r="B171" s="568" t="s">
        <v>1211</v>
      </c>
      <c r="C171" s="568" t="s">
        <v>1191</v>
      </c>
      <c r="D171" s="568" t="s">
        <v>1208</v>
      </c>
      <c r="E171" s="568" t="s">
        <v>1209</v>
      </c>
      <c r="F171" s="585">
        <v>509</v>
      </c>
      <c r="G171" s="585">
        <v>108417</v>
      </c>
      <c r="H171" s="585"/>
      <c r="I171" s="585">
        <v>213</v>
      </c>
      <c r="J171" s="585">
        <v>517</v>
      </c>
      <c r="K171" s="585">
        <v>111155</v>
      </c>
      <c r="L171" s="585"/>
      <c r="M171" s="585">
        <v>215</v>
      </c>
      <c r="N171" s="585">
        <v>133</v>
      </c>
      <c r="O171" s="585">
        <v>29526</v>
      </c>
      <c r="P171" s="573"/>
      <c r="Q171" s="586">
        <v>222</v>
      </c>
    </row>
    <row r="172" spans="1:17" ht="14.45" customHeight="1" x14ac:dyDescent="0.2">
      <c r="A172" s="567" t="s">
        <v>1301</v>
      </c>
      <c r="B172" s="568" t="s">
        <v>1211</v>
      </c>
      <c r="C172" s="568" t="s">
        <v>1191</v>
      </c>
      <c r="D172" s="568" t="s">
        <v>1212</v>
      </c>
      <c r="E172" s="568" t="s">
        <v>1209</v>
      </c>
      <c r="F172" s="585">
        <v>12</v>
      </c>
      <c r="G172" s="585">
        <v>1056</v>
      </c>
      <c r="H172" s="585"/>
      <c r="I172" s="585">
        <v>88</v>
      </c>
      <c r="J172" s="585">
        <v>3</v>
      </c>
      <c r="K172" s="585">
        <v>267</v>
      </c>
      <c r="L172" s="585"/>
      <c r="M172" s="585">
        <v>89</v>
      </c>
      <c r="N172" s="585">
        <v>3</v>
      </c>
      <c r="O172" s="585">
        <v>276</v>
      </c>
      <c r="P172" s="573"/>
      <c r="Q172" s="586">
        <v>92</v>
      </c>
    </row>
    <row r="173" spans="1:17" ht="14.45" customHeight="1" x14ac:dyDescent="0.2">
      <c r="A173" s="567" t="s">
        <v>1301</v>
      </c>
      <c r="B173" s="568" t="s">
        <v>1211</v>
      </c>
      <c r="C173" s="568" t="s">
        <v>1191</v>
      </c>
      <c r="D173" s="568" t="s">
        <v>1213</v>
      </c>
      <c r="E173" s="568" t="s">
        <v>1214</v>
      </c>
      <c r="F173" s="585">
        <v>579</v>
      </c>
      <c r="G173" s="585">
        <v>175437</v>
      </c>
      <c r="H173" s="585"/>
      <c r="I173" s="585">
        <v>303</v>
      </c>
      <c r="J173" s="585">
        <v>1072</v>
      </c>
      <c r="K173" s="585">
        <v>326960</v>
      </c>
      <c r="L173" s="585"/>
      <c r="M173" s="585">
        <v>305</v>
      </c>
      <c r="N173" s="585">
        <v>339</v>
      </c>
      <c r="O173" s="585">
        <v>106446</v>
      </c>
      <c r="P173" s="573"/>
      <c r="Q173" s="586">
        <v>314</v>
      </c>
    </row>
    <row r="174" spans="1:17" ht="14.45" customHeight="1" x14ac:dyDescent="0.2">
      <c r="A174" s="567" t="s">
        <v>1301</v>
      </c>
      <c r="B174" s="568" t="s">
        <v>1211</v>
      </c>
      <c r="C174" s="568" t="s">
        <v>1191</v>
      </c>
      <c r="D174" s="568" t="s">
        <v>1215</v>
      </c>
      <c r="E174" s="568" t="s">
        <v>1216</v>
      </c>
      <c r="F174" s="585">
        <v>9</v>
      </c>
      <c r="G174" s="585">
        <v>900</v>
      </c>
      <c r="H174" s="585"/>
      <c r="I174" s="585">
        <v>100</v>
      </c>
      <c r="J174" s="585">
        <v>12</v>
      </c>
      <c r="K174" s="585">
        <v>1212</v>
      </c>
      <c r="L174" s="585"/>
      <c r="M174" s="585">
        <v>101</v>
      </c>
      <c r="N174" s="585">
        <v>3</v>
      </c>
      <c r="O174" s="585">
        <v>318</v>
      </c>
      <c r="P174" s="573"/>
      <c r="Q174" s="586">
        <v>106</v>
      </c>
    </row>
    <row r="175" spans="1:17" ht="14.45" customHeight="1" x14ac:dyDescent="0.2">
      <c r="A175" s="567" t="s">
        <v>1301</v>
      </c>
      <c r="B175" s="568" t="s">
        <v>1211</v>
      </c>
      <c r="C175" s="568" t="s">
        <v>1191</v>
      </c>
      <c r="D175" s="568" t="s">
        <v>1217</v>
      </c>
      <c r="E175" s="568" t="s">
        <v>1218</v>
      </c>
      <c r="F175" s="585"/>
      <c r="G175" s="585"/>
      <c r="H175" s="585"/>
      <c r="I175" s="585"/>
      <c r="J175" s="585"/>
      <c r="K175" s="585"/>
      <c r="L175" s="585"/>
      <c r="M175" s="585"/>
      <c r="N175" s="585">
        <v>1</v>
      </c>
      <c r="O175" s="585">
        <v>247</v>
      </c>
      <c r="P175" s="573"/>
      <c r="Q175" s="586">
        <v>247</v>
      </c>
    </row>
    <row r="176" spans="1:17" ht="14.45" customHeight="1" x14ac:dyDescent="0.2">
      <c r="A176" s="567" t="s">
        <v>1301</v>
      </c>
      <c r="B176" s="568" t="s">
        <v>1211</v>
      </c>
      <c r="C176" s="568" t="s">
        <v>1191</v>
      </c>
      <c r="D176" s="568" t="s">
        <v>1219</v>
      </c>
      <c r="E176" s="568" t="s">
        <v>1220</v>
      </c>
      <c r="F176" s="585">
        <v>343</v>
      </c>
      <c r="G176" s="585">
        <v>47334</v>
      </c>
      <c r="H176" s="585"/>
      <c r="I176" s="585">
        <v>138</v>
      </c>
      <c r="J176" s="585">
        <v>380</v>
      </c>
      <c r="K176" s="585">
        <v>52820</v>
      </c>
      <c r="L176" s="585"/>
      <c r="M176" s="585">
        <v>139</v>
      </c>
      <c r="N176" s="585">
        <v>89</v>
      </c>
      <c r="O176" s="585">
        <v>12638</v>
      </c>
      <c r="P176" s="573"/>
      <c r="Q176" s="586">
        <v>142</v>
      </c>
    </row>
    <row r="177" spans="1:17" ht="14.45" customHeight="1" x14ac:dyDescent="0.2">
      <c r="A177" s="567" t="s">
        <v>1301</v>
      </c>
      <c r="B177" s="568" t="s">
        <v>1211</v>
      </c>
      <c r="C177" s="568" t="s">
        <v>1191</v>
      </c>
      <c r="D177" s="568" t="s">
        <v>1221</v>
      </c>
      <c r="E177" s="568" t="s">
        <v>1220</v>
      </c>
      <c r="F177" s="585">
        <v>5</v>
      </c>
      <c r="G177" s="585">
        <v>925</v>
      </c>
      <c r="H177" s="585"/>
      <c r="I177" s="585">
        <v>185</v>
      </c>
      <c r="J177" s="585">
        <v>2</v>
      </c>
      <c r="K177" s="585">
        <v>374</v>
      </c>
      <c r="L177" s="585"/>
      <c r="M177" s="585">
        <v>187</v>
      </c>
      <c r="N177" s="585">
        <v>1</v>
      </c>
      <c r="O177" s="585">
        <v>194</v>
      </c>
      <c r="P177" s="573"/>
      <c r="Q177" s="586">
        <v>194</v>
      </c>
    </row>
    <row r="178" spans="1:17" ht="14.45" customHeight="1" x14ac:dyDescent="0.2">
      <c r="A178" s="567" t="s">
        <v>1301</v>
      </c>
      <c r="B178" s="568" t="s">
        <v>1211</v>
      </c>
      <c r="C178" s="568" t="s">
        <v>1191</v>
      </c>
      <c r="D178" s="568" t="s">
        <v>1222</v>
      </c>
      <c r="E178" s="568" t="s">
        <v>1223</v>
      </c>
      <c r="F178" s="585">
        <v>4</v>
      </c>
      <c r="G178" s="585">
        <v>2580</v>
      </c>
      <c r="H178" s="585"/>
      <c r="I178" s="585">
        <v>645</v>
      </c>
      <c r="J178" s="585">
        <v>5</v>
      </c>
      <c r="K178" s="585">
        <v>3245</v>
      </c>
      <c r="L178" s="585"/>
      <c r="M178" s="585">
        <v>649</v>
      </c>
      <c r="N178" s="585">
        <v>1</v>
      </c>
      <c r="O178" s="585">
        <v>675</v>
      </c>
      <c r="P178" s="573"/>
      <c r="Q178" s="586">
        <v>675</v>
      </c>
    </row>
    <row r="179" spans="1:17" ht="14.45" customHeight="1" x14ac:dyDescent="0.2">
      <c r="A179" s="567" t="s">
        <v>1301</v>
      </c>
      <c r="B179" s="568" t="s">
        <v>1211</v>
      </c>
      <c r="C179" s="568" t="s">
        <v>1191</v>
      </c>
      <c r="D179" s="568" t="s">
        <v>1224</v>
      </c>
      <c r="E179" s="568" t="s">
        <v>1225</v>
      </c>
      <c r="F179" s="585">
        <v>2</v>
      </c>
      <c r="G179" s="585">
        <v>1228</v>
      </c>
      <c r="H179" s="585"/>
      <c r="I179" s="585">
        <v>614</v>
      </c>
      <c r="J179" s="585"/>
      <c r="K179" s="585"/>
      <c r="L179" s="585"/>
      <c r="M179" s="585"/>
      <c r="N179" s="585"/>
      <c r="O179" s="585"/>
      <c r="P179" s="573"/>
      <c r="Q179" s="586"/>
    </row>
    <row r="180" spans="1:17" ht="14.45" customHeight="1" x14ac:dyDescent="0.2">
      <c r="A180" s="567" t="s">
        <v>1301</v>
      </c>
      <c r="B180" s="568" t="s">
        <v>1211</v>
      </c>
      <c r="C180" s="568" t="s">
        <v>1191</v>
      </c>
      <c r="D180" s="568" t="s">
        <v>1226</v>
      </c>
      <c r="E180" s="568" t="s">
        <v>1227</v>
      </c>
      <c r="F180" s="585">
        <v>73</v>
      </c>
      <c r="G180" s="585">
        <v>12775</v>
      </c>
      <c r="H180" s="585"/>
      <c r="I180" s="585">
        <v>175</v>
      </c>
      <c r="J180" s="585">
        <v>90</v>
      </c>
      <c r="K180" s="585">
        <v>15840</v>
      </c>
      <c r="L180" s="585"/>
      <c r="M180" s="585">
        <v>176</v>
      </c>
      <c r="N180" s="585">
        <v>24</v>
      </c>
      <c r="O180" s="585">
        <v>4560</v>
      </c>
      <c r="P180" s="573"/>
      <c r="Q180" s="586">
        <v>190</v>
      </c>
    </row>
    <row r="181" spans="1:17" ht="14.45" customHeight="1" x14ac:dyDescent="0.2">
      <c r="A181" s="567" t="s">
        <v>1301</v>
      </c>
      <c r="B181" s="568" t="s">
        <v>1211</v>
      </c>
      <c r="C181" s="568" t="s">
        <v>1191</v>
      </c>
      <c r="D181" s="568" t="s">
        <v>1228</v>
      </c>
      <c r="E181" s="568" t="s">
        <v>1229</v>
      </c>
      <c r="F181" s="585">
        <v>7</v>
      </c>
      <c r="G181" s="585">
        <v>2436</v>
      </c>
      <c r="H181" s="585"/>
      <c r="I181" s="585">
        <v>348</v>
      </c>
      <c r="J181" s="585">
        <v>3</v>
      </c>
      <c r="K181" s="585">
        <v>1044</v>
      </c>
      <c r="L181" s="585"/>
      <c r="M181" s="585">
        <v>348</v>
      </c>
      <c r="N181" s="585">
        <v>2</v>
      </c>
      <c r="O181" s="585">
        <v>698</v>
      </c>
      <c r="P181" s="573"/>
      <c r="Q181" s="586">
        <v>349</v>
      </c>
    </row>
    <row r="182" spans="1:17" ht="14.45" customHeight="1" x14ac:dyDescent="0.2">
      <c r="A182" s="567" t="s">
        <v>1301</v>
      </c>
      <c r="B182" s="568" t="s">
        <v>1211</v>
      </c>
      <c r="C182" s="568" t="s">
        <v>1191</v>
      </c>
      <c r="D182" s="568" t="s">
        <v>1230</v>
      </c>
      <c r="E182" s="568" t="s">
        <v>1231</v>
      </c>
      <c r="F182" s="585">
        <v>589</v>
      </c>
      <c r="G182" s="585">
        <v>10013</v>
      </c>
      <c r="H182" s="585"/>
      <c r="I182" s="585">
        <v>17</v>
      </c>
      <c r="J182" s="585">
        <v>556</v>
      </c>
      <c r="K182" s="585">
        <v>9452</v>
      </c>
      <c r="L182" s="585"/>
      <c r="M182" s="585">
        <v>17</v>
      </c>
      <c r="N182" s="585">
        <v>45</v>
      </c>
      <c r="O182" s="585">
        <v>855</v>
      </c>
      <c r="P182" s="573"/>
      <c r="Q182" s="586">
        <v>19</v>
      </c>
    </row>
    <row r="183" spans="1:17" ht="14.45" customHeight="1" x14ac:dyDescent="0.2">
      <c r="A183" s="567" t="s">
        <v>1301</v>
      </c>
      <c r="B183" s="568" t="s">
        <v>1211</v>
      </c>
      <c r="C183" s="568" t="s">
        <v>1191</v>
      </c>
      <c r="D183" s="568" t="s">
        <v>1232</v>
      </c>
      <c r="E183" s="568" t="s">
        <v>1233</v>
      </c>
      <c r="F183" s="585">
        <v>152</v>
      </c>
      <c r="G183" s="585">
        <v>42104</v>
      </c>
      <c r="H183" s="585"/>
      <c r="I183" s="585">
        <v>277</v>
      </c>
      <c r="J183" s="585">
        <v>153</v>
      </c>
      <c r="K183" s="585">
        <v>42687</v>
      </c>
      <c r="L183" s="585"/>
      <c r="M183" s="585">
        <v>279</v>
      </c>
      <c r="N183" s="585">
        <v>44</v>
      </c>
      <c r="O183" s="585">
        <v>12716</v>
      </c>
      <c r="P183" s="573"/>
      <c r="Q183" s="586">
        <v>289</v>
      </c>
    </row>
    <row r="184" spans="1:17" ht="14.45" customHeight="1" x14ac:dyDescent="0.2">
      <c r="A184" s="567" t="s">
        <v>1301</v>
      </c>
      <c r="B184" s="568" t="s">
        <v>1211</v>
      </c>
      <c r="C184" s="568" t="s">
        <v>1191</v>
      </c>
      <c r="D184" s="568" t="s">
        <v>1234</v>
      </c>
      <c r="E184" s="568" t="s">
        <v>1235</v>
      </c>
      <c r="F184" s="585">
        <v>165</v>
      </c>
      <c r="G184" s="585">
        <v>23265</v>
      </c>
      <c r="H184" s="585"/>
      <c r="I184" s="585">
        <v>141</v>
      </c>
      <c r="J184" s="585">
        <v>184</v>
      </c>
      <c r="K184" s="585">
        <v>26128</v>
      </c>
      <c r="L184" s="585"/>
      <c r="M184" s="585">
        <v>142</v>
      </c>
      <c r="N184" s="585">
        <v>52</v>
      </c>
      <c r="O184" s="585">
        <v>7436</v>
      </c>
      <c r="P184" s="573"/>
      <c r="Q184" s="586">
        <v>143</v>
      </c>
    </row>
    <row r="185" spans="1:17" ht="14.45" customHeight="1" x14ac:dyDescent="0.2">
      <c r="A185" s="567" t="s">
        <v>1301</v>
      </c>
      <c r="B185" s="568" t="s">
        <v>1211</v>
      </c>
      <c r="C185" s="568" t="s">
        <v>1191</v>
      </c>
      <c r="D185" s="568" t="s">
        <v>1236</v>
      </c>
      <c r="E185" s="568" t="s">
        <v>1235</v>
      </c>
      <c r="F185" s="585">
        <v>343</v>
      </c>
      <c r="G185" s="585">
        <v>27097</v>
      </c>
      <c r="H185" s="585"/>
      <c r="I185" s="585">
        <v>79</v>
      </c>
      <c r="J185" s="585">
        <v>380</v>
      </c>
      <c r="K185" s="585">
        <v>30020</v>
      </c>
      <c r="L185" s="585"/>
      <c r="M185" s="585">
        <v>79</v>
      </c>
      <c r="N185" s="585">
        <v>89</v>
      </c>
      <c r="O185" s="585">
        <v>7209</v>
      </c>
      <c r="P185" s="573"/>
      <c r="Q185" s="586">
        <v>81</v>
      </c>
    </row>
    <row r="186" spans="1:17" ht="14.45" customHeight="1" x14ac:dyDescent="0.2">
      <c r="A186" s="567" t="s">
        <v>1301</v>
      </c>
      <c r="B186" s="568" t="s">
        <v>1211</v>
      </c>
      <c r="C186" s="568" t="s">
        <v>1191</v>
      </c>
      <c r="D186" s="568" t="s">
        <v>1237</v>
      </c>
      <c r="E186" s="568" t="s">
        <v>1238</v>
      </c>
      <c r="F186" s="585">
        <v>165</v>
      </c>
      <c r="G186" s="585">
        <v>52140</v>
      </c>
      <c r="H186" s="585"/>
      <c r="I186" s="585">
        <v>316</v>
      </c>
      <c r="J186" s="585">
        <v>184</v>
      </c>
      <c r="K186" s="585">
        <v>58512</v>
      </c>
      <c r="L186" s="585"/>
      <c r="M186" s="585">
        <v>318</v>
      </c>
      <c r="N186" s="585">
        <v>52</v>
      </c>
      <c r="O186" s="585">
        <v>17056</v>
      </c>
      <c r="P186" s="573"/>
      <c r="Q186" s="586">
        <v>328</v>
      </c>
    </row>
    <row r="187" spans="1:17" ht="14.45" customHeight="1" x14ac:dyDescent="0.2">
      <c r="A187" s="567" t="s">
        <v>1301</v>
      </c>
      <c r="B187" s="568" t="s">
        <v>1211</v>
      </c>
      <c r="C187" s="568" t="s">
        <v>1191</v>
      </c>
      <c r="D187" s="568" t="s">
        <v>1239</v>
      </c>
      <c r="E187" s="568" t="s">
        <v>1240</v>
      </c>
      <c r="F187" s="585">
        <v>23</v>
      </c>
      <c r="G187" s="585">
        <v>7567</v>
      </c>
      <c r="H187" s="585"/>
      <c r="I187" s="585">
        <v>329</v>
      </c>
      <c r="J187" s="585">
        <v>15</v>
      </c>
      <c r="K187" s="585">
        <v>4935</v>
      </c>
      <c r="L187" s="585"/>
      <c r="M187" s="585">
        <v>329</v>
      </c>
      <c r="N187" s="585">
        <v>6</v>
      </c>
      <c r="O187" s="585">
        <v>1980</v>
      </c>
      <c r="P187" s="573"/>
      <c r="Q187" s="586">
        <v>330</v>
      </c>
    </row>
    <row r="188" spans="1:17" ht="14.45" customHeight="1" x14ac:dyDescent="0.2">
      <c r="A188" s="567" t="s">
        <v>1301</v>
      </c>
      <c r="B188" s="568" t="s">
        <v>1211</v>
      </c>
      <c r="C188" s="568" t="s">
        <v>1191</v>
      </c>
      <c r="D188" s="568" t="s">
        <v>1241</v>
      </c>
      <c r="E188" s="568" t="s">
        <v>1242</v>
      </c>
      <c r="F188" s="585">
        <v>422</v>
      </c>
      <c r="G188" s="585">
        <v>69630</v>
      </c>
      <c r="H188" s="585"/>
      <c r="I188" s="585">
        <v>165</v>
      </c>
      <c r="J188" s="585">
        <v>434</v>
      </c>
      <c r="K188" s="585">
        <v>72044</v>
      </c>
      <c r="L188" s="585"/>
      <c r="M188" s="585">
        <v>166</v>
      </c>
      <c r="N188" s="585">
        <v>95</v>
      </c>
      <c r="O188" s="585">
        <v>16150</v>
      </c>
      <c r="P188" s="573"/>
      <c r="Q188" s="586">
        <v>170</v>
      </c>
    </row>
    <row r="189" spans="1:17" ht="14.45" customHeight="1" x14ac:dyDescent="0.2">
      <c r="A189" s="567" t="s">
        <v>1301</v>
      </c>
      <c r="B189" s="568" t="s">
        <v>1211</v>
      </c>
      <c r="C189" s="568" t="s">
        <v>1191</v>
      </c>
      <c r="D189" s="568" t="s">
        <v>1245</v>
      </c>
      <c r="E189" s="568" t="s">
        <v>1209</v>
      </c>
      <c r="F189" s="585">
        <v>721</v>
      </c>
      <c r="G189" s="585">
        <v>53354</v>
      </c>
      <c r="H189" s="585"/>
      <c r="I189" s="585">
        <v>74</v>
      </c>
      <c r="J189" s="585">
        <v>897</v>
      </c>
      <c r="K189" s="585">
        <v>66378</v>
      </c>
      <c r="L189" s="585"/>
      <c r="M189" s="585">
        <v>74</v>
      </c>
      <c r="N189" s="585">
        <v>259</v>
      </c>
      <c r="O189" s="585">
        <v>19425</v>
      </c>
      <c r="P189" s="573"/>
      <c r="Q189" s="586">
        <v>75</v>
      </c>
    </row>
    <row r="190" spans="1:17" ht="14.45" customHeight="1" x14ac:dyDescent="0.2">
      <c r="A190" s="567" t="s">
        <v>1301</v>
      </c>
      <c r="B190" s="568" t="s">
        <v>1211</v>
      </c>
      <c r="C190" s="568" t="s">
        <v>1191</v>
      </c>
      <c r="D190" s="568" t="s">
        <v>1250</v>
      </c>
      <c r="E190" s="568" t="s">
        <v>1251</v>
      </c>
      <c r="F190" s="585">
        <v>3</v>
      </c>
      <c r="G190" s="585">
        <v>699</v>
      </c>
      <c r="H190" s="585"/>
      <c r="I190" s="585">
        <v>233</v>
      </c>
      <c r="J190" s="585">
        <v>1</v>
      </c>
      <c r="K190" s="585">
        <v>235</v>
      </c>
      <c r="L190" s="585"/>
      <c r="M190" s="585">
        <v>235</v>
      </c>
      <c r="N190" s="585"/>
      <c r="O190" s="585"/>
      <c r="P190" s="573"/>
      <c r="Q190" s="586"/>
    </row>
    <row r="191" spans="1:17" ht="14.45" customHeight="1" x14ac:dyDescent="0.2">
      <c r="A191" s="567" t="s">
        <v>1301</v>
      </c>
      <c r="B191" s="568" t="s">
        <v>1211</v>
      </c>
      <c r="C191" s="568" t="s">
        <v>1191</v>
      </c>
      <c r="D191" s="568" t="s">
        <v>1252</v>
      </c>
      <c r="E191" s="568" t="s">
        <v>1253</v>
      </c>
      <c r="F191" s="585">
        <v>69</v>
      </c>
      <c r="G191" s="585">
        <v>83904</v>
      </c>
      <c r="H191" s="585"/>
      <c r="I191" s="585">
        <v>1216</v>
      </c>
      <c r="J191" s="585">
        <v>118</v>
      </c>
      <c r="K191" s="585">
        <v>143960</v>
      </c>
      <c r="L191" s="585"/>
      <c r="M191" s="585">
        <v>1220</v>
      </c>
      <c r="N191" s="585">
        <v>43</v>
      </c>
      <c r="O191" s="585">
        <v>53320</v>
      </c>
      <c r="P191" s="573"/>
      <c r="Q191" s="586">
        <v>1240</v>
      </c>
    </row>
    <row r="192" spans="1:17" ht="14.45" customHeight="1" x14ac:dyDescent="0.2">
      <c r="A192" s="567" t="s">
        <v>1301</v>
      </c>
      <c r="B192" s="568" t="s">
        <v>1211</v>
      </c>
      <c r="C192" s="568" t="s">
        <v>1191</v>
      </c>
      <c r="D192" s="568" t="s">
        <v>1254</v>
      </c>
      <c r="E192" s="568" t="s">
        <v>1255</v>
      </c>
      <c r="F192" s="585">
        <v>44</v>
      </c>
      <c r="G192" s="585">
        <v>5104</v>
      </c>
      <c r="H192" s="585"/>
      <c r="I192" s="585">
        <v>116</v>
      </c>
      <c r="J192" s="585">
        <v>45</v>
      </c>
      <c r="K192" s="585">
        <v>5265</v>
      </c>
      <c r="L192" s="585"/>
      <c r="M192" s="585">
        <v>117</v>
      </c>
      <c r="N192" s="585">
        <v>15</v>
      </c>
      <c r="O192" s="585">
        <v>1830</v>
      </c>
      <c r="P192" s="573"/>
      <c r="Q192" s="586">
        <v>122</v>
      </c>
    </row>
    <row r="193" spans="1:17" ht="14.45" customHeight="1" x14ac:dyDescent="0.2">
      <c r="A193" s="567" t="s">
        <v>1301</v>
      </c>
      <c r="B193" s="568" t="s">
        <v>1211</v>
      </c>
      <c r="C193" s="568" t="s">
        <v>1191</v>
      </c>
      <c r="D193" s="568" t="s">
        <v>1256</v>
      </c>
      <c r="E193" s="568" t="s">
        <v>1257</v>
      </c>
      <c r="F193" s="585">
        <v>7</v>
      </c>
      <c r="G193" s="585">
        <v>2450</v>
      </c>
      <c r="H193" s="585"/>
      <c r="I193" s="585">
        <v>350</v>
      </c>
      <c r="J193" s="585">
        <v>2</v>
      </c>
      <c r="K193" s="585">
        <v>704</v>
      </c>
      <c r="L193" s="585"/>
      <c r="M193" s="585">
        <v>352</v>
      </c>
      <c r="N193" s="585">
        <v>1</v>
      </c>
      <c r="O193" s="585">
        <v>380</v>
      </c>
      <c r="P193" s="573"/>
      <c r="Q193" s="586">
        <v>380</v>
      </c>
    </row>
    <row r="194" spans="1:17" ht="14.45" customHeight="1" x14ac:dyDescent="0.2">
      <c r="A194" s="567" t="s">
        <v>1301</v>
      </c>
      <c r="B194" s="568" t="s">
        <v>1211</v>
      </c>
      <c r="C194" s="568" t="s">
        <v>1191</v>
      </c>
      <c r="D194" s="568" t="s">
        <v>1260</v>
      </c>
      <c r="E194" s="568" t="s">
        <v>1261</v>
      </c>
      <c r="F194" s="585">
        <v>3</v>
      </c>
      <c r="G194" s="585">
        <v>3225</v>
      </c>
      <c r="H194" s="585"/>
      <c r="I194" s="585">
        <v>1075</v>
      </c>
      <c r="J194" s="585">
        <v>1</v>
      </c>
      <c r="K194" s="585">
        <v>1082</v>
      </c>
      <c r="L194" s="585"/>
      <c r="M194" s="585">
        <v>1082</v>
      </c>
      <c r="N194" s="585"/>
      <c r="O194" s="585"/>
      <c r="P194" s="573"/>
      <c r="Q194" s="586"/>
    </row>
    <row r="195" spans="1:17" ht="14.45" customHeight="1" x14ac:dyDescent="0.2">
      <c r="A195" s="567" t="s">
        <v>1301</v>
      </c>
      <c r="B195" s="568" t="s">
        <v>1211</v>
      </c>
      <c r="C195" s="568" t="s">
        <v>1191</v>
      </c>
      <c r="D195" s="568" t="s">
        <v>1262</v>
      </c>
      <c r="E195" s="568" t="s">
        <v>1263</v>
      </c>
      <c r="F195" s="585"/>
      <c r="G195" s="585"/>
      <c r="H195" s="585"/>
      <c r="I195" s="585"/>
      <c r="J195" s="585"/>
      <c r="K195" s="585"/>
      <c r="L195" s="585"/>
      <c r="M195" s="585"/>
      <c r="N195" s="585">
        <v>1</v>
      </c>
      <c r="O195" s="585">
        <v>316</v>
      </c>
      <c r="P195" s="573"/>
      <c r="Q195" s="586">
        <v>316</v>
      </c>
    </row>
    <row r="196" spans="1:17" ht="14.45" customHeight="1" x14ac:dyDescent="0.2">
      <c r="A196" s="567" t="s">
        <v>1210</v>
      </c>
      <c r="B196" s="568" t="s">
        <v>1211</v>
      </c>
      <c r="C196" s="568" t="s">
        <v>1191</v>
      </c>
      <c r="D196" s="568" t="s">
        <v>1208</v>
      </c>
      <c r="E196" s="568" t="s">
        <v>1209</v>
      </c>
      <c r="F196" s="585">
        <v>18</v>
      </c>
      <c r="G196" s="585">
        <v>3834</v>
      </c>
      <c r="H196" s="585"/>
      <c r="I196" s="585">
        <v>213</v>
      </c>
      <c r="J196" s="585">
        <v>16</v>
      </c>
      <c r="K196" s="585">
        <v>3440</v>
      </c>
      <c r="L196" s="585"/>
      <c r="M196" s="585">
        <v>215</v>
      </c>
      <c r="N196" s="585">
        <v>2</v>
      </c>
      <c r="O196" s="585">
        <v>444</v>
      </c>
      <c r="P196" s="573"/>
      <c r="Q196" s="586">
        <v>222</v>
      </c>
    </row>
    <row r="197" spans="1:17" ht="14.45" customHeight="1" x14ac:dyDescent="0.2">
      <c r="A197" s="567" t="s">
        <v>1210</v>
      </c>
      <c r="B197" s="568" t="s">
        <v>1211</v>
      </c>
      <c r="C197" s="568" t="s">
        <v>1191</v>
      </c>
      <c r="D197" s="568" t="s">
        <v>1213</v>
      </c>
      <c r="E197" s="568" t="s">
        <v>1214</v>
      </c>
      <c r="F197" s="585">
        <v>190</v>
      </c>
      <c r="G197" s="585">
        <v>57570</v>
      </c>
      <c r="H197" s="585"/>
      <c r="I197" s="585">
        <v>303</v>
      </c>
      <c r="J197" s="585">
        <v>288</v>
      </c>
      <c r="K197" s="585">
        <v>87840</v>
      </c>
      <c r="L197" s="585"/>
      <c r="M197" s="585">
        <v>305</v>
      </c>
      <c r="N197" s="585">
        <v>83</v>
      </c>
      <c r="O197" s="585">
        <v>26062</v>
      </c>
      <c r="P197" s="573"/>
      <c r="Q197" s="586">
        <v>314</v>
      </c>
    </row>
    <row r="198" spans="1:17" ht="14.45" customHeight="1" x14ac:dyDescent="0.2">
      <c r="A198" s="567" t="s">
        <v>1210</v>
      </c>
      <c r="B198" s="568" t="s">
        <v>1211</v>
      </c>
      <c r="C198" s="568" t="s">
        <v>1191</v>
      </c>
      <c r="D198" s="568" t="s">
        <v>1215</v>
      </c>
      <c r="E198" s="568" t="s">
        <v>1216</v>
      </c>
      <c r="F198" s="585">
        <v>36</v>
      </c>
      <c r="G198" s="585">
        <v>3600</v>
      </c>
      <c r="H198" s="585"/>
      <c r="I198" s="585">
        <v>100</v>
      </c>
      <c r="J198" s="585">
        <v>42</v>
      </c>
      <c r="K198" s="585">
        <v>4242</v>
      </c>
      <c r="L198" s="585"/>
      <c r="M198" s="585">
        <v>101</v>
      </c>
      <c r="N198" s="585">
        <v>15</v>
      </c>
      <c r="O198" s="585">
        <v>1590</v>
      </c>
      <c r="P198" s="573"/>
      <c r="Q198" s="586">
        <v>106</v>
      </c>
    </row>
    <row r="199" spans="1:17" ht="14.45" customHeight="1" x14ac:dyDescent="0.2">
      <c r="A199" s="567" t="s">
        <v>1210</v>
      </c>
      <c r="B199" s="568" t="s">
        <v>1211</v>
      </c>
      <c r="C199" s="568" t="s">
        <v>1191</v>
      </c>
      <c r="D199" s="568" t="s">
        <v>1217</v>
      </c>
      <c r="E199" s="568" t="s">
        <v>1218</v>
      </c>
      <c r="F199" s="585">
        <v>8</v>
      </c>
      <c r="G199" s="585">
        <v>1880</v>
      </c>
      <c r="H199" s="585"/>
      <c r="I199" s="585">
        <v>235</v>
      </c>
      <c r="J199" s="585">
        <v>9</v>
      </c>
      <c r="K199" s="585">
        <v>2133</v>
      </c>
      <c r="L199" s="585"/>
      <c r="M199" s="585">
        <v>237</v>
      </c>
      <c r="N199" s="585">
        <v>5</v>
      </c>
      <c r="O199" s="585">
        <v>1235</v>
      </c>
      <c r="P199" s="573"/>
      <c r="Q199" s="586">
        <v>247</v>
      </c>
    </row>
    <row r="200" spans="1:17" ht="14.45" customHeight="1" x14ac:dyDescent="0.2">
      <c r="A200" s="567" t="s">
        <v>1210</v>
      </c>
      <c r="B200" s="568" t="s">
        <v>1211</v>
      </c>
      <c r="C200" s="568" t="s">
        <v>1191</v>
      </c>
      <c r="D200" s="568" t="s">
        <v>1219</v>
      </c>
      <c r="E200" s="568" t="s">
        <v>1220</v>
      </c>
      <c r="F200" s="585">
        <v>65</v>
      </c>
      <c r="G200" s="585">
        <v>8970</v>
      </c>
      <c r="H200" s="585"/>
      <c r="I200" s="585">
        <v>138</v>
      </c>
      <c r="J200" s="585">
        <v>46</v>
      </c>
      <c r="K200" s="585">
        <v>6394</v>
      </c>
      <c r="L200" s="585"/>
      <c r="M200" s="585">
        <v>139</v>
      </c>
      <c r="N200" s="585">
        <v>16</v>
      </c>
      <c r="O200" s="585">
        <v>2272</v>
      </c>
      <c r="P200" s="573"/>
      <c r="Q200" s="586">
        <v>142</v>
      </c>
    </row>
    <row r="201" spans="1:17" ht="14.45" customHeight="1" x14ac:dyDescent="0.2">
      <c r="A201" s="567" t="s">
        <v>1210</v>
      </c>
      <c r="B201" s="568" t="s">
        <v>1211</v>
      </c>
      <c r="C201" s="568" t="s">
        <v>1191</v>
      </c>
      <c r="D201" s="568" t="s">
        <v>1221</v>
      </c>
      <c r="E201" s="568" t="s">
        <v>1220</v>
      </c>
      <c r="F201" s="585">
        <v>3</v>
      </c>
      <c r="G201" s="585">
        <v>555</v>
      </c>
      <c r="H201" s="585"/>
      <c r="I201" s="585">
        <v>185</v>
      </c>
      <c r="J201" s="585">
        <v>21</v>
      </c>
      <c r="K201" s="585">
        <v>3927</v>
      </c>
      <c r="L201" s="585"/>
      <c r="M201" s="585">
        <v>187</v>
      </c>
      <c r="N201" s="585">
        <v>3</v>
      </c>
      <c r="O201" s="585">
        <v>582</v>
      </c>
      <c r="P201" s="573"/>
      <c r="Q201" s="586">
        <v>194</v>
      </c>
    </row>
    <row r="202" spans="1:17" ht="14.45" customHeight="1" x14ac:dyDescent="0.2">
      <c r="A202" s="567" t="s">
        <v>1210</v>
      </c>
      <c r="B202" s="568" t="s">
        <v>1211</v>
      </c>
      <c r="C202" s="568" t="s">
        <v>1191</v>
      </c>
      <c r="D202" s="568" t="s">
        <v>1302</v>
      </c>
      <c r="E202" s="568" t="s">
        <v>1303</v>
      </c>
      <c r="F202" s="585">
        <v>11</v>
      </c>
      <c r="G202" s="585">
        <v>3322</v>
      </c>
      <c r="H202" s="585"/>
      <c r="I202" s="585">
        <v>302</v>
      </c>
      <c r="J202" s="585">
        <v>24</v>
      </c>
      <c r="K202" s="585">
        <v>7320</v>
      </c>
      <c r="L202" s="585"/>
      <c r="M202" s="585">
        <v>305</v>
      </c>
      <c r="N202" s="585">
        <v>3</v>
      </c>
      <c r="O202" s="585">
        <v>963</v>
      </c>
      <c r="P202" s="573"/>
      <c r="Q202" s="586">
        <v>321</v>
      </c>
    </row>
    <row r="203" spans="1:17" ht="14.45" customHeight="1" x14ac:dyDescent="0.2">
      <c r="A203" s="567" t="s">
        <v>1210</v>
      </c>
      <c r="B203" s="568" t="s">
        <v>1211</v>
      </c>
      <c r="C203" s="568" t="s">
        <v>1191</v>
      </c>
      <c r="D203" s="568" t="s">
        <v>1226</v>
      </c>
      <c r="E203" s="568" t="s">
        <v>1227</v>
      </c>
      <c r="F203" s="585">
        <v>55</v>
      </c>
      <c r="G203" s="585">
        <v>9625</v>
      </c>
      <c r="H203" s="585"/>
      <c r="I203" s="585">
        <v>175</v>
      </c>
      <c r="J203" s="585">
        <v>97</v>
      </c>
      <c r="K203" s="585">
        <v>17072</v>
      </c>
      <c r="L203" s="585"/>
      <c r="M203" s="585">
        <v>176</v>
      </c>
      <c r="N203" s="585">
        <v>28</v>
      </c>
      <c r="O203" s="585">
        <v>5320</v>
      </c>
      <c r="P203" s="573"/>
      <c r="Q203" s="586">
        <v>190</v>
      </c>
    </row>
    <row r="204" spans="1:17" ht="14.45" customHeight="1" x14ac:dyDescent="0.2">
      <c r="A204" s="567" t="s">
        <v>1210</v>
      </c>
      <c r="B204" s="568" t="s">
        <v>1211</v>
      </c>
      <c r="C204" s="568" t="s">
        <v>1191</v>
      </c>
      <c r="D204" s="568" t="s">
        <v>1228</v>
      </c>
      <c r="E204" s="568" t="s">
        <v>1229</v>
      </c>
      <c r="F204" s="585">
        <v>43</v>
      </c>
      <c r="G204" s="585">
        <v>14964</v>
      </c>
      <c r="H204" s="585"/>
      <c r="I204" s="585">
        <v>348</v>
      </c>
      <c r="J204" s="585"/>
      <c r="K204" s="585"/>
      <c r="L204" s="585"/>
      <c r="M204" s="585"/>
      <c r="N204" s="585"/>
      <c r="O204" s="585"/>
      <c r="P204" s="573"/>
      <c r="Q204" s="586"/>
    </row>
    <row r="205" spans="1:17" ht="14.45" customHeight="1" x14ac:dyDescent="0.2">
      <c r="A205" s="567" t="s">
        <v>1210</v>
      </c>
      <c r="B205" s="568" t="s">
        <v>1211</v>
      </c>
      <c r="C205" s="568" t="s">
        <v>1191</v>
      </c>
      <c r="D205" s="568" t="s">
        <v>1230</v>
      </c>
      <c r="E205" s="568" t="s">
        <v>1231</v>
      </c>
      <c r="F205" s="585">
        <v>2413</v>
      </c>
      <c r="G205" s="585">
        <v>41021</v>
      </c>
      <c r="H205" s="585"/>
      <c r="I205" s="585">
        <v>17</v>
      </c>
      <c r="J205" s="585">
        <v>3471</v>
      </c>
      <c r="K205" s="585">
        <v>59007</v>
      </c>
      <c r="L205" s="585"/>
      <c r="M205" s="585">
        <v>17</v>
      </c>
      <c r="N205" s="585">
        <v>213</v>
      </c>
      <c r="O205" s="585">
        <v>4047</v>
      </c>
      <c r="P205" s="573"/>
      <c r="Q205" s="586">
        <v>19</v>
      </c>
    </row>
    <row r="206" spans="1:17" ht="14.45" customHeight="1" x14ac:dyDescent="0.2">
      <c r="A206" s="567" t="s">
        <v>1210</v>
      </c>
      <c r="B206" s="568" t="s">
        <v>1211</v>
      </c>
      <c r="C206" s="568" t="s">
        <v>1191</v>
      </c>
      <c r="D206" s="568" t="s">
        <v>1232</v>
      </c>
      <c r="E206" s="568" t="s">
        <v>1233</v>
      </c>
      <c r="F206" s="585"/>
      <c r="G206" s="585"/>
      <c r="H206" s="585"/>
      <c r="I206" s="585"/>
      <c r="J206" s="585">
        <v>1</v>
      </c>
      <c r="K206" s="585">
        <v>279</v>
      </c>
      <c r="L206" s="585"/>
      <c r="M206" s="585">
        <v>279</v>
      </c>
      <c r="N206" s="585"/>
      <c r="O206" s="585"/>
      <c r="P206" s="573"/>
      <c r="Q206" s="586"/>
    </row>
    <row r="207" spans="1:17" ht="14.45" customHeight="1" x14ac:dyDescent="0.2">
      <c r="A207" s="567" t="s">
        <v>1210</v>
      </c>
      <c r="B207" s="568" t="s">
        <v>1211</v>
      </c>
      <c r="C207" s="568" t="s">
        <v>1191</v>
      </c>
      <c r="D207" s="568" t="s">
        <v>1234</v>
      </c>
      <c r="E207" s="568" t="s">
        <v>1235</v>
      </c>
      <c r="F207" s="585"/>
      <c r="G207" s="585"/>
      <c r="H207" s="585"/>
      <c r="I207" s="585"/>
      <c r="J207" s="585">
        <v>4</v>
      </c>
      <c r="K207" s="585">
        <v>568</v>
      </c>
      <c r="L207" s="585"/>
      <c r="M207" s="585">
        <v>142</v>
      </c>
      <c r="N207" s="585"/>
      <c r="O207" s="585"/>
      <c r="P207" s="573"/>
      <c r="Q207" s="586"/>
    </row>
    <row r="208" spans="1:17" ht="14.45" customHeight="1" x14ac:dyDescent="0.2">
      <c r="A208" s="567" t="s">
        <v>1210</v>
      </c>
      <c r="B208" s="568" t="s">
        <v>1211</v>
      </c>
      <c r="C208" s="568" t="s">
        <v>1191</v>
      </c>
      <c r="D208" s="568" t="s">
        <v>1236</v>
      </c>
      <c r="E208" s="568" t="s">
        <v>1235</v>
      </c>
      <c r="F208" s="585">
        <v>65</v>
      </c>
      <c r="G208" s="585">
        <v>5135</v>
      </c>
      <c r="H208" s="585"/>
      <c r="I208" s="585">
        <v>79</v>
      </c>
      <c r="J208" s="585">
        <v>46</v>
      </c>
      <c r="K208" s="585">
        <v>3634</v>
      </c>
      <c r="L208" s="585"/>
      <c r="M208" s="585">
        <v>79</v>
      </c>
      <c r="N208" s="585">
        <v>16</v>
      </c>
      <c r="O208" s="585">
        <v>1296</v>
      </c>
      <c r="P208" s="573"/>
      <c r="Q208" s="586">
        <v>81</v>
      </c>
    </row>
    <row r="209" spans="1:17" ht="14.45" customHeight="1" x14ac:dyDescent="0.2">
      <c r="A209" s="567" t="s">
        <v>1210</v>
      </c>
      <c r="B209" s="568" t="s">
        <v>1211</v>
      </c>
      <c r="C209" s="568" t="s">
        <v>1191</v>
      </c>
      <c r="D209" s="568" t="s">
        <v>1237</v>
      </c>
      <c r="E209" s="568" t="s">
        <v>1238</v>
      </c>
      <c r="F209" s="585"/>
      <c r="G209" s="585"/>
      <c r="H209" s="585"/>
      <c r="I209" s="585"/>
      <c r="J209" s="585">
        <v>4</v>
      </c>
      <c r="K209" s="585">
        <v>1272</v>
      </c>
      <c r="L209" s="585"/>
      <c r="M209" s="585">
        <v>318</v>
      </c>
      <c r="N209" s="585"/>
      <c r="O209" s="585"/>
      <c r="P209" s="573"/>
      <c r="Q209" s="586"/>
    </row>
    <row r="210" spans="1:17" ht="14.45" customHeight="1" x14ac:dyDescent="0.2">
      <c r="A210" s="567" t="s">
        <v>1210</v>
      </c>
      <c r="B210" s="568" t="s">
        <v>1211</v>
      </c>
      <c r="C210" s="568" t="s">
        <v>1191</v>
      </c>
      <c r="D210" s="568" t="s">
        <v>1239</v>
      </c>
      <c r="E210" s="568" t="s">
        <v>1240</v>
      </c>
      <c r="F210" s="585">
        <v>2859</v>
      </c>
      <c r="G210" s="585">
        <v>940611</v>
      </c>
      <c r="H210" s="585"/>
      <c r="I210" s="585">
        <v>329</v>
      </c>
      <c r="J210" s="585">
        <v>3691</v>
      </c>
      <c r="K210" s="585">
        <v>1214339</v>
      </c>
      <c r="L210" s="585"/>
      <c r="M210" s="585">
        <v>329</v>
      </c>
      <c r="N210" s="585">
        <v>534</v>
      </c>
      <c r="O210" s="585">
        <v>176220</v>
      </c>
      <c r="P210" s="573"/>
      <c r="Q210" s="586">
        <v>330</v>
      </c>
    </row>
    <row r="211" spans="1:17" ht="14.45" customHeight="1" x14ac:dyDescent="0.2">
      <c r="A211" s="567" t="s">
        <v>1210</v>
      </c>
      <c r="B211" s="568" t="s">
        <v>1211</v>
      </c>
      <c r="C211" s="568" t="s">
        <v>1191</v>
      </c>
      <c r="D211" s="568" t="s">
        <v>1241</v>
      </c>
      <c r="E211" s="568" t="s">
        <v>1242</v>
      </c>
      <c r="F211" s="585">
        <v>24</v>
      </c>
      <c r="G211" s="585">
        <v>3960</v>
      </c>
      <c r="H211" s="585"/>
      <c r="I211" s="585">
        <v>165</v>
      </c>
      <c r="J211" s="585">
        <v>15</v>
      </c>
      <c r="K211" s="585">
        <v>2490</v>
      </c>
      <c r="L211" s="585"/>
      <c r="M211" s="585">
        <v>166</v>
      </c>
      <c r="N211" s="585">
        <v>5</v>
      </c>
      <c r="O211" s="585">
        <v>850</v>
      </c>
      <c r="P211" s="573"/>
      <c r="Q211" s="586">
        <v>170</v>
      </c>
    </row>
    <row r="212" spans="1:17" ht="14.45" customHeight="1" x14ac:dyDescent="0.2">
      <c r="A212" s="567" t="s">
        <v>1210</v>
      </c>
      <c r="B212" s="568" t="s">
        <v>1211</v>
      </c>
      <c r="C212" s="568" t="s">
        <v>1191</v>
      </c>
      <c r="D212" s="568" t="s">
        <v>1245</v>
      </c>
      <c r="E212" s="568" t="s">
        <v>1209</v>
      </c>
      <c r="F212" s="585">
        <v>97</v>
      </c>
      <c r="G212" s="585">
        <v>7178</v>
      </c>
      <c r="H212" s="585"/>
      <c r="I212" s="585">
        <v>74</v>
      </c>
      <c r="J212" s="585">
        <v>86</v>
      </c>
      <c r="K212" s="585">
        <v>6364</v>
      </c>
      <c r="L212" s="585"/>
      <c r="M212" s="585">
        <v>74</v>
      </c>
      <c r="N212" s="585">
        <v>17</v>
      </c>
      <c r="O212" s="585">
        <v>1275</v>
      </c>
      <c r="P212" s="573"/>
      <c r="Q212" s="586">
        <v>75</v>
      </c>
    </row>
    <row r="213" spans="1:17" ht="14.45" customHeight="1" x14ac:dyDescent="0.2">
      <c r="A213" s="567" t="s">
        <v>1210</v>
      </c>
      <c r="B213" s="568" t="s">
        <v>1211</v>
      </c>
      <c r="C213" s="568" t="s">
        <v>1191</v>
      </c>
      <c r="D213" s="568" t="s">
        <v>1252</v>
      </c>
      <c r="E213" s="568" t="s">
        <v>1253</v>
      </c>
      <c r="F213" s="585">
        <v>21</v>
      </c>
      <c r="G213" s="585">
        <v>25536</v>
      </c>
      <c r="H213" s="585"/>
      <c r="I213" s="585">
        <v>1216</v>
      </c>
      <c r="J213" s="585">
        <v>37</v>
      </c>
      <c r="K213" s="585">
        <v>45140</v>
      </c>
      <c r="L213" s="585"/>
      <c r="M213" s="585">
        <v>1220</v>
      </c>
      <c r="N213" s="585">
        <v>8</v>
      </c>
      <c r="O213" s="585">
        <v>9920</v>
      </c>
      <c r="P213" s="573"/>
      <c r="Q213" s="586">
        <v>1240</v>
      </c>
    </row>
    <row r="214" spans="1:17" ht="14.45" customHeight="1" x14ac:dyDescent="0.2">
      <c r="A214" s="567" t="s">
        <v>1210</v>
      </c>
      <c r="B214" s="568" t="s">
        <v>1211</v>
      </c>
      <c r="C214" s="568" t="s">
        <v>1191</v>
      </c>
      <c r="D214" s="568" t="s">
        <v>1254</v>
      </c>
      <c r="E214" s="568" t="s">
        <v>1255</v>
      </c>
      <c r="F214" s="585">
        <v>583</v>
      </c>
      <c r="G214" s="585">
        <v>67628</v>
      </c>
      <c r="H214" s="585"/>
      <c r="I214" s="585">
        <v>116</v>
      </c>
      <c r="J214" s="585">
        <v>559</v>
      </c>
      <c r="K214" s="585">
        <v>65403</v>
      </c>
      <c r="L214" s="585"/>
      <c r="M214" s="585">
        <v>117</v>
      </c>
      <c r="N214" s="585">
        <v>121</v>
      </c>
      <c r="O214" s="585">
        <v>14762</v>
      </c>
      <c r="P214" s="573"/>
      <c r="Q214" s="586">
        <v>122</v>
      </c>
    </row>
    <row r="215" spans="1:17" ht="14.45" customHeight="1" x14ac:dyDescent="0.2">
      <c r="A215" s="567" t="s">
        <v>1210</v>
      </c>
      <c r="B215" s="568" t="s">
        <v>1211</v>
      </c>
      <c r="C215" s="568" t="s">
        <v>1191</v>
      </c>
      <c r="D215" s="568" t="s">
        <v>1256</v>
      </c>
      <c r="E215" s="568" t="s">
        <v>1257</v>
      </c>
      <c r="F215" s="585"/>
      <c r="G215" s="585"/>
      <c r="H215" s="585"/>
      <c r="I215" s="585"/>
      <c r="J215" s="585">
        <v>7</v>
      </c>
      <c r="K215" s="585">
        <v>2464</v>
      </c>
      <c r="L215" s="585"/>
      <c r="M215" s="585">
        <v>352</v>
      </c>
      <c r="N215" s="585"/>
      <c r="O215" s="585"/>
      <c r="P215" s="573"/>
      <c r="Q215" s="586"/>
    </row>
    <row r="216" spans="1:17" ht="14.45" customHeight="1" x14ac:dyDescent="0.2">
      <c r="A216" s="567" t="s">
        <v>1210</v>
      </c>
      <c r="B216" s="568" t="s">
        <v>1211</v>
      </c>
      <c r="C216" s="568" t="s">
        <v>1191</v>
      </c>
      <c r="D216" s="568" t="s">
        <v>1258</v>
      </c>
      <c r="E216" s="568" t="s">
        <v>1259</v>
      </c>
      <c r="F216" s="585">
        <v>1407</v>
      </c>
      <c r="G216" s="585">
        <v>213864</v>
      </c>
      <c r="H216" s="585"/>
      <c r="I216" s="585">
        <v>152</v>
      </c>
      <c r="J216" s="585">
        <v>1408</v>
      </c>
      <c r="K216" s="585">
        <v>215424</v>
      </c>
      <c r="L216" s="585"/>
      <c r="M216" s="585">
        <v>153</v>
      </c>
      <c r="N216" s="585">
        <v>274</v>
      </c>
      <c r="O216" s="585">
        <v>43292</v>
      </c>
      <c r="P216" s="573"/>
      <c r="Q216" s="586">
        <v>158</v>
      </c>
    </row>
    <row r="217" spans="1:17" ht="14.45" customHeight="1" x14ac:dyDescent="0.2">
      <c r="A217" s="567" t="s">
        <v>1210</v>
      </c>
      <c r="B217" s="568" t="s">
        <v>1211</v>
      </c>
      <c r="C217" s="568" t="s">
        <v>1191</v>
      </c>
      <c r="D217" s="568" t="s">
        <v>1262</v>
      </c>
      <c r="E217" s="568" t="s">
        <v>1263</v>
      </c>
      <c r="F217" s="585">
        <v>7</v>
      </c>
      <c r="G217" s="585">
        <v>2128</v>
      </c>
      <c r="H217" s="585"/>
      <c r="I217" s="585">
        <v>304</v>
      </c>
      <c r="J217" s="585">
        <v>10</v>
      </c>
      <c r="K217" s="585">
        <v>3060</v>
      </c>
      <c r="L217" s="585"/>
      <c r="M217" s="585">
        <v>306</v>
      </c>
      <c r="N217" s="585">
        <v>2</v>
      </c>
      <c r="O217" s="585">
        <v>632</v>
      </c>
      <c r="P217" s="573"/>
      <c r="Q217" s="586">
        <v>316</v>
      </c>
    </row>
    <row r="218" spans="1:17" ht="14.45" customHeight="1" x14ac:dyDescent="0.2">
      <c r="A218" s="567" t="s">
        <v>1304</v>
      </c>
      <c r="B218" s="568" t="s">
        <v>1211</v>
      </c>
      <c r="C218" s="568" t="s">
        <v>1191</v>
      </c>
      <c r="D218" s="568" t="s">
        <v>1208</v>
      </c>
      <c r="E218" s="568" t="s">
        <v>1209</v>
      </c>
      <c r="F218" s="585">
        <v>147</v>
      </c>
      <c r="G218" s="585">
        <v>31311</v>
      </c>
      <c r="H218" s="585"/>
      <c r="I218" s="585">
        <v>213</v>
      </c>
      <c r="J218" s="585">
        <v>177</v>
      </c>
      <c r="K218" s="585">
        <v>38055</v>
      </c>
      <c r="L218" s="585"/>
      <c r="M218" s="585">
        <v>215</v>
      </c>
      <c r="N218" s="585">
        <v>28</v>
      </c>
      <c r="O218" s="585">
        <v>6216</v>
      </c>
      <c r="P218" s="573"/>
      <c r="Q218" s="586">
        <v>222</v>
      </c>
    </row>
    <row r="219" spans="1:17" ht="14.45" customHeight="1" x14ac:dyDescent="0.2">
      <c r="A219" s="567" t="s">
        <v>1304</v>
      </c>
      <c r="B219" s="568" t="s">
        <v>1211</v>
      </c>
      <c r="C219" s="568" t="s">
        <v>1191</v>
      </c>
      <c r="D219" s="568" t="s">
        <v>1212</v>
      </c>
      <c r="E219" s="568" t="s">
        <v>1209</v>
      </c>
      <c r="F219" s="585">
        <v>3</v>
      </c>
      <c r="G219" s="585">
        <v>264</v>
      </c>
      <c r="H219" s="585"/>
      <c r="I219" s="585">
        <v>88</v>
      </c>
      <c r="J219" s="585">
        <v>16</v>
      </c>
      <c r="K219" s="585">
        <v>1424</v>
      </c>
      <c r="L219" s="585"/>
      <c r="M219" s="585">
        <v>89</v>
      </c>
      <c r="N219" s="585"/>
      <c r="O219" s="585"/>
      <c r="P219" s="573"/>
      <c r="Q219" s="586"/>
    </row>
    <row r="220" spans="1:17" ht="14.45" customHeight="1" x14ac:dyDescent="0.2">
      <c r="A220" s="567" t="s">
        <v>1304</v>
      </c>
      <c r="B220" s="568" t="s">
        <v>1211</v>
      </c>
      <c r="C220" s="568" t="s">
        <v>1191</v>
      </c>
      <c r="D220" s="568" t="s">
        <v>1213</v>
      </c>
      <c r="E220" s="568" t="s">
        <v>1214</v>
      </c>
      <c r="F220" s="585">
        <v>337</v>
      </c>
      <c r="G220" s="585">
        <v>102111</v>
      </c>
      <c r="H220" s="585"/>
      <c r="I220" s="585">
        <v>303</v>
      </c>
      <c r="J220" s="585">
        <v>635</v>
      </c>
      <c r="K220" s="585">
        <v>193675</v>
      </c>
      <c r="L220" s="585"/>
      <c r="M220" s="585">
        <v>305</v>
      </c>
      <c r="N220" s="585">
        <v>88</v>
      </c>
      <c r="O220" s="585">
        <v>27632</v>
      </c>
      <c r="P220" s="573"/>
      <c r="Q220" s="586">
        <v>314</v>
      </c>
    </row>
    <row r="221" spans="1:17" ht="14.45" customHeight="1" x14ac:dyDescent="0.2">
      <c r="A221" s="567" t="s">
        <v>1304</v>
      </c>
      <c r="B221" s="568" t="s">
        <v>1211</v>
      </c>
      <c r="C221" s="568" t="s">
        <v>1191</v>
      </c>
      <c r="D221" s="568" t="s">
        <v>1215</v>
      </c>
      <c r="E221" s="568" t="s">
        <v>1216</v>
      </c>
      <c r="F221" s="585">
        <v>33</v>
      </c>
      <c r="G221" s="585">
        <v>3300</v>
      </c>
      <c r="H221" s="585"/>
      <c r="I221" s="585">
        <v>100</v>
      </c>
      <c r="J221" s="585">
        <v>21</v>
      </c>
      <c r="K221" s="585">
        <v>2121</v>
      </c>
      <c r="L221" s="585"/>
      <c r="M221" s="585">
        <v>101</v>
      </c>
      <c r="N221" s="585">
        <v>6</v>
      </c>
      <c r="O221" s="585">
        <v>636</v>
      </c>
      <c r="P221" s="573"/>
      <c r="Q221" s="586">
        <v>106</v>
      </c>
    </row>
    <row r="222" spans="1:17" ht="14.45" customHeight="1" x14ac:dyDescent="0.2">
      <c r="A222" s="567" t="s">
        <v>1304</v>
      </c>
      <c r="B222" s="568" t="s">
        <v>1211</v>
      </c>
      <c r="C222" s="568" t="s">
        <v>1191</v>
      </c>
      <c r="D222" s="568" t="s">
        <v>1219</v>
      </c>
      <c r="E222" s="568" t="s">
        <v>1220</v>
      </c>
      <c r="F222" s="585">
        <v>162</v>
      </c>
      <c r="G222" s="585">
        <v>22356</v>
      </c>
      <c r="H222" s="585"/>
      <c r="I222" s="585">
        <v>138</v>
      </c>
      <c r="J222" s="585">
        <v>152</v>
      </c>
      <c r="K222" s="585">
        <v>21128</v>
      </c>
      <c r="L222" s="585"/>
      <c r="M222" s="585">
        <v>139</v>
      </c>
      <c r="N222" s="585">
        <v>31</v>
      </c>
      <c r="O222" s="585">
        <v>4402</v>
      </c>
      <c r="P222" s="573"/>
      <c r="Q222" s="586">
        <v>142</v>
      </c>
    </row>
    <row r="223" spans="1:17" ht="14.45" customHeight="1" x14ac:dyDescent="0.2">
      <c r="A223" s="567" t="s">
        <v>1304</v>
      </c>
      <c r="B223" s="568" t="s">
        <v>1211</v>
      </c>
      <c r="C223" s="568" t="s">
        <v>1191</v>
      </c>
      <c r="D223" s="568" t="s">
        <v>1221</v>
      </c>
      <c r="E223" s="568" t="s">
        <v>1220</v>
      </c>
      <c r="F223" s="585">
        <v>2</v>
      </c>
      <c r="G223" s="585">
        <v>370</v>
      </c>
      <c r="H223" s="585"/>
      <c r="I223" s="585">
        <v>185</v>
      </c>
      <c r="J223" s="585">
        <v>8</v>
      </c>
      <c r="K223" s="585">
        <v>1496</v>
      </c>
      <c r="L223" s="585"/>
      <c r="M223" s="585">
        <v>187</v>
      </c>
      <c r="N223" s="585"/>
      <c r="O223" s="585"/>
      <c r="P223" s="573"/>
      <c r="Q223" s="586"/>
    </row>
    <row r="224" spans="1:17" ht="14.45" customHeight="1" x14ac:dyDescent="0.2">
      <c r="A224" s="567" t="s">
        <v>1304</v>
      </c>
      <c r="B224" s="568" t="s">
        <v>1211</v>
      </c>
      <c r="C224" s="568" t="s">
        <v>1191</v>
      </c>
      <c r="D224" s="568" t="s">
        <v>1222</v>
      </c>
      <c r="E224" s="568" t="s">
        <v>1223</v>
      </c>
      <c r="F224" s="585"/>
      <c r="G224" s="585"/>
      <c r="H224" s="585"/>
      <c r="I224" s="585"/>
      <c r="J224" s="585">
        <v>1</v>
      </c>
      <c r="K224" s="585">
        <v>649</v>
      </c>
      <c r="L224" s="585"/>
      <c r="M224" s="585">
        <v>649</v>
      </c>
      <c r="N224" s="585"/>
      <c r="O224" s="585"/>
      <c r="P224" s="573"/>
      <c r="Q224" s="586"/>
    </row>
    <row r="225" spans="1:17" ht="14.45" customHeight="1" x14ac:dyDescent="0.2">
      <c r="A225" s="567" t="s">
        <v>1304</v>
      </c>
      <c r="B225" s="568" t="s">
        <v>1211</v>
      </c>
      <c r="C225" s="568" t="s">
        <v>1191</v>
      </c>
      <c r="D225" s="568" t="s">
        <v>1224</v>
      </c>
      <c r="E225" s="568" t="s">
        <v>1225</v>
      </c>
      <c r="F225" s="585">
        <v>1</v>
      </c>
      <c r="G225" s="585">
        <v>614</v>
      </c>
      <c r="H225" s="585"/>
      <c r="I225" s="585">
        <v>614</v>
      </c>
      <c r="J225" s="585">
        <v>1</v>
      </c>
      <c r="K225" s="585">
        <v>618</v>
      </c>
      <c r="L225" s="585"/>
      <c r="M225" s="585">
        <v>618</v>
      </c>
      <c r="N225" s="585"/>
      <c r="O225" s="585"/>
      <c r="P225" s="573"/>
      <c r="Q225" s="586"/>
    </row>
    <row r="226" spans="1:17" ht="14.45" customHeight="1" x14ac:dyDescent="0.2">
      <c r="A226" s="567" t="s">
        <v>1304</v>
      </c>
      <c r="B226" s="568" t="s">
        <v>1211</v>
      </c>
      <c r="C226" s="568" t="s">
        <v>1191</v>
      </c>
      <c r="D226" s="568" t="s">
        <v>1226</v>
      </c>
      <c r="E226" s="568" t="s">
        <v>1227</v>
      </c>
      <c r="F226" s="585">
        <v>51</v>
      </c>
      <c r="G226" s="585">
        <v>8925</v>
      </c>
      <c r="H226" s="585"/>
      <c r="I226" s="585">
        <v>175</v>
      </c>
      <c r="J226" s="585">
        <v>48</v>
      </c>
      <c r="K226" s="585">
        <v>8448</v>
      </c>
      <c r="L226" s="585"/>
      <c r="M226" s="585">
        <v>176</v>
      </c>
      <c r="N226" s="585">
        <v>7</v>
      </c>
      <c r="O226" s="585">
        <v>1330</v>
      </c>
      <c r="P226" s="573"/>
      <c r="Q226" s="586">
        <v>190</v>
      </c>
    </row>
    <row r="227" spans="1:17" ht="14.45" customHeight="1" x14ac:dyDescent="0.2">
      <c r="A227" s="567" t="s">
        <v>1304</v>
      </c>
      <c r="B227" s="568" t="s">
        <v>1211</v>
      </c>
      <c r="C227" s="568" t="s">
        <v>1191</v>
      </c>
      <c r="D227" s="568" t="s">
        <v>1228</v>
      </c>
      <c r="E227" s="568" t="s">
        <v>1229</v>
      </c>
      <c r="F227" s="585">
        <v>1</v>
      </c>
      <c r="G227" s="585">
        <v>348</v>
      </c>
      <c r="H227" s="585"/>
      <c r="I227" s="585">
        <v>348</v>
      </c>
      <c r="J227" s="585"/>
      <c r="K227" s="585"/>
      <c r="L227" s="585"/>
      <c r="M227" s="585"/>
      <c r="N227" s="585"/>
      <c r="O227" s="585"/>
      <c r="P227" s="573"/>
      <c r="Q227" s="586"/>
    </row>
    <row r="228" spans="1:17" ht="14.45" customHeight="1" x14ac:dyDescent="0.2">
      <c r="A228" s="567" t="s">
        <v>1304</v>
      </c>
      <c r="B228" s="568" t="s">
        <v>1211</v>
      </c>
      <c r="C228" s="568" t="s">
        <v>1191</v>
      </c>
      <c r="D228" s="568" t="s">
        <v>1230</v>
      </c>
      <c r="E228" s="568" t="s">
        <v>1231</v>
      </c>
      <c r="F228" s="585">
        <v>337</v>
      </c>
      <c r="G228" s="585">
        <v>5729</v>
      </c>
      <c r="H228" s="585"/>
      <c r="I228" s="585">
        <v>17</v>
      </c>
      <c r="J228" s="585">
        <v>312</v>
      </c>
      <c r="K228" s="585">
        <v>5304</v>
      </c>
      <c r="L228" s="585"/>
      <c r="M228" s="585">
        <v>17</v>
      </c>
      <c r="N228" s="585">
        <v>30</v>
      </c>
      <c r="O228" s="585">
        <v>570</v>
      </c>
      <c r="P228" s="573"/>
      <c r="Q228" s="586">
        <v>19</v>
      </c>
    </row>
    <row r="229" spans="1:17" ht="14.45" customHeight="1" x14ac:dyDescent="0.2">
      <c r="A229" s="567" t="s">
        <v>1304</v>
      </c>
      <c r="B229" s="568" t="s">
        <v>1211</v>
      </c>
      <c r="C229" s="568" t="s">
        <v>1191</v>
      </c>
      <c r="D229" s="568" t="s">
        <v>1232</v>
      </c>
      <c r="E229" s="568" t="s">
        <v>1233</v>
      </c>
      <c r="F229" s="585">
        <v>59</v>
      </c>
      <c r="G229" s="585">
        <v>16343</v>
      </c>
      <c r="H229" s="585"/>
      <c r="I229" s="585">
        <v>277</v>
      </c>
      <c r="J229" s="585">
        <v>70</v>
      </c>
      <c r="K229" s="585">
        <v>19530</v>
      </c>
      <c r="L229" s="585"/>
      <c r="M229" s="585">
        <v>279</v>
      </c>
      <c r="N229" s="585">
        <v>11</v>
      </c>
      <c r="O229" s="585">
        <v>3179</v>
      </c>
      <c r="P229" s="573"/>
      <c r="Q229" s="586">
        <v>289</v>
      </c>
    </row>
    <row r="230" spans="1:17" ht="14.45" customHeight="1" x14ac:dyDescent="0.2">
      <c r="A230" s="567" t="s">
        <v>1304</v>
      </c>
      <c r="B230" s="568" t="s">
        <v>1211</v>
      </c>
      <c r="C230" s="568" t="s">
        <v>1191</v>
      </c>
      <c r="D230" s="568" t="s">
        <v>1234</v>
      </c>
      <c r="E230" s="568" t="s">
        <v>1235</v>
      </c>
      <c r="F230" s="585">
        <v>84</v>
      </c>
      <c r="G230" s="585">
        <v>11844</v>
      </c>
      <c r="H230" s="585"/>
      <c r="I230" s="585">
        <v>141</v>
      </c>
      <c r="J230" s="585">
        <v>112</v>
      </c>
      <c r="K230" s="585">
        <v>15904</v>
      </c>
      <c r="L230" s="585"/>
      <c r="M230" s="585">
        <v>142</v>
      </c>
      <c r="N230" s="585">
        <v>18</v>
      </c>
      <c r="O230" s="585">
        <v>2574</v>
      </c>
      <c r="P230" s="573"/>
      <c r="Q230" s="586">
        <v>143</v>
      </c>
    </row>
    <row r="231" spans="1:17" ht="14.45" customHeight="1" x14ac:dyDescent="0.2">
      <c r="A231" s="567" t="s">
        <v>1304</v>
      </c>
      <c r="B231" s="568" t="s">
        <v>1211</v>
      </c>
      <c r="C231" s="568" t="s">
        <v>1191</v>
      </c>
      <c r="D231" s="568" t="s">
        <v>1236</v>
      </c>
      <c r="E231" s="568" t="s">
        <v>1235</v>
      </c>
      <c r="F231" s="585">
        <v>155</v>
      </c>
      <c r="G231" s="585">
        <v>12245</v>
      </c>
      <c r="H231" s="585"/>
      <c r="I231" s="585">
        <v>79</v>
      </c>
      <c r="J231" s="585">
        <v>152</v>
      </c>
      <c r="K231" s="585">
        <v>12008</v>
      </c>
      <c r="L231" s="585"/>
      <c r="M231" s="585">
        <v>79</v>
      </c>
      <c r="N231" s="585">
        <v>31</v>
      </c>
      <c r="O231" s="585">
        <v>2511</v>
      </c>
      <c r="P231" s="573"/>
      <c r="Q231" s="586">
        <v>81</v>
      </c>
    </row>
    <row r="232" spans="1:17" ht="14.45" customHeight="1" x14ac:dyDescent="0.2">
      <c r="A232" s="567" t="s">
        <v>1304</v>
      </c>
      <c r="B232" s="568" t="s">
        <v>1211</v>
      </c>
      <c r="C232" s="568" t="s">
        <v>1191</v>
      </c>
      <c r="D232" s="568" t="s">
        <v>1237</v>
      </c>
      <c r="E232" s="568" t="s">
        <v>1238</v>
      </c>
      <c r="F232" s="585">
        <v>84</v>
      </c>
      <c r="G232" s="585">
        <v>26544</v>
      </c>
      <c r="H232" s="585"/>
      <c r="I232" s="585">
        <v>316</v>
      </c>
      <c r="J232" s="585">
        <v>112</v>
      </c>
      <c r="K232" s="585">
        <v>35616</v>
      </c>
      <c r="L232" s="585"/>
      <c r="M232" s="585">
        <v>318</v>
      </c>
      <c r="N232" s="585">
        <v>18</v>
      </c>
      <c r="O232" s="585">
        <v>5904</v>
      </c>
      <c r="P232" s="573"/>
      <c r="Q232" s="586">
        <v>328</v>
      </c>
    </row>
    <row r="233" spans="1:17" ht="14.45" customHeight="1" x14ac:dyDescent="0.2">
      <c r="A233" s="567" t="s">
        <v>1304</v>
      </c>
      <c r="B233" s="568" t="s">
        <v>1211</v>
      </c>
      <c r="C233" s="568" t="s">
        <v>1191</v>
      </c>
      <c r="D233" s="568" t="s">
        <v>1241</v>
      </c>
      <c r="E233" s="568" t="s">
        <v>1242</v>
      </c>
      <c r="F233" s="585">
        <v>136</v>
      </c>
      <c r="G233" s="585">
        <v>22440</v>
      </c>
      <c r="H233" s="585"/>
      <c r="I233" s="585">
        <v>165</v>
      </c>
      <c r="J233" s="585">
        <v>138</v>
      </c>
      <c r="K233" s="585">
        <v>22908</v>
      </c>
      <c r="L233" s="585"/>
      <c r="M233" s="585">
        <v>166</v>
      </c>
      <c r="N233" s="585">
        <v>21</v>
      </c>
      <c r="O233" s="585">
        <v>3570</v>
      </c>
      <c r="P233" s="573"/>
      <c r="Q233" s="586">
        <v>170</v>
      </c>
    </row>
    <row r="234" spans="1:17" ht="14.45" customHeight="1" x14ac:dyDescent="0.2">
      <c r="A234" s="567" t="s">
        <v>1304</v>
      </c>
      <c r="B234" s="568" t="s">
        <v>1211</v>
      </c>
      <c r="C234" s="568" t="s">
        <v>1191</v>
      </c>
      <c r="D234" s="568" t="s">
        <v>1245</v>
      </c>
      <c r="E234" s="568" t="s">
        <v>1209</v>
      </c>
      <c r="F234" s="585">
        <v>206</v>
      </c>
      <c r="G234" s="585">
        <v>15244</v>
      </c>
      <c r="H234" s="585"/>
      <c r="I234" s="585">
        <v>74</v>
      </c>
      <c r="J234" s="585">
        <v>257</v>
      </c>
      <c r="K234" s="585">
        <v>19018</v>
      </c>
      <c r="L234" s="585"/>
      <c r="M234" s="585">
        <v>74</v>
      </c>
      <c r="N234" s="585">
        <v>55</v>
      </c>
      <c r="O234" s="585">
        <v>4125</v>
      </c>
      <c r="P234" s="573"/>
      <c r="Q234" s="586">
        <v>75</v>
      </c>
    </row>
    <row r="235" spans="1:17" ht="14.45" customHeight="1" x14ac:dyDescent="0.2">
      <c r="A235" s="567" t="s">
        <v>1304</v>
      </c>
      <c r="B235" s="568" t="s">
        <v>1211</v>
      </c>
      <c r="C235" s="568" t="s">
        <v>1191</v>
      </c>
      <c r="D235" s="568" t="s">
        <v>1250</v>
      </c>
      <c r="E235" s="568" t="s">
        <v>1251</v>
      </c>
      <c r="F235" s="585">
        <v>2</v>
      </c>
      <c r="G235" s="585">
        <v>466</v>
      </c>
      <c r="H235" s="585"/>
      <c r="I235" s="585">
        <v>233</v>
      </c>
      <c r="J235" s="585">
        <v>2</v>
      </c>
      <c r="K235" s="585">
        <v>470</v>
      </c>
      <c r="L235" s="585"/>
      <c r="M235" s="585">
        <v>235</v>
      </c>
      <c r="N235" s="585"/>
      <c r="O235" s="585"/>
      <c r="P235" s="573"/>
      <c r="Q235" s="586"/>
    </row>
    <row r="236" spans="1:17" ht="14.45" customHeight="1" x14ac:dyDescent="0.2">
      <c r="A236" s="567" t="s">
        <v>1304</v>
      </c>
      <c r="B236" s="568" t="s">
        <v>1211</v>
      </c>
      <c r="C236" s="568" t="s">
        <v>1191</v>
      </c>
      <c r="D236" s="568" t="s">
        <v>1252</v>
      </c>
      <c r="E236" s="568" t="s">
        <v>1253</v>
      </c>
      <c r="F236" s="585">
        <v>11</v>
      </c>
      <c r="G236" s="585">
        <v>13376</v>
      </c>
      <c r="H236" s="585"/>
      <c r="I236" s="585">
        <v>1216</v>
      </c>
      <c r="J236" s="585">
        <v>22</v>
      </c>
      <c r="K236" s="585">
        <v>26840</v>
      </c>
      <c r="L236" s="585"/>
      <c r="M236" s="585">
        <v>1220</v>
      </c>
      <c r="N236" s="585">
        <v>5</v>
      </c>
      <c r="O236" s="585">
        <v>6200</v>
      </c>
      <c r="P236" s="573"/>
      <c r="Q236" s="586">
        <v>1240</v>
      </c>
    </row>
    <row r="237" spans="1:17" ht="14.45" customHeight="1" x14ac:dyDescent="0.2">
      <c r="A237" s="567" t="s">
        <v>1304</v>
      </c>
      <c r="B237" s="568" t="s">
        <v>1211</v>
      </c>
      <c r="C237" s="568" t="s">
        <v>1191</v>
      </c>
      <c r="D237" s="568" t="s">
        <v>1254</v>
      </c>
      <c r="E237" s="568" t="s">
        <v>1255</v>
      </c>
      <c r="F237" s="585">
        <v>81</v>
      </c>
      <c r="G237" s="585">
        <v>9396</v>
      </c>
      <c r="H237" s="585"/>
      <c r="I237" s="585">
        <v>116</v>
      </c>
      <c r="J237" s="585">
        <v>62</v>
      </c>
      <c r="K237" s="585">
        <v>7254</v>
      </c>
      <c r="L237" s="585"/>
      <c r="M237" s="585">
        <v>117</v>
      </c>
      <c r="N237" s="585">
        <v>13</v>
      </c>
      <c r="O237" s="585">
        <v>1586</v>
      </c>
      <c r="P237" s="573"/>
      <c r="Q237" s="586">
        <v>122</v>
      </c>
    </row>
    <row r="238" spans="1:17" ht="14.45" customHeight="1" x14ac:dyDescent="0.2">
      <c r="A238" s="567" t="s">
        <v>1304</v>
      </c>
      <c r="B238" s="568" t="s">
        <v>1211</v>
      </c>
      <c r="C238" s="568" t="s">
        <v>1191</v>
      </c>
      <c r="D238" s="568" t="s">
        <v>1256</v>
      </c>
      <c r="E238" s="568" t="s">
        <v>1257</v>
      </c>
      <c r="F238" s="585"/>
      <c r="G238" s="585"/>
      <c r="H238" s="585"/>
      <c r="I238" s="585"/>
      <c r="J238" s="585">
        <v>5</v>
      </c>
      <c r="K238" s="585">
        <v>1760</v>
      </c>
      <c r="L238" s="585"/>
      <c r="M238" s="585">
        <v>352</v>
      </c>
      <c r="N238" s="585"/>
      <c r="O238" s="585"/>
      <c r="P238" s="573"/>
      <c r="Q238" s="586"/>
    </row>
    <row r="239" spans="1:17" ht="14.45" customHeight="1" x14ac:dyDescent="0.2">
      <c r="A239" s="567" t="s">
        <v>1304</v>
      </c>
      <c r="B239" s="568" t="s">
        <v>1211</v>
      </c>
      <c r="C239" s="568" t="s">
        <v>1191</v>
      </c>
      <c r="D239" s="568" t="s">
        <v>1258</v>
      </c>
      <c r="E239" s="568" t="s">
        <v>1259</v>
      </c>
      <c r="F239" s="585">
        <v>31</v>
      </c>
      <c r="G239" s="585">
        <v>4712</v>
      </c>
      <c r="H239" s="585"/>
      <c r="I239" s="585">
        <v>152</v>
      </c>
      <c r="J239" s="585">
        <v>17</v>
      </c>
      <c r="K239" s="585">
        <v>2601</v>
      </c>
      <c r="L239" s="585"/>
      <c r="M239" s="585">
        <v>153</v>
      </c>
      <c r="N239" s="585">
        <v>4</v>
      </c>
      <c r="O239" s="585">
        <v>632</v>
      </c>
      <c r="P239" s="573"/>
      <c r="Q239" s="586">
        <v>158</v>
      </c>
    </row>
    <row r="240" spans="1:17" ht="14.45" customHeight="1" x14ac:dyDescent="0.2">
      <c r="A240" s="567" t="s">
        <v>1304</v>
      </c>
      <c r="B240" s="568" t="s">
        <v>1211</v>
      </c>
      <c r="C240" s="568" t="s">
        <v>1191</v>
      </c>
      <c r="D240" s="568" t="s">
        <v>1260</v>
      </c>
      <c r="E240" s="568" t="s">
        <v>1261</v>
      </c>
      <c r="F240" s="585">
        <v>2</v>
      </c>
      <c r="G240" s="585">
        <v>2150</v>
      </c>
      <c r="H240" s="585"/>
      <c r="I240" s="585">
        <v>1075</v>
      </c>
      <c r="J240" s="585"/>
      <c r="K240" s="585"/>
      <c r="L240" s="585"/>
      <c r="M240" s="585"/>
      <c r="N240" s="585"/>
      <c r="O240" s="585"/>
      <c r="P240" s="573"/>
      <c r="Q240" s="586"/>
    </row>
    <row r="241" spans="1:17" ht="14.45" customHeight="1" x14ac:dyDescent="0.2">
      <c r="A241" s="567" t="s">
        <v>1304</v>
      </c>
      <c r="B241" s="568" t="s">
        <v>1211</v>
      </c>
      <c r="C241" s="568" t="s">
        <v>1191</v>
      </c>
      <c r="D241" s="568" t="s">
        <v>1262</v>
      </c>
      <c r="E241" s="568" t="s">
        <v>1263</v>
      </c>
      <c r="F241" s="585"/>
      <c r="G241" s="585"/>
      <c r="H241" s="585"/>
      <c r="I241" s="585"/>
      <c r="J241" s="585">
        <v>1</v>
      </c>
      <c r="K241" s="585">
        <v>306</v>
      </c>
      <c r="L241" s="585"/>
      <c r="M241" s="585">
        <v>306</v>
      </c>
      <c r="N241" s="585">
        <v>1</v>
      </c>
      <c r="O241" s="585">
        <v>316</v>
      </c>
      <c r="P241" s="573"/>
      <c r="Q241" s="586">
        <v>316</v>
      </c>
    </row>
    <row r="242" spans="1:17" ht="14.45" customHeight="1" x14ac:dyDescent="0.2">
      <c r="A242" s="567" t="s">
        <v>1305</v>
      </c>
      <c r="B242" s="568" t="s">
        <v>1211</v>
      </c>
      <c r="C242" s="568" t="s">
        <v>1191</v>
      </c>
      <c r="D242" s="568" t="s">
        <v>1208</v>
      </c>
      <c r="E242" s="568" t="s">
        <v>1209</v>
      </c>
      <c r="F242" s="585">
        <v>360</v>
      </c>
      <c r="G242" s="585">
        <v>76680</v>
      </c>
      <c r="H242" s="585"/>
      <c r="I242" s="585">
        <v>213</v>
      </c>
      <c r="J242" s="585">
        <v>276</v>
      </c>
      <c r="K242" s="585">
        <v>59340</v>
      </c>
      <c r="L242" s="585"/>
      <c r="M242" s="585">
        <v>215</v>
      </c>
      <c r="N242" s="585">
        <v>39</v>
      </c>
      <c r="O242" s="585">
        <v>8658</v>
      </c>
      <c r="P242" s="573"/>
      <c r="Q242" s="586">
        <v>222</v>
      </c>
    </row>
    <row r="243" spans="1:17" ht="14.45" customHeight="1" x14ac:dyDescent="0.2">
      <c r="A243" s="567" t="s">
        <v>1305</v>
      </c>
      <c r="B243" s="568" t="s">
        <v>1211</v>
      </c>
      <c r="C243" s="568" t="s">
        <v>1191</v>
      </c>
      <c r="D243" s="568" t="s">
        <v>1212</v>
      </c>
      <c r="E243" s="568" t="s">
        <v>1209</v>
      </c>
      <c r="F243" s="585">
        <v>3</v>
      </c>
      <c r="G243" s="585">
        <v>264</v>
      </c>
      <c r="H243" s="585"/>
      <c r="I243" s="585">
        <v>88</v>
      </c>
      <c r="J243" s="585">
        <v>6</v>
      </c>
      <c r="K243" s="585">
        <v>534</v>
      </c>
      <c r="L243" s="585"/>
      <c r="M243" s="585">
        <v>89</v>
      </c>
      <c r="N243" s="585"/>
      <c r="O243" s="585"/>
      <c r="P243" s="573"/>
      <c r="Q243" s="586"/>
    </row>
    <row r="244" spans="1:17" ht="14.45" customHeight="1" x14ac:dyDescent="0.2">
      <c r="A244" s="567" t="s">
        <v>1305</v>
      </c>
      <c r="B244" s="568" t="s">
        <v>1211</v>
      </c>
      <c r="C244" s="568" t="s">
        <v>1191</v>
      </c>
      <c r="D244" s="568" t="s">
        <v>1213</v>
      </c>
      <c r="E244" s="568" t="s">
        <v>1214</v>
      </c>
      <c r="F244" s="585">
        <v>1396</v>
      </c>
      <c r="G244" s="585">
        <v>422988</v>
      </c>
      <c r="H244" s="585"/>
      <c r="I244" s="585">
        <v>303</v>
      </c>
      <c r="J244" s="585">
        <v>1500</v>
      </c>
      <c r="K244" s="585">
        <v>457500</v>
      </c>
      <c r="L244" s="585"/>
      <c r="M244" s="585">
        <v>305</v>
      </c>
      <c r="N244" s="585">
        <v>80</v>
      </c>
      <c r="O244" s="585">
        <v>25120</v>
      </c>
      <c r="P244" s="573"/>
      <c r="Q244" s="586">
        <v>314</v>
      </c>
    </row>
    <row r="245" spans="1:17" ht="14.45" customHeight="1" x14ac:dyDescent="0.2">
      <c r="A245" s="567" t="s">
        <v>1305</v>
      </c>
      <c r="B245" s="568" t="s">
        <v>1211</v>
      </c>
      <c r="C245" s="568" t="s">
        <v>1191</v>
      </c>
      <c r="D245" s="568" t="s">
        <v>1215</v>
      </c>
      <c r="E245" s="568" t="s">
        <v>1216</v>
      </c>
      <c r="F245" s="585">
        <v>15</v>
      </c>
      <c r="G245" s="585">
        <v>1500</v>
      </c>
      <c r="H245" s="585"/>
      <c r="I245" s="585">
        <v>100</v>
      </c>
      <c r="J245" s="585">
        <v>15</v>
      </c>
      <c r="K245" s="585">
        <v>1515</v>
      </c>
      <c r="L245" s="585"/>
      <c r="M245" s="585">
        <v>101</v>
      </c>
      <c r="N245" s="585">
        <v>3</v>
      </c>
      <c r="O245" s="585">
        <v>318</v>
      </c>
      <c r="P245" s="573"/>
      <c r="Q245" s="586">
        <v>106</v>
      </c>
    </row>
    <row r="246" spans="1:17" ht="14.45" customHeight="1" x14ac:dyDescent="0.2">
      <c r="A246" s="567" t="s">
        <v>1305</v>
      </c>
      <c r="B246" s="568" t="s">
        <v>1211</v>
      </c>
      <c r="C246" s="568" t="s">
        <v>1191</v>
      </c>
      <c r="D246" s="568" t="s">
        <v>1217</v>
      </c>
      <c r="E246" s="568" t="s">
        <v>1218</v>
      </c>
      <c r="F246" s="585">
        <v>2</v>
      </c>
      <c r="G246" s="585">
        <v>470</v>
      </c>
      <c r="H246" s="585"/>
      <c r="I246" s="585">
        <v>235</v>
      </c>
      <c r="J246" s="585"/>
      <c r="K246" s="585"/>
      <c r="L246" s="585"/>
      <c r="M246" s="585"/>
      <c r="N246" s="585"/>
      <c r="O246" s="585"/>
      <c r="P246" s="573"/>
      <c r="Q246" s="586"/>
    </row>
    <row r="247" spans="1:17" ht="14.45" customHeight="1" x14ac:dyDescent="0.2">
      <c r="A247" s="567" t="s">
        <v>1305</v>
      </c>
      <c r="B247" s="568" t="s">
        <v>1211</v>
      </c>
      <c r="C247" s="568" t="s">
        <v>1191</v>
      </c>
      <c r="D247" s="568" t="s">
        <v>1219</v>
      </c>
      <c r="E247" s="568" t="s">
        <v>1220</v>
      </c>
      <c r="F247" s="585">
        <v>1192</v>
      </c>
      <c r="G247" s="585">
        <v>164496</v>
      </c>
      <c r="H247" s="585"/>
      <c r="I247" s="585">
        <v>138</v>
      </c>
      <c r="J247" s="585">
        <v>831</v>
      </c>
      <c r="K247" s="585">
        <v>115509</v>
      </c>
      <c r="L247" s="585"/>
      <c r="M247" s="585">
        <v>139</v>
      </c>
      <c r="N247" s="585">
        <v>99</v>
      </c>
      <c r="O247" s="585">
        <v>14058</v>
      </c>
      <c r="P247" s="573"/>
      <c r="Q247" s="586">
        <v>142</v>
      </c>
    </row>
    <row r="248" spans="1:17" ht="14.45" customHeight="1" x14ac:dyDescent="0.2">
      <c r="A248" s="567" t="s">
        <v>1305</v>
      </c>
      <c r="B248" s="568" t="s">
        <v>1211</v>
      </c>
      <c r="C248" s="568" t="s">
        <v>1191</v>
      </c>
      <c r="D248" s="568" t="s">
        <v>1221</v>
      </c>
      <c r="E248" s="568" t="s">
        <v>1220</v>
      </c>
      <c r="F248" s="585">
        <v>4</v>
      </c>
      <c r="G248" s="585">
        <v>740</v>
      </c>
      <c r="H248" s="585"/>
      <c r="I248" s="585">
        <v>185</v>
      </c>
      <c r="J248" s="585">
        <v>2</v>
      </c>
      <c r="K248" s="585">
        <v>374</v>
      </c>
      <c r="L248" s="585"/>
      <c r="M248" s="585">
        <v>187</v>
      </c>
      <c r="N248" s="585"/>
      <c r="O248" s="585"/>
      <c r="P248" s="573"/>
      <c r="Q248" s="586"/>
    </row>
    <row r="249" spans="1:17" ht="14.45" customHeight="1" x14ac:dyDescent="0.2">
      <c r="A249" s="567" t="s">
        <v>1305</v>
      </c>
      <c r="B249" s="568" t="s">
        <v>1211</v>
      </c>
      <c r="C249" s="568" t="s">
        <v>1191</v>
      </c>
      <c r="D249" s="568" t="s">
        <v>1222</v>
      </c>
      <c r="E249" s="568" t="s">
        <v>1223</v>
      </c>
      <c r="F249" s="585">
        <v>4</v>
      </c>
      <c r="G249" s="585">
        <v>2580</v>
      </c>
      <c r="H249" s="585"/>
      <c r="I249" s="585">
        <v>645</v>
      </c>
      <c r="J249" s="585">
        <v>8</v>
      </c>
      <c r="K249" s="585">
        <v>5192</v>
      </c>
      <c r="L249" s="585"/>
      <c r="M249" s="585">
        <v>649</v>
      </c>
      <c r="N249" s="585">
        <v>1</v>
      </c>
      <c r="O249" s="585">
        <v>675</v>
      </c>
      <c r="P249" s="573"/>
      <c r="Q249" s="586">
        <v>675</v>
      </c>
    </row>
    <row r="250" spans="1:17" ht="14.45" customHeight="1" x14ac:dyDescent="0.2">
      <c r="A250" s="567" t="s">
        <v>1305</v>
      </c>
      <c r="B250" s="568" t="s">
        <v>1211</v>
      </c>
      <c r="C250" s="568" t="s">
        <v>1191</v>
      </c>
      <c r="D250" s="568" t="s">
        <v>1226</v>
      </c>
      <c r="E250" s="568" t="s">
        <v>1227</v>
      </c>
      <c r="F250" s="585">
        <v>54</v>
      </c>
      <c r="G250" s="585">
        <v>9450</v>
      </c>
      <c r="H250" s="585"/>
      <c r="I250" s="585">
        <v>175</v>
      </c>
      <c r="J250" s="585">
        <v>47</v>
      </c>
      <c r="K250" s="585">
        <v>8272</v>
      </c>
      <c r="L250" s="585"/>
      <c r="M250" s="585">
        <v>176</v>
      </c>
      <c r="N250" s="585">
        <v>4</v>
      </c>
      <c r="O250" s="585">
        <v>760</v>
      </c>
      <c r="P250" s="573"/>
      <c r="Q250" s="586">
        <v>190</v>
      </c>
    </row>
    <row r="251" spans="1:17" ht="14.45" customHeight="1" x14ac:dyDescent="0.2">
      <c r="A251" s="567" t="s">
        <v>1305</v>
      </c>
      <c r="B251" s="568" t="s">
        <v>1211</v>
      </c>
      <c r="C251" s="568" t="s">
        <v>1191</v>
      </c>
      <c r="D251" s="568" t="s">
        <v>1228</v>
      </c>
      <c r="E251" s="568" t="s">
        <v>1229</v>
      </c>
      <c r="F251" s="585">
        <v>144</v>
      </c>
      <c r="G251" s="585">
        <v>50112</v>
      </c>
      <c r="H251" s="585"/>
      <c r="I251" s="585">
        <v>348</v>
      </c>
      <c r="J251" s="585">
        <v>32</v>
      </c>
      <c r="K251" s="585">
        <v>11136</v>
      </c>
      <c r="L251" s="585"/>
      <c r="M251" s="585">
        <v>348</v>
      </c>
      <c r="N251" s="585">
        <v>1</v>
      </c>
      <c r="O251" s="585">
        <v>349</v>
      </c>
      <c r="P251" s="573"/>
      <c r="Q251" s="586">
        <v>349</v>
      </c>
    </row>
    <row r="252" spans="1:17" ht="14.45" customHeight="1" x14ac:dyDescent="0.2">
      <c r="A252" s="567" t="s">
        <v>1305</v>
      </c>
      <c r="B252" s="568" t="s">
        <v>1211</v>
      </c>
      <c r="C252" s="568" t="s">
        <v>1191</v>
      </c>
      <c r="D252" s="568" t="s">
        <v>1230</v>
      </c>
      <c r="E252" s="568" t="s">
        <v>1231</v>
      </c>
      <c r="F252" s="585">
        <v>1446</v>
      </c>
      <c r="G252" s="585">
        <v>24582</v>
      </c>
      <c r="H252" s="585"/>
      <c r="I252" s="585">
        <v>17</v>
      </c>
      <c r="J252" s="585">
        <v>909</v>
      </c>
      <c r="K252" s="585">
        <v>15453</v>
      </c>
      <c r="L252" s="585"/>
      <c r="M252" s="585">
        <v>17</v>
      </c>
      <c r="N252" s="585">
        <v>52</v>
      </c>
      <c r="O252" s="585">
        <v>988</v>
      </c>
      <c r="P252" s="573"/>
      <c r="Q252" s="586">
        <v>19</v>
      </c>
    </row>
    <row r="253" spans="1:17" ht="14.45" customHeight="1" x14ac:dyDescent="0.2">
      <c r="A253" s="567" t="s">
        <v>1305</v>
      </c>
      <c r="B253" s="568" t="s">
        <v>1211</v>
      </c>
      <c r="C253" s="568" t="s">
        <v>1191</v>
      </c>
      <c r="D253" s="568" t="s">
        <v>1232</v>
      </c>
      <c r="E253" s="568" t="s">
        <v>1233</v>
      </c>
      <c r="F253" s="585">
        <v>85</v>
      </c>
      <c r="G253" s="585">
        <v>23545</v>
      </c>
      <c r="H253" s="585"/>
      <c r="I253" s="585">
        <v>277</v>
      </c>
      <c r="J253" s="585">
        <v>70</v>
      </c>
      <c r="K253" s="585">
        <v>19530</v>
      </c>
      <c r="L253" s="585"/>
      <c r="M253" s="585">
        <v>279</v>
      </c>
      <c r="N253" s="585">
        <v>10</v>
      </c>
      <c r="O253" s="585">
        <v>2890</v>
      </c>
      <c r="P253" s="573"/>
      <c r="Q253" s="586">
        <v>289</v>
      </c>
    </row>
    <row r="254" spans="1:17" ht="14.45" customHeight="1" x14ac:dyDescent="0.2">
      <c r="A254" s="567" t="s">
        <v>1305</v>
      </c>
      <c r="B254" s="568" t="s">
        <v>1211</v>
      </c>
      <c r="C254" s="568" t="s">
        <v>1191</v>
      </c>
      <c r="D254" s="568" t="s">
        <v>1234</v>
      </c>
      <c r="E254" s="568" t="s">
        <v>1235</v>
      </c>
      <c r="F254" s="585">
        <v>88</v>
      </c>
      <c r="G254" s="585">
        <v>12408</v>
      </c>
      <c r="H254" s="585"/>
      <c r="I254" s="585">
        <v>141</v>
      </c>
      <c r="J254" s="585">
        <v>80</v>
      </c>
      <c r="K254" s="585">
        <v>11360</v>
      </c>
      <c r="L254" s="585"/>
      <c r="M254" s="585">
        <v>142</v>
      </c>
      <c r="N254" s="585">
        <v>10</v>
      </c>
      <c r="O254" s="585">
        <v>1430</v>
      </c>
      <c r="P254" s="573"/>
      <c r="Q254" s="586">
        <v>143</v>
      </c>
    </row>
    <row r="255" spans="1:17" ht="14.45" customHeight="1" x14ac:dyDescent="0.2">
      <c r="A255" s="567" t="s">
        <v>1305</v>
      </c>
      <c r="B255" s="568" t="s">
        <v>1211</v>
      </c>
      <c r="C255" s="568" t="s">
        <v>1191</v>
      </c>
      <c r="D255" s="568" t="s">
        <v>1236</v>
      </c>
      <c r="E255" s="568" t="s">
        <v>1235</v>
      </c>
      <c r="F255" s="585">
        <v>1192</v>
      </c>
      <c r="G255" s="585">
        <v>94168</v>
      </c>
      <c r="H255" s="585"/>
      <c r="I255" s="585">
        <v>79</v>
      </c>
      <c r="J255" s="585">
        <v>831</v>
      </c>
      <c r="K255" s="585">
        <v>65649</v>
      </c>
      <c r="L255" s="585"/>
      <c r="M255" s="585">
        <v>79</v>
      </c>
      <c r="N255" s="585">
        <v>99</v>
      </c>
      <c r="O255" s="585">
        <v>8019</v>
      </c>
      <c r="P255" s="573"/>
      <c r="Q255" s="586">
        <v>81</v>
      </c>
    </row>
    <row r="256" spans="1:17" ht="14.45" customHeight="1" x14ac:dyDescent="0.2">
      <c r="A256" s="567" t="s">
        <v>1305</v>
      </c>
      <c r="B256" s="568" t="s">
        <v>1211</v>
      </c>
      <c r="C256" s="568" t="s">
        <v>1191</v>
      </c>
      <c r="D256" s="568" t="s">
        <v>1237</v>
      </c>
      <c r="E256" s="568" t="s">
        <v>1238</v>
      </c>
      <c r="F256" s="585">
        <v>88</v>
      </c>
      <c r="G256" s="585">
        <v>27808</v>
      </c>
      <c r="H256" s="585"/>
      <c r="I256" s="585">
        <v>316</v>
      </c>
      <c r="J256" s="585">
        <v>80</v>
      </c>
      <c r="K256" s="585">
        <v>25440</v>
      </c>
      <c r="L256" s="585"/>
      <c r="M256" s="585">
        <v>318</v>
      </c>
      <c r="N256" s="585">
        <v>10</v>
      </c>
      <c r="O256" s="585">
        <v>3280</v>
      </c>
      <c r="P256" s="573"/>
      <c r="Q256" s="586">
        <v>328</v>
      </c>
    </row>
    <row r="257" spans="1:17" ht="14.45" customHeight="1" x14ac:dyDescent="0.2">
      <c r="A257" s="567" t="s">
        <v>1305</v>
      </c>
      <c r="B257" s="568" t="s">
        <v>1211</v>
      </c>
      <c r="C257" s="568" t="s">
        <v>1191</v>
      </c>
      <c r="D257" s="568" t="s">
        <v>1239</v>
      </c>
      <c r="E257" s="568" t="s">
        <v>1240</v>
      </c>
      <c r="F257" s="585">
        <v>144</v>
      </c>
      <c r="G257" s="585">
        <v>47376</v>
      </c>
      <c r="H257" s="585"/>
      <c r="I257" s="585">
        <v>329</v>
      </c>
      <c r="J257" s="585">
        <v>32</v>
      </c>
      <c r="K257" s="585">
        <v>10528</v>
      </c>
      <c r="L257" s="585"/>
      <c r="M257" s="585">
        <v>329</v>
      </c>
      <c r="N257" s="585">
        <v>1</v>
      </c>
      <c r="O257" s="585">
        <v>330</v>
      </c>
      <c r="P257" s="573"/>
      <c r="Q257" s="586">
        <v>330</v>
      </c>
    </row>
    <row r="258" spans="1:17" ht="14.45" customHeight="1" x14ac:dyDescent="0.2">
      <c r="A258" s="567" t="s">
        <v>1305</v>
      </c>
      <c r="B258" s="568" t="s">
        <v>1211</v>
      </c>
      <c r="C258" s="568" t="s">
        <v>1191</v>
      </c>
      <c r="D258" s="568" t="s">
        <v>1241</v>
      </c>
      <c r="E258" s="568" t="s">
        <v>1242</v>
      </c>
      <c r="F258" s="585">
        <v>1065</v>
      </c>
      <c r="G258" s="585">
        <v>175725</v>
      </c>
      <c r="H258" s="585"/>
      <c r="I258" s="585">
        <v>165</v>
      </c>
      <c r="J258" s="585">
        <v>770</v>
      </c>
      <c r="K258" s="585">
        <v>127820</v>
      </c>
      <c r="L258" s="585"/>
      <c r="M258" s="585">
        <v>166</v>
      </c>
      <c r="N258" s="585">
        <v>88</v>
      </c>
      <c r="O258" s="585">
        <v>14960</v>
      </c>
      <c r="P258" s="573"/>
      <c r="Q258" s="586">
        <v>170</v>
      </c>
    </row>
    <row r="259" spans="1:17" ht="14.45" customHeight="1" x14ac:dyDescent="0.2">
      <c r="A259" s="567" t="s">
        <v>1305</v>
      </c>
      <c r="B259" s="568" t="s">
        <v>1211</v>
      </c>
      <c r="C259" s="568" t="s">
        <v>1191</v>
      </c>
      <c r="D259" s="568" t="s">
        <v>1245</v>
      </c>
      <c r="E259" s="568" t="s">
        <v>1209</v>
      </c>
      <c r="F259" s="585">
        <v>3604</v>
      </c>
      <c r="G259" s="585">
        <v>266696</v>
      </c>
      <c r="H259" s="585"/>
      <c r="I259" s="585">
        <v>74</v>
      </c>
      <c r="J259" s="585">
        <v>2420</v>
      </c>
      <c r="K259" s="585">
        <v>179080</v>
      </c>
      <c r="L259" s="585"/>
      <c r="M259" s="585">
        <v>74</v>
      </c>
      <c r="N259" s="585">
        <v>315</v>
      </c>
      <c r="O259" s="585">
        <v>23625</v>
      </c>
      <c r="P259" s="573"/>
      <c r="Q259" s="586">
        <v>75</v>
      </c>
    </row>
    <row r="260" spans="1:17" ht="14.45" customHeight="1" x14ac:dyDescent="0.2">
      <c r="A260" s="567" t="s">
        <v>1305</v>
      </c>
      <c r="B260" s="568" t="s">
        <v>1211</v>
      </c>
      <c r="C260" s="568" t="s">
        <v>1191</v>
      </c>
      <c r="D260" s="568" t="s">
        <v>1250</v>
      </c>
      <c r="E260" s="568" t="s">
        <v>1251</v>
      </c>
      <c r="F260" s="585">
        <v>3</v>
      </c>
      <c r="G260" s="585">
        <v>699</v>
      </c>
      <c r="H260" s="585"/>
      <c r="I260" s="585">
        <v>233</v>
      </c>
      <c r="J260" s="585">
        <v>1</v>
      </c>
      <c r="K260" s="585">
        <v>235</v>
      </c>
      <c r="L260" s="585"/>
      <c r="M260" s="585">
        <v>235</v>
      </c>
      <c r="N260" s="585"/>
      <c r="O260" s="585"/>
      <c r="P260" s="573"/>
      <c r="Q260" s="586"/>
    </row>
    <row r="261" spans="1:17" ht="14.45" customHeight="1" x14ac:dyDescent="0.2">
      <c r="A261" s="567" t="s">
        <v>1305</v>
      </c>
      <c r="B261" s="568" t="s">
        <v>1211</v>
      </c>
      <c r="C261" s="568" t="s">
        <v>1191</v>
      </c>
      <c r="D261" s="568" t="s">
        <v>1252</v>
      </c>
      <c r="E261" s="568" t="s">
        <v>1253</v>
      </c>
      <c r="F261" s="585">
        <v>71</v>
      </c>
      <c r="G261" s="585">
        <v>86336</v>
      </c>
      <c r="H261" s="585"/>
      <c r="I261" s="585">
        <v>1216</v>
      </c>
      <c r="J261" s="585">
        <v>77</v>
      </c>
      <c r="K261" s="585">
        <v>93940</v>
      </c>
      <c r="L261" s="585"/>
      <c r="M261" s="585">
        <v>1220</v>
      </c>
      <c r="N261" s="585">
        <v>7</v>
      </c>
      <c r="O261" s="585">
        <v>8680</v>
      </c>
      <c r="P261" s="573"/>
      <c r="Q261" s="586">
        <v>1240</v>
      </c>
    </row>
    <row r="262" spans="1:17" ht="14.45" customHeight="1" x14ac:dyDescent="0.2">
      <c r="A262" s="567" t="s">
        <v>1305</v>
      </c>
      <c r="B262" s="568" t="s">
        <v>1211</v>
      </c>
      <c r="C262" s="568" t="s">
        <v>1191</v>
      </c>
      <c r="D262" s="568" t="s">
        <v>1254</v>
      </c>
      <c r="E262" s="568" t="s">
        <v>1255</v>
      </c>
      <c r="F262" s="585">
        <v>45</v>
      </c>
      <c r="G262" s="585">
        <v>5220</v>
      </c>
      <c r="H262" s="585"/>
      <c r="I262" s="585">
        <v>116</v>
      </c>
      <c r="J262" s="585">
        <v>45</v>
      </c>
      <c r="K262" s="585">
        <v>5265</v>
      </c>
      <c r="L262" s="585"/>
      <c r="M262" s="585">
        <v>117</v>
      </c>
      <c r="N262" s="585">
        <v>4</v>
      </c>
      <c r="O262" s="585">
        <v>488</v>
      </c>
      <c r="P262" s="573"/>
      <c r="Q262" s="586">
        <v>122</v>
      </c>
    </row>
    <row r="263" spans="1:17" ht="14.45" customHeight="1" x14ac:dyDescent="0.2">
      <c r="A263" s="567" t="s">
        <v>1305</v>
      </c>
      <c r="B263" s="568" t="s">
        <v>1211</v>
      </c>
      <c r="C263" s="568" t="s">
        <v>1191</v>
      </c>
      <c r="D263" s="568" t="s">
        <v>1256</v>
      </c>
      <c r="E263" s="568" t="s">
        <v>1257</v>
      </c>
      <c r="F263" s="585">
        <v>2</v>
      </c>
      <c r="G263" s="585">
        <v>700</v>
      </c>
      <c r="H263" s="585"/>
      <c r="I263" s="585">
        <v>350</v>
      </c>
      <c r="J263" s="585">
        <v>4</v>
      </c>
      <c r="K263" s="585">
        <v>1408</v>
      </c>
      <c r="L263" s="585"/>
      <c r="M263" s="585">
        <v>352</v>
      </c>
      <c r="N263" s="585"/>
      <c r="O263" s="585"/>
      <c r="P263" s="573"/>
      <c r="Q263" s="586"/>
    </row>
    <row r="264" spans="1:17" ht="14.45" customHeight="1" x14ac:dyDescent="0.2">
      <c r="A264" s="567" t="s">
        <v>1305</v>
      </c>
      <c r="B264" s="568" t="s">
        <v>1211</v>
      </c>
      <c r="C264" s="568" t="s">
        <v>1191</v>
      </c>
      <c r="D264" s="568" t="s">
        <v>1260</v>
      </c>
      <c r="E264" s="568" t="s">
        <v>1261</v>
      </c>
      <c r="F264" s="585">
        <v>3</v>
      </c>
      <c r="G264" s="585">
        <v>3225</v>
      </c>
      <c r="H264" s="585"/>
      <c r="I264" s="585">
        <v>1075</v>
      </c>
      <c r="J264" s="585">
        <v>1</v>
      </c>
      <c r="K264" s="585">
        <v>1082</v>
      </c>
      <c r="L264" s="585"/>
      <c r="M264" s="585">
        <v>1082</v>
      </c>
      <c r="N264" s="585"/>
      <c r="O264" s="585"/>
      <c r="P264" s="573"/>
      <c r="Q264" s="586"/>
    </row>
    <row r="265" spans="1:17" ht="14.45" customHeight="1" x14ac:dyDescent="0.2">
      <c r="A265" s="567" t="s">
        <v>1305</v>
      </c>
      <c r="B265" s="568" t="s">
        <v>1211</v>
      </c>
      <c r="C265" s="568" t="s">
        <v>1191</v>
      </c>
      <c r="D265" s="568" t="s">
        <v>1262</v>
      </c>
      <c r="E265" s="568" t="s">
        <v>1263</v>
      </c>
      <c r="F265" s="585">
        <v>2</v>
      </c>
      <c r="G265" s="585">
        <v>608</v>
      </c>
      <c r="H265" s="585"/>
      <c r="I265" s="585">
        <v>304</v>
      </c>
      <c r="J265" s="585">
        <v>2</v>
      </c>
      <c r="K265" s="585">
        <v>612</v>
      </c>
      <c r="L265" s="585"/>
      <c r="M265" s="585">
        <v>306</v>
      </c>
      <c r="N265" s="585"/>
      <c r="O265" s="585"/>
      <c r="P265" s="573"/>
      <c r="Q265" s="586"/>
    </row>
    <row r="266" spans="1:17" ht="14.45" customHeight="1" x14ac:dyDescent="0.2">
      <c r="A266" s="567" t="s">
        <v>1306</v>
      </c>
      <c r="B266" s="568" t="s">
        <v>1211</v>
      </c>
      <c r="C266" s="568" t="s">
        <v>1191</v>
      </c>
      <c r="D266" s="568" t="s">
        <v>1208</v>
      </c>
      <c r="E266" s="568" t="s">
        <v>1209</v>
      </c>
      <c r="F266" s="585">
        <v>389</v>
      </c>
      <c r="G266" s="585">
        <v>82857</v>
      </c>
      <c r="H266" s="585"/>
      <c r="I266" s="585">
        <v>213</v>
      </c>
      <c r="J266" s="585">
        <v>431</v>
      </c>
      <c r="K266" s="585">
        <v>92665</v>
      </c>
      <c r="L266" s="585"/>
      <c r="M266" s="585">
        <v>215</v>
      </c>
      <c r="N266" s="585">
        <v>63</v>
      </c>
      <c r="O266" s="585">
        <v>13986</v>
      </c>
      <c r="P266" s="573"/>
      <c r="Q266" s="586">
        <v>222</v>
      </c>
    </row>
    <row r="267" spans="1:17" ht="14.45" customHeight="1" x14ac:dyDescent="0.2">
      <c r="A267" s="567" t="s">
        <v>1306</v>
      </c>
      <c r="B267" s="568" t="s">
        <v>1211</v>
      </c>
      <c r="C267" s="568" t="s">
        <v>1191</v>
      </c>
      <c r="D267" s="568" t="s">
        <v>1212</v>
      </c>
      <c r="E267" s="568" t="s">
        <v>1209</v>
      </c>
      <c r="F267" s="585">
        <v>6</v>
      </c>
      <c r="G267" s="585">
        <v>528</v>
      </c>
      <c r="H267" s="585"/>
      <c r="I267" s="585">
        <v>88</v>
      </c>
      <c r="J267" s="585">
        <v>1</v>
      </c>
      <c r="K267" s="585">
        <v>89</v>
      </c>
      <c r="L267" s="585"/>
      <c r="M267" s="585">
        <v>89</v>
      </c>
      <c r="N267" s="585"/>
      <c r="O267" s="585"/>
      <c r="P267" s="573"/>
      <c r="Q267" s="586"/>
    </row>
    <row r="268" spans="1:17" ht="14.45" customHeight="1" x14ac:dyDescent="0.2">
      <c r="A268" s="567" t="s">
        <v>1306</v>
      </c>
      <c r="B268" s="568" t="s">
        <v>1211</v>
      </c>
      <c r="C268" s="568" t="s">
        <v>1191</v>
      </c>
      <c r="D268" s="568" t="s">
        <v>1213</v>
      </c>
      <c r="E268" s="568" t="s">
        <v>1214</v>
      </c>
      <c r="F268" s="585">
        <v>1023</v>
      </c>
      <c r="G268" s="585">
        <v>309969</v>
      </c>
      <c r="H268" s="585"/>
      <c r="I268" s="585">
        <v>303</v>
      </c>
      <c r="J268" s="585">
        <v>1442</v>
      </c>
      <c r="K268" s="585">
        <v>439810</v>
      </c>
      <c r="L268" s="585"/>
      <c r="M268" s="585">
        <v>305</v>
      </c>
      <c r="N268" s="585">
        <v>263</v>
      </c>
      <c r="O268" s="585">
        <v>82582</v>
      </c>
      <c r="P268" s="573"/>
      <c r="Q268" s="586">
        <v>314</v>
      </c>
    </row>
    <row r="269" spans="1:17" ht="14.45" customHeight="1" x14ac:dyDescent="0.2">
      <c r="A269" s="567" t="s">
        <v>1306</v>
      </c>
      <c r="B269" s="568" t="s">
        <v>1211</v>
      </c>
      <c r="C269" s="568" t="s">
        <v>1191</v>
      </c>
      <c r="D269" s="568" t="s">
        <v>1215</v>
      </c>
      <c r="E269" s="568" t="s">
        <v>1216</v>
      </c>
      <c r="F269" s="585">
        <v>21</v>
      </c>
      <c r="G269" s="585">
        <v>2100</v>
      </c>
      <c r="H269" s="585"/>
      <c r="I269" s="585">
        <v>100</v>
      </c>
      <c r="J269" s="585">
        <v>18</v>
      </c>
      <c r="K269" s="585">
        <v>1818</v>
      </c>
      <c r="L269" s="585"/>
      <c r="M269" s="585">
        <v>101</v>
      </c>
      <c r="N269" s="585">
        <v>3</v>
      </c>
      <c r="O269" s="585">
        <v>318</v>
      </c>
      <c r="P269" s="573"/>
      <c r="Q269" s="586">
        <v>106</v>
      </c>
    </row>
    <row r="270" spans="1:17" ht="14.45" customHeight="1" x14ac:dyDescent="0.2">
      <c r="A270" s="567" t="s">
        <v>1306</v>
      </c>
      <c r="B270" s="568" t="s">
        <v>1211</v>
      </c>
      <c r="C270" s="568" t="s">
        <v>1191</v>
      </c>
      <c r="D270" s="568" t="s">
        <v>1217</v>
      </c>
      <c r="E270" s="568" t="s">
        <v>1218</v>
      </c>
      <c r="F270" s="585">
        <v>2</v>
      </c>
      <c r="G270" s="585">
        <v>470</v>
      </c>
      <c r="H270" s="585"/>
      <c r="I270" s="585">
        <v>235</v>
      </c>
      <c r="J270" s="585"/>
      <c r="K270" s="585"/>
      <c r="L270" s="585"/>
      <c r="M270" s="585"/>
      <c r="N270" s="585"/>
      <c r="O270" s="585"/>
      <c r="P270" s="573"/>
      <c r="Q270" s="586"/>
    </row>
    <row r="271" spans="1:17" ht="14.45" customHeight="1" x14ac:dyDescent="0.2">
      <c r="A271" s="567" t="s">
        <v>1306</v>
      </c>
      <c r="B271" s="568" t="s">
        <v>1211</v>
      </c>
      <c r="C271" s="568" t="s">
        <v>1191</v>
      </c>
      <c r="D271" s="568" t="s">
        <v>1219</v>
      </c>
      <c r="E271" s="568" t="s">
        <v>1220</v>
      </c>
      <c r="F271" s="585">
        <v>889</v>
      </c>
      <c r="G271" s="585">
        <v>122682</v>
      </c>
      <c r="H271" s="585"/>
      <c r="I271" s="585">
        <v>138</v>
      </c>
      <c r="J271" s="585">
        <v>766</v>
      </c>
      <c r="K271" s="585">
        <v>106474</v>
      </c>
      <c r="L271" s="585"/>
      <c r="M271" s="585">
        <v>139</v>
      </c>
      <c r="N271" s="585">
        <v>125</v>
      </c>
      <c r="O271" s="585">
        <v>17750</v>
      </c>
      <c r="P271" s="573"/>
      <c r="Q271" s="586">
        <v>142</v>
      </c>
    </row>
    <row r="272" spans="1:17" ht="14.45" customHeight="1" x14ac:dyDescent="0.2">
      <c r="A272" s="567" t="s">
        <v>1306</v>
      </c>
      <c r="B272" s="568" t="s">
        <v>1211</v>
      </c>
      <c r="C272" s="568" t="s">
        <v>1191</v>
      </c>
      <c r="D272" s="568" t="s">
        <v>1221</v>
      </c>
      <c r="E272" s="568" t="s">
        <v>1220</v>
      </c>
      <c r="F272" s="585">
        <v>4</v>
      </c>
      <c r="G272" s="585">
        <v>740</v>
      </c>
      <c r="H272" s="585"/>
      <c r="I272" s="585">
        <v>185</v>
      </c>
      <c r="J272" s="585">
        <v>1</v>
      </c>
      <c r="K272" s="585">
        <v>187</v>
      </c>
      <c r="L272" s="585"/>
      <c r="M272" s="585">
        <v>187</v>
      </c>
      <c r="N272" s="585"/>
      <c r="O272" s="585"/>
      <c r="P272" s="573"/>
      <c r="Q272" s="586"/>
    </row>
    <row r="273" spans="1:17" ht="14.45" customHeight="1" x14ac:dyDescent="0.2">
      <c r="A273" s="567" t="s">
        <v>1306</v>
      </c>
      <c r="B273" s="568" t="s">
        <v>1211</v>
      </c>
      <c r="C273" s="568" t="s">
        <v>1191</v>
      </c>
      <c r="D273" s="568" t="s">
        <v>1222</v>
      </c>
      <c r="E273" s="568" t="s">
        <v>1223</v>
      </c>
      <c r="F273" s="585">
        <v>4</v>
      </c>
      <c r="G273" s="585">
        <v>2580</v>
      </c>
      <c r="H273" s="585"/>
      <c r="I273" s="585">
        <v>645</v>
      </c>
      <c r="J273" s="585">
        <v>4</v>
      </c>
      <c r="K273" s="585">
        <v>2596</v>
      </c>
      <c r="L273" s="585"/>
      <c r="M273" s="585">
        <v>649</v>
      </c>
      <c r="N273" s="585">
        <v>1</v>
      </c>
      <c r="O273" s="585">
        <v>675</v>
      </c>
      <c r="P273" s="573"/>
      <c r="Q273" s="586">
        <v>675</v>
      </c>
    </row>
    <row r="274" spans="1:17" ht="14.45" customHeight="1" x14ac:dyDescent="0.2">
      <c r="A274" s="567" t="s">
        <v>1306</v>
      </c>
      <c r="B274" s="568" t="s">
        <v>1211</v>
      </c>
      <c r="C274" s="568" t="s">
        <v>1191</v>
      </c>
      <c r="D274" s="568" t="s">
        <v>1224</v>
      </c>
      <c r="E274" s="568" t="s">
        <v>1225</v>
      </c>
      <c r="F274" s="585">
        <v>2</v>
      </c>
      <c r="G274" s="585">
        <v>1228</v>
      </c>
      <c r="H274" s="585"/>
      <c r="I274" s="585">
        <v>614</v>
      </c>
      <c r="J274" s="585"/>
      <c r="K274" s="585"/>
      <c r="L274" s="585"/>
      <c r="M274" s="585"/>
      <c r="N274" s="585"/>
      <c r="O274" s="585"/>
      <c r="P274" s="573"/>
      <c r="Q274" s="586"/>
    </row>
    <row r="275" spans="1:17" ht="14.45" customHeight="1" x14ac:dyDescent="0.2">
      <c r="A275" s="567" t="s">
        <v>1306</v>
      </c>
      <c r="B275" s="568" t="s">
        <v>1211</v>
      </c>
      <c r="C275" s="568" t="s">
        <v>1191</v>
      </c>
      <c r="D275" s="568" t="s">
        <v>1226</v>
      </c>
      <c r="E275" s="568" t="s">
        <v>1227</v>
      </c>
      <c r="F275" s="585">
        <v>46</v>
      </c>
      <c r="G275" s="585">
        <v>8050</v>
      </c>
      <c r="H275" s="585"/>
      <c r="I275" s="585">
        <v>175</v>
      </c>
      <c r="J275" s="585">
        <v>59</v>
      </c>
      <c r="K275" s="585">
        <v>10384</v>
      </c>
      <c r="L275" s="585"/>
      <c r="M275" s="585">
        <v>176</v>
      </c>
      <c r="N275" s="585">
        <v>12</v>
      </c>
      <c r="O275" s="585">
        <v>2280</v>
      </c>
      <c r="P275" s="573"/>
      <c r="Q275" s="586">
        <v>190</v>
      </c>
    </row>
    <row r="276" spans="1:17" ht="14.45" customHeight="1" x14ac:dyDescent="0.2">
      <c r="A276" s="567" t="s">
        <v>1306</v>
      </c>
      <c r="B276" s="568" t="s">
        <v>1211</v>
      </c>
      <c r="C276" s="568" t="s">
        <v>1191</v>
      </c>
      <c r="D276" s="568" t="s">
        <v>1228</v>
      </c>
      <c r="E276" s="568" t="s">
        <v>1229</v>
      </c>
      <c r="F276" s="585">
        <v>14</v>
      </c>
      <c r="G276" s="585">
        <v>4872</v>
      </c>
      <c r="H276" s="585"/>
      <c r="I276" s="585">
        <v>348</v>
      </c>
      <c r="J276" s="585">
        <v>12</v>
      </c>
      <c r="K276" s="585">
        <v>4176</v>
      </c>
      <c r="L276" s="585"/>
      <c r="M276" s="585">
        <v>348</v>
      </c>
      <c r="N276" s="585">
        <v>4</v>
      </c>
      <c r="O276" s="585">
        <v>1396</v>
      </c>
      <c r="P276" s="573"/>
      <c r="Q276" s="586">
        <v>349</v>
      </c>
    </row>
    <row r="277" spans="1:17" ht="14.45" customHeight="1" x14ac:dyDescent="0.2">
      <c r="A277" s="567" t="s">
        <v>1306</v>
      </c>
      <c r="B277" s="568" t="s">
        <v>1211</v>
      </c>
      <c r="C277" s="568" t="s">
        <v>1191</v>
      </c>
      <c r="D277" s="568" t="s">
        <v>1230</v>
      </c>
      <c r="E277" s="568" t="s">
        <v>1231</v>
      </c>
      <c r="F277" s="585">
        <v>1020</v>
      </c>
      <c r="G277" s="585">
        <v>17340</v>
      </c>
      <c r="H277" s="585"/>
      <c r="I277" s="585">
        <v>17</v>
      </c>
      <c r="J277" s="585">
        <v>821</v>
      </c>
      <c r="K277" s="585">
        <v>13957</v>
      </c>
      <c r="L277" s="585"/>
      <c r="M277" s="585">
        <v>17</v>
      </c>
      <c r="N277" s="585">
        <v>60</v>
      </c>
      <c r="O277" s="585">
        <v>1140</v>
      </c>
      <c r="P277" s="573"/>
      <c r="Q277" s="586">
        <v>19</v>
      </c>
    </row>
    <row r="278" spans="1:17" ht="14.45" customHeight="1" x14ac:dyDescent="0.2">
      <c r="A278" s="567" t="s">
        <v>1306</v>
      </c>
      <c r="B278" s="568" t="s">
        <v>1211</v>
      </c>
      <c r="C278" s="568" t="s">
        <v>1191</v>
      </c>
      <c r="D278" s="568" t="s">
        <v>1232</v>
      </c>
      <c r="E278" s="568" t="s">
        <v>1233</v>
      </c>
      <c r="F278" s="585">
        <v>89</v>
      </c>
      <c r="G278" s="585">
        <v>24653</v>
      </c>
      <c r="H278" s="585"/>
      <c r="I278" s="585">
        <v>277</v>
      </c>
      <c r="J278" s="585">
        <v>111</v>
      </c>
      <c r="K278" s="585">
        <v>30969</v>
      </c>
      <c r="L278" s="585"/>
      <c r="M278" s="585">
        <v>279</v>
      </c>
      <c r="N278" s="585">
        <v>15</v>
      </c>
      <c r="O278" s="585">
        <v>4335</v>
      </c>
      <c r="P278" s="573"/>
      <c r="Q278" s="586">
        <v>289</v>
      </c>
    </row>
    <row r="279" spans="1:17" ht="14.45" customHeight="1" x14ac:dyDescent="0.2">
      <c r="A279" s="567" t="s">
        <v>1306</v>
      </c>
      <c r="B279" s="568" t="s">
        <v>1211</v>
      </c>
      <c r="C279" s="568" t="s">
        <v>1191</v>
      </c>
      <c r="D279" s="568" t="s">
        <v>1234</v>
      </c>
      <c r="E279" s="568" t="s">
        <v>1235</v>
      </c>
      <c r="F279" s="585">
        <v>120</v>
      </c>
      <c r="G279" s="585">
        <v>16920</v>
      </c>
      <c r="H279" s="585"/>
      <c r="I279" s="585">
        <v>141</v>
      </c>
      <c r="J279" s="585">
        <v>136</v>
      </c>
      <c r="K279" s="585">
        <v>19312</v>
      </c>
      <c r="L279" s="585"/>
      <c r="M279" s="585">
        <v>142</v>
      </c>
      <c r="N279" s="585">
        <v>17</v>
      </c>
      <c r="O279" s="585">
        <v>2431</v>
      </c>
      <c r="P279" s="573"/>
      <c r="Q279" s="586">
        <v>143</v>
      </c>
    </row>
    <row r="280" spans="1:17" ht="14.45" customHeight="1" x14ac:dyDescent="0.2">
      <c r="A280" s="567" t="s">
        <v>1306</v>
      </c>
      <c r="B280" s="568" t="s">
        <v>1211</v>
      </c>
      <c r="C280" s="568" t="s">
        <v>1191</v>
      </c>
      <c r="D280" s="568" t="s">
        <v>1236</v>
      </c>
      <c r="E280" s="568" t="s">
        <v>1235</v>
      </c>
      <c r="F280" s="585">
        <v>889</v>
      </c>
      <c r="G280" s="585">
        <v>70231</v>
      </c>
      <c r="H280" s="585"/>
      <c r="I280" s="585">
        <v>79</v>
      </c>
      <c r="J280" s="585">
        <v>766</v>
      </c>
      <c r="K280" s="585">
        <v>60514</v>
      </c>
      <c r="L280" s="585"/>
      <c r="M280" s="585">
        <v>79</v>
      </c>
      <c r="N280" s="585">
        <v>125</v>
      </c>
      <c r="O280" s="585">
        <v>10125</v>
      </c>
      <c r="P280" s="573"/>
      <c r="Q280" s="586">
        <v>81</v>
      </c>
    </row>
    <row r="281" spans="1:17" ht="14.45" customHeight="1" x14ac:dyDescent="0.2">
      <c r="A281" s="567" t="s">
        <v>1306</v>
      </c>
      <c r="B281" s="568" t="s">
        <v>1211</v>
      </c>
      <c r="C281" s="568" t="s">
        <v>1191</v>
      </c>
      <c r="D281" s="568" t="s">
        <v>1237</v>
      </c>
      <c r="E281" s="568" t="s">
        <v>1238</v>
      </c>
      <c r="F281" s="585">
        <v>120</v>
      </c>
      <c r="G281" s="585">
        <v>37920</v>
      </c>
      <c r="H281" s="585"/>
      <c r="I281" s="585">
        <v>316</v>
      </c>
      <c r="J281" s="585">
        <v>136</v>
      </c>
      <c r="K281" s="585">
        <v>43248</v>
      </c>
      <c r="L281" s="585"/>
      <c r="M281" s="585">
        <v>318</v>
      </c>
      <c r="N281" s="585">
        <v>17</v>
      </c>
      <c r="O281" s="585">
        <v>5576</v>
      </c>
      <c r="P281" s="573"/>
      <c r="Q281" s="586">
        <v>328</v>
      </c>
    </row>
    <row r="282" spans="1:17" ht="14.45" customHeight="1" x14ac:dyDescent="0.2">
      <c r="A282" s="567" t="s">
        <v>1306</v>
      </c>
      <c r="B282" s="568" t="s">
        <v>1211</v>
      </c>
      <c r="C282" s="568" t="s">
        <v>1191</v>
      </c>
      <c r="D282" s="568" t="s">
        <v>1239</v>
      </c>
      <c r="E282" s="568" t="s">
        <v>1240</v>
      </c>
      <c r="F282" s="585">
        <v>14</v>
      </c>
      <c r="G282" s="585">
        <v>4606</v>
      </c>
      <c r="H282" s="585"/>
      <c r="I282" s="585">
        <v>329</v>
      </c>
      <c r="J282" s="585">
        <v>12</v>
      </c>
      <c r="K282" s="585">
        <v>3948</v>
      </c>
      <c r="L282" s="585"/>
      <c r="M282" s="585">
        <v>329</v>
      </c>
      <c r="N282" s="585">
        <v>4</v>
      </c>
      <c r="O282" s="585">
        <v>1320</v>
      </c>
      <c r="P282" s="573"/>
      <c r="Q282" s="586">
        <v>330</v>
      </c>
    </row>
    <row r="283" spans="1:17" ht="14.45" customHeight="1" x14ac:dyDescent="0.2">
      <c r="A283" s="567" t="s">
        <v>1306</v>
      </c>
      <c r="B283" s="568" t="s">
        <v>1211</v>
      </c>
      <c r="C283" s="568" t="s">
        <v>1191</v>
      </c>
      <c r="D283" s="568" t="s">
        <v>1241</v>
      </c>
      <c r="E283" s="568" t="s">
        <v>1242</v>
      </c>
      <c r="F283" s="585">
        <v>843</v>
      </c>
      <c r="G283" s="585">
        <v>139095</v>
      </c>
      <c r="H283" s="585"/>
      <c r="I283" s="585">
        <v>165</v>
      </c>
      <c r="J283" s="585">
        <v>740</v>
      </c>
      <c r="K283" s="585">
        <v>122840</v>
      </c>
      <c r="L283" s="585"/>
      <c r="M283" s="585">
        <v>166</v>
      </c>
      <c r="N283" s="585">
        <v>122</v>
      </c>
      <c r="O283" s="585">
        <v>20740</v>
      </c>
      <c r="P283" s="573"/>
      <c r="Q283" s="586">
        <v>170</v>
      </c>
    </row>
    <row r="284" spans="1:17" ht="14.45" customHeight="1" x14ac:dyDescent="0.2">
      <c r="A284" s="567" t="s">
        <v>1306</v>
      </c>
      <c r="B284" s="568" t="s">
        <v>1211</v>
      </c>
      <c r="C284" s="568" t="s">
        <v>1191</v>
      </c>
      <c r="D284" s="568" t="s">
        <v>1245</v>
      </c>
      <c r="E284" s="568" t="s">
        <v>1209</v>
      </c>
      <c r="F284" s="585">
        <v>1957</v>
      </c>
      <c r="G284" s="585">
        <v>144818</v>
      </c>
      <c r="H284" s="585"/>
      <c r="I284" s="585">
        <v>74</v>
      </c>
      <c r="J284" s="585">
        <v>1774</v>
      </c>
      <c r="K284" s="585">
        <v>131276</v>
      </c>
      <c r="L284" s="585"/>
      <c r="M284" s="585">
        <v>74</v>
      </c>
      <c r="N284" s="585">
        <v>321</v>
      </c>
      <c r="O284" s="585">
        <v>24075</v>
      </c>
      <c r="P284" s="573"/>
      <c r="Q284" s="586">
        <v>75</v>
      </c>
    </row>
    <row r="285" spans="1:17" ht="14.45" customHeight="1" x14ac:dyDescent="0.2">
      <c r="A285" s="567" t="s">
        <v>1306</v>
      </c>
      <c r="B285" s="568" t="s">
        <v>1211</v>
      </c>
      <c r="C285" s="568" t="s">
        <v>1191</v>
      </c>
      <c r="D285" s="568" t="s">
        <v>1250</v>
      </c>
      <c r="E285" s="568" t="s">
        <v>1251</v>
      </c>
      <c r="F285" s="585">
        <v>3</v>
      </c>
      <c r="G285" s="585">
        <v>699</v>
      </c>
      <c r="H285" s="585"/>
      <c r="I285" s="585">
        <v>233</v>
      </c>
      <c r="J285" s="585">
        <v>1</v>
      </c>
      <c r="K285" s="585">
        <v>235</v>
      </c>
      <c r="L285" s="585"/>
      <c r="M285" s="585">
        <v>235</v>
      </c>
      <c r="N285" s="585"/>
      <c r="O285" s="585"/>
      <c r="P285" s="573"/>
      <c r="Q285" s="586"/>
    </row>
    <row r="286" spans="1:17" ht="14.45" customHeight="1" x14ac:dyDescent="0.2">
      <c r="A286" s="567" t="s">
        <v>1306</v>
      </c>
      <c r="B286" s="568" t="s">
        <v>1211</v>
      </c>
      <c r="C286" s="568" t="s">
        <v>1191</v>
      </c>
      <c r="D286" s="568" t="s">
        <v>1252</v>
      </c>
      <c r="E286" s="568" t="s">
        <v>1253</v>
      </c>
      <c r="F286" s="585">
        <v>45</v>
      </c>
      <c r="G286" s="585">
        <v>54720</v>
      </c>
      <c r="H286" s="585"/>
      <c r="I286" s="585">
        <v>1216</v>
      </c>
      <c r="J286" s="585">
        <v>82</v>
      </c>
      <c r="K286" s="585">
        <v>100040</v>
      </c>
      <c r="L286" s="585"/>
      <c r="M286" s="585">
        <v>1220</v>
      </c>
      <c r="N286" s="585">
        <v>20</v>
      </c>
      <c r="O286" s="585">
        <v>24800</v>
      </c>
      <c r="P286" s="573"/>
      <c r="Q286" s="586">
        <v>1240</v>
      </c>
    </row>
    <row r="287" spans="1:17" ht="14.45" customHeight="1" x14ac:dyDescent="0.2">
      <c r="A287" s="567" t="s">
        <v>1306</v>
      </c>
      <c r="B287" s="568" t="s">
        <v>1211</v>
      </c>
      <c r="C287" s="568" t="s">
        <v>1191</v>
      </c>
      <c r="D287" s="568" t="s">
        <v>1254</v>
      </c>
      <c r="E287" s="568" t="s">
        <v>1255</v>
      </c>
      <c r="F287" s="585">
        <v>32</v>
      </c>
      <c r="G287" s="585">
        <v>3712</v>
      </c>
      <c r="H287" s="585"/>
      <c r="I287" s="585">
        <v>116</v>
      </c>
      <c r="J287" s="585">
        <v>41</v>
      </c>
      <c r="K287" s="585">
        <v>4797</v>
      </c>
      <c r="L287" s="585"/>
      <c r="M287" s="585">
        <v>117</v>
      </c>
      <c r="N287" s="585">
        <v>11</v>
      </c>
      <c r="O287" s="585">
        <v>1342</v>
      </c>
      <c r="P287" s="573"/>
      <c r="Q287" s="586">
        <v>122</v>
      </c>
    </row>
    <row r="288" spans="1:17" ht="14.45" customHeight="1" x14ac:dyDescent="0.2">
      <c r="A288" s="567" t="s">
        <v>1306</v>
      </c>
      <c r="B288" s="568" t="s">
        <v>1211</v>
      </c>
      <c r="C288" s="568" t="s">
        <v>1191</v>
      </c>
      <c r="D288" s="568" t="s">
        <v>1256</v>
      </c>
      <c r="E288" s="568" t="s">
        <v>1257</v>
      </c>
      <c r="F288" s="585">
        <v>3</v>
      </c>
      <c r="G288" s="585">
        <v>1050</v>
      </c>
      <c r="H288" s="585"/>
      <c r="I288" s="585">
        <v>350</v>
      </c>
      <c r="J288" s="585"/>
      <c r="K288" s="585"/>
      <c r="L288" s="585"/>
      <c r="M288" s="585"/>
      <c r="N288" s="585"/>
      <c r="O288" s="585"/>
      <c r="P288" s="573"/>
      <c r="Q288" s="586"/>
    </row>
    <row r="289" spans="1:17" ht="14.45" customHeight="1" x14ac:dyDescent="0.2">
      <c r="A289" s="567" t="s">
        <v>1306</v>
      </c>
      <c r="B289" s="568" t="s">
        <v>1211</v>
      </c>
      <c r="C289" s="568" t="s">
        <v>1191</v>
      </c>
      <c r="D289" s="568" t="s">
        <v>1260</v>
      </c>
      <c r="E289" s="568" t="s">
        <v>1261</v>
      </c>
      <c r="F289" s="585">
        <v>3</v>
      </c>
      <c r="G289" s="585">
        <v>3225</v>
      </c>
      <c r="H289" s="585"/>
      <c r="I289" s="585">
        <v>1075</v>
      </c>
      <c r="J289" s="585">
        <v>1</v>
      </c>
      <c r="K289" s="585">
        <v>1082</v>
      </c>
      <c r="L289" s="585"/>
      <c r="M289" s="585">
        <v>1082</v>
      </c>
      <c r="N289" s="585"/>
      <c r="O289" s="585"/>
      <c r="P289" s="573"/>
      <c r="Q289" s="586"/>
    </row>
    <row r="290" spans="1:17" ht="14.45" customHeight="1" x14ac:dyDescent="0.2">
      <c r="A290" s="567" t="s">
        <v>1306</v>
      </c>
      <c r="B290" s="568" t="s">
        <v>1211</v>
      </c>
      <c r="C290" s="568" t="s">
        <v>1191</v>
      </c>
      <c r="D290" s="568" t="s">
        <v>1262</v>
      </c>
      <c r="E290" s="568" t="s">
        <v>1263</v>
      </c>
      <c r="F290" s="585">
        <v>2</v>
      </c>
      <c r="G290" s="585">
        <v>608</v>
      </c>
      <c r="H290" s="585"/>
      <c r="I290" s="585">
        <v>304</v>
      </c>
      <c r="J290" s="585">
        <v>2</v>
      </c>
      <c r="K290" s="585">
        <v>612</v>
      </c>
      <c r="L290" s="585"/>
      <c r="M290" s="585">
        <v>306</v>
      </c>
      <c r="N290" s="585"/>
      <c r="O290" s="585"/>
      <c r="P290" s="573"/>
      <c r="Q290" s="586"/>
    </row>
    <row r="291" spans="1:17" ht="14.45" customHeight="1" x14ac:dyDescent="0.2">
      <c r="A291" s="567" t="s">
        <v>1307</v>
      </c>
      <c r="B291" s="568" t="s">
        <v>1211</v>
      </c>
      <c r="C291" s="568" t="s">
        <v>1191</v>
      </c>
      <c r="D291" s="568" t="s">
        <v>1208</v>
      </c>
      <c r="E291" s="568" t="s">
        <v>1209</v>
      </c>
      <c r="F291" s="585">
        <v>33</v>
      </c>
      <c r="G291" s="585">
        <v>7029</v>
      </c>
      <c r="H291" s="585"/>
      <c r="I291" s="585">
        <v>213</v>
      </c>
      <c r="J291" s="585">
        <v>16</v>
      </c>
      <c r="K291" s="585">
        <v>3440</v>
      </c>
      <c r="L291" s="585"/>
      <c r="M291" s="585">
        <v>215</v>
      </c>
      <c r="N291" s="585">
        <v>8</v>
      </c>
      <c r="O291" s="585">
        <v>1776</v>
      </c>
      <c r="P291" s="573"/>
      <c r="Q291" s="586">
        <v>222</v>
      </c>
    </row>
    <row r="292" spans="1:17" ht="14.45" customHeight="1" x14ac:dyDescent="0.2">
      <c r="A292" s="567" t="s">
        <v>1307</v>
      </c>
      <c r="B292" s="568" t="s">
        <v>1211</v>
      </c>
      <c r="C292" s="568" t="s">
        <v>1191</v>
      </c>
      <c r="D292" s="568" t="s">
        <v>1212</v>
      </c>
      <c r="E292" s="568" t="s">
        <v>1209</v>
      </c>
      <c r="F292" s="585"/>
      <c r="G292" s="585"/>
      <c r="H292" s="585"/>
      <c r="I292" s="585"/>
      <c r="J292" s="585">
        <v>12</v>
      </c>
      <c r="K292" s="585">
        <v>1068</v>
      </c>
      <c r="L292" s="585"/>
      <c r="M292" s="585">
        <v>89</v>
      </c>
      <c r="N292" s="585"/>
      <c r="O292" s="585"/>
      <c r="P292" s="573"/>
      <c r="Q292" s="586"/>
    </row>
    <row r="293" spans="1:17" ht="14.45" customHeight="1" x14ac:dyDescent="0.2">
      <c r="A293" s="567" t="s">
        <v>1307</v>
      </c>
      <c r="B293" s="568" t="s">
        <v>1211</v>
      </c>
      <c r="C293" s="568" t="s">
        <v>1191</v>
      </c>
      <c r="D293" s="568" t="s">
        <v>1213</v>
      </c>
      <c r="E293" s="568" t="s">
        <v>1214</v>
      </c>
      <c r="F293" s="585">
        <v>45</v>
      </c>
      <c r="G293" s="585">
        <v>13635</v>
      </c>
      <c r="H293" s="585"/>
      <c r="I293" s="585">
        <v>303</v>
      </c>
      <c r="J293" s="585">
        <v>92</v>
      </c>
      <c r="K293" s="585">
        <v>28060</v>
      </c>
      <c r="L293" s="585"/>
      <c r="M293" s="585">
        <v>305</v>
      </c>
      <c r="N293" s="585"/>
      <c r="O293" s="585"/>
      <c r="P293" s="573"/>
      <c r="Q293" s="586"/>
    </row>
    <row r="294" spans="1:17" ht="14.45" customHeight="1" x14ac:dyDescent="0.2">
      <c r="A294" s="567" t="s">
        <v>1307</v>
      </c>
      <c r="B294" s="568" t="s">
        <v>1211</v>
      </c>
      <c r="C294" s="568" t="s">
        <v>1191</v>
      </c>
      <c r="D294" s="568" t="s">
        <v>1219</v>
      </c>
      <c r="E294" s="568" t="s">
        <v>1220</v>
      </c>
      <c r="F294" s="585">
        <v>70</v>
      </c>
      <c r="G294" s="585">
        <v>9660</v>
      </c>
      <c r="H294" s="585"/>
      <c r="I294" s="585">
        <v>138</v>
      </c>
      <c r="J294" s="585">
        <v>69</v>
      </c>
      <c r="K294" s="585">
        <v>9591</v>
      </c>
      <c r="L294" s="585"/>
      <c r="M294" s="585">
        <v>139</v>
      </c>
      <c r="N294" s="585">
        <v>15</v>
      </c>
      <c r="O294" s="585">
        <v>2130</v>
      </c>
      <c r="P294" s="573"/>
      <c r="Q294" s="586">
        <v>142</v>
      </c>
    </row>
    <row r="295" spans="1:17" ht="14.45" customHeight="1" x14ac:dyDescent="0.2">
      <c r="A295" s="567" t="s">
        <v>1307</v>
      </c>
      <c r="B295" s="568" t="s">
        <v>1211</v>
      </c>
      <c r="C295" s="568" t="s">
        <v>1191</v>
      </c>
      <c r="D295" s="568" t="s">
        <v>1226</v>
      </c>
      <c r="E295" s="568" t="s">
        <v>1227</v>
      </c>
      <c r="F295" s="585">
        <v>3</v>
      </c>
      <c r="G295" s="585">
        <v>525</v>
      </c>
      <c r="H295" s="585"/>
      <c r="I295" s="585">
        <v>175</v>
      </c>
      <c r="J295" s="585">
        <v>5</v>
      </c>
      <c r="K295" s="585">
        <v>880</v>
      </c>
      <c r="L295" s="585"/>
      <c r="M295" s="585">
        <v>176</v>
      </c>
      <c r="N295" s="585"/>
      <c r="O295" s="585"/>
      <c r="P295" s="573"/>
      <c r="Q295" s="586"/>
    </row>
    <row r="296" spans="1:17" ht="14.45" customHeight="1" x14ac:dyDescent="0.2">
      <c r="A296" s="567" t="s">
        <v>1307</v>
      </c>
      <c r="B296" s="568" t="s">
        <v>1211</v>
      </c>
      <c r="C296" s="568" t="s">
        <v>1191</v>
      </c>
      <c r="D296" s="568" t="s">
        <v>1230</v>
      </c>
      <c r="E296" s="568" t="s">
        <v>1231</v>
      </c>
      <c r="F296" s="585">
        <v>88</v>
      </c>
      <c r="G296" s="585">
        <v>1496</v>
      </c>
      <c r="H296" s="585"/>
      <c r="I296" s="585">
        <v>17</v>
      </c>
      <c r="J296" s="585">
        <v>59</v>
      </c>
      <c r="K296" s="585">
        <v>1003</v>
      </c>
      <c r="L296" s="585"/>
      <c r="M296" s="585">
        <v>17</v>
      </c>
      <c r="N296" s="585">
        <v>3</v>
      </c>
      <c r="O296" s="585">
        <v>57</v>
      </c>
      <c r="P296" s="573"/>
      <c r="Q296" s="586">
        <v>19</v>
      </c>
    </row>
    <row r="297" spans="1:17" ht="14.45" customHeight="1" x14ac:dyDescent="0.2">
      <c r="A297" s="567" t="s">
        <v>1307</v>
      </c>
      <c r="B297" s="568" t="s">
        <v>1211</v>
      </c>
      <c r="C297" s="568" t="s">
        <v>1191</v>
      </c>
      <c r="D297" s="568" t="s">
        <v>1232</v>
      </c>
      <c r="E297" s="568" t="s">
        <v>1233</v>
      </c>
      <c r="F297" s="585">
        <v>7</v>
      </c>
      <c r="G297" s="585">
        <v>1939</v>
      </c>
      <c r="H297" s="585"/>
      <c r="I297" s="585">
        <v>277</v>
      </c>
      <c r="J297" s="585">
        <v>3</v>
      </c>
      <c r="K297" s="585">
        <v>837</v>
      </c>
      <c r="L297" s="585"/>
      <c r="M297" s="585">
        <v>279</v>
      </c>
      <c r="N297" s="585">
        <v>3</v>
      </c>
      <c r="O297" s="585">
        <v>867</v>
      </c>
      <c r="P297" s="573"/>
      <c r="Q297" s="586">
        <v>289</v>
      </c>
    </row>
    <row r="298" spans="1:17" ht="14.45" customHeight="1" x14ac:dyDescent="0.2">
      <c r="A298" s="567" t="s">
        <v>1307</v>
      </c>
      <c r="B298" s="568" t="s">
        <v>1211</v>
      </c>
      <c r="C298" s="568" t="s">
        <v>1191</v>
      </c>
      <c r="D298" s="568" t="s">
        <v>1234</v>
      </c>
      <c r="E298" s="568" t="s">
        <v>1235</v>
      </c>
      <c r="F298" s="585">
        <v>9</v>
      </c>
      <c r="G298" s="585">
        <v>1269</v>
      </c>
      <c r="H298" s="585"/>
      <c r="I298" s="585">
        <v>141</v>
      </c>
      <c r="J298" s="585">
        <v>3</v>
      </c>
      <c r="K298" s="585">
        <v>426</v>
      </c>
      <c r="L298" s="585"/>
      <c r="M298" s="585">
        <v>142</v>
      </c>
      <c r="N298" s="585">
        <v>4</v>
      </c>
      <c r="O298" s="585">
        <v>572</v>
      </c>
      <c r="P298" s="573"/>
      <c r="Q298" s="586">
        <v>143</v>
      </c>
    </row>
    <row r="299" spans="1:17" ht="14.45" customHeight="1" x14ac:dyDescent="0.2">
      <c r="A299" s="567" t="s">
        <v>1307</v>
      </c>
      <c r="B299" s="568" t="s">
        <v>1211</v>
      </c>
      <c r="C299" s="568" t="s">
        <v>1191</v>
      </c>
      <c r="D299" s="568" t="s">
        <v>1236</v>
      </c>
      <c r="E299" s="568" t="s">
        <v>1235</v>
      </c>
      <c r="F299" s="585">
        <v>70</v>
      </c>
      <c r="G299" s="585">
        <v>5530</v>
      </c>
      <c r="H299" s="585"/>
      <c r="I299" s="585">
        <v>79</v>
      </c>
      <c r="J299" s="585">
        <v>69</v>
      </c>
      <c r="K299" s="585">
        <v>5451</v>
      </c>
      <c r="L299" s="585"/>
      <c r="M299" s="585">
        <v>79</v>
      </c>
      <c r="N299" s="585">
        <v>15</v>
      </c>
      <c r="O299" s="585">
        <v>1215</v>
      </c>
      <c r="P299" s="573"/>
      <c r="Q299" s="586">
        <v>81</v>
      </c>
    </row>
    <row r="300" spans="1:17" ht="14.45" customHeight="1" x14ac:dyDescent="0.2">
      <c r="A300" s="567" t="s">
        <v>1307</v>
      </c>
      <c r="B300" s="568" t="s">
        <v>1211</v>
      </c>
      <c r="C300" s="568" t="s">
        <v>1191</v>
      </c>
      <c r="D300" s="568" t="s">
        <v>1237</v>
      </c>
      <c r="E300" s="568" t="s">
        <v>1238</v>
      </c>
      <c r="F300" s="585">
        <v>9</v>
      </c>
      <c r="G300" s="585">
        <v>2844</v>
      </c>
      <c r="H300" s="585"/>
      <c r="I300" s="585">
        <v>316</v>
      </c>
      <c r="J300" s="585">
        <v>3</v>
      </c>
      <c r="K300" s="585">
        <v>954</v>
      </c>
      <c r="L300" s="585"/>
      <c r="M300" s="585">
        <v>318</v>
      </c>
      <c r="N300" s="585">
        <v>4</v>
      </c>
      <c r="O300" s="585">
        <v>1312</v>
      </c>
      <c r="P300" s="573"/>
      <c r="Q300" s="586">
        <v>328</v>
      </c>
    </row>
    <row r="301" spans="1:17" ht="14.45" customHeight="1" x14ac:dyDescent="0.2">
      <c r="A301" s="567" t="s">
        <v>1307</v>
      </c>
      <c r="B301" s="568" t="s">
        <v>1211</v>
      </c>
      <c r="C301" s="568" t="s">
        <v>1191</v>
      </c>
      <c r="D301" s="568" t="s">
        <v>1241</v>
      </c>
      <c r="E301" s="568" t="s">
        <v>1242</v>
      </c>
      <c r="F301" s="585">
        <v>72</v>
      </c>
      <c r="G301" s="585">
        <v>11880</v>
      </c>
      <c r="H301" s="585"/>
      <c r="I301" s="585">
        <v>165</v>
      </c>
      <c r="J301" s="585">
        <v>67</v>
      </c>
      <c r="K301" s="585">
        <v>11122</v>
      </c>
      <c r="L301" s="585"/>
      <c r="M301" s="585">
        <v>166</v>
      </c>
      <c r="N301" s="585">
        <v>13</v>
      </c>
      <c r="O301" s="585">
        <v>2210</v>
      </c>
      <c r="P301" s="573"/>
      <c r="Q301" s="586">
        <v>170</v>
      </c>
    </row>
    <row r="302" spans="1:17" ht="14.45" customHeight="1" x14ac:dyDescent="0.2">
      <c r="A302" s="567" t="s">
        <v>1307</v>
      </c>
      <c r="B302" s="568" t="s">
        <v>1211</v>
      </c>
      <c r="C302" s="568" t="s">
        <v>1191</v>
      </c>
      <c r="D302" s="568" t="s">
        <v>1245</v>
      </c>
      <c r="E302" s="568" t="s">
        <v>1209</v>
      </c>
      <c r="F302" s="585">
        <v>155</v>
      </c>
      <c r="G302" s="585">
        <v>11470</v>
      </c>
      <c r="H302" s="585"/>
      <c r="I302" s="585">
        <v>74</v>
      </c>
      <c r="J302" s="585">
        <v>154</v>
      </c>
      <c r="K302" s="585">
        <v>11396</v>
      </c>
      <c r="L302" s="585"/>
      <c r="M302" s="585">
        <v>74</v>
      </c>
      <c r="N302" s="585">
        <v>32</v>
      </c>
      <c r="O302" s="585">
        <v>2400</v>
      </c>
      <c r="P302" s="573"/>
      <c r="Q302" s="586">
        <v>75</v>
      </c>
    </row>
    <row r="303" spans="1:17" ht="14.45" customHeight="1" x14ac:dyDescent="0.2">
      <c r="A303" s="567" t="s">
        <v>1307</v>
      </c>
      <c r="B303" s="568" t="s">
        <v>1211</v>
      </c>
      <c r="C303" s="568" t="s">
        <v>1191</v>
      </c>
      <c r="D303" s="568" t="s">
        <v>1252</v>
      </c>
      <c r="E303" s="568" t="s">
        <v>1253</v>
      </c>
      <c r="F303" s="585">
        <v>2</v>
      </c>
      <c r="G303" s="585">
        <v>2432</v>
      </c>
      <c r="H303" s="585"/>
      <c r="I303" s="585">
        <v>1216</v>
      </c>
      <c r="J303" s="585">
        <v>5</v>
      </c>
      <c r="K303" s="585">
        <v>6100</v>
      </c>
      <c r="L303" s="585"/>
      <c r="M303" s="585">
        <v>1220</v>
      </c>
      <c r="N303" s="585"/>
      <c r="O303" s="585"/>
      <c r="P303" s="573"/>
      <c r="Q303" s="586"/>
    </row>
    <row r="304" spans="1:17" ht="14.45" customHeight="1" x14ac:dyDescent="0.2">
      <c r="A304" s="567" t="s">
        <v>1307</v>
      </c>
      <c r="B304" s="568" t="s">
        <v>1211</v>
      </c>
      <c r="C304" s="568" t="s">
        <v>1191</v>
      </c>
      <c r="D304" s="568" t="s">
        <v>1254</v>
      </c>
      <c r="E304" s="568" t="s">
        <v>1255</v>
      </c>
      <c r="F304" s="585">
        <v>1</v>
      </c>
      <c r="G304" s="585">
        <v>116</v>
      </c>
      <c r="H304" s="585"/>
      <c r="I304" s="585">
        <v>116</v>
      </c>
      <c r="J304" s="585">
        <v>5</v>
      </c>
      <c r="K304" s="585">
        <v>585</v>
      </c>
      <c r="L304" s="585"/>
      <c r="M304" s="585">
        <v>117</v>
      </c>
      <c r="N304" s="585"/>
      <c r="O304" s="585"/>
      <c r="P304" s="573"/>
      <c r="Q304" s="586"/>
    </row>
    <row r="305" spans="1:17" ht="14.45" customHeight="1" x14ac:dyDescent="0.2">
      <c r="A305" s="567" t="s">
        <v>1308</v>
      </c>
      <c r="B305" s="568" t="s">
        <v>1211</v>
      </c>
      <c r="C305" s="568" t="s">
        <v>1191</v>
      </c>
      <c r="D305" s="568" t="s">
        <v>1208</v>
      </c>
      <c r="E305" s="568" t="s">
        <v>1209</v>
      </c>
      <c r="F305" s="585">
        <v>71</v>
      </c>
      <c r="G305" s="585">
        <v>15123</v>
      </c>
      <c r="H305" s="585"/>
      <c r="I305" s="585">
        <v>213</v>
      </c>
      <c r="J305" s="585">
        <v>128</v>
      </c>
      <c r="K305" s="585">
        <v>27520</v>
      </c>
      <c r="L305" s="585"/>
      <c r="M305" s="585">
        <v>215</v>
      </c>
      <c r="N305" s="585">
        <v>13</v>
      </c>
      <c r="O305" s="585">
        <v>2886</v>
      </c>
      <c r="P305" s="573"/>
      <c r="Q305" s="586">
        <v>222</v>
      </c>
    </row>
    <row r="306" spans="1:17" ht="14.45" customHeight="1" x14ac:dyDescent="0.2">
      <c r="A306" s="567" t="s">
        <v>1308</v>
      </c>
      <c r="B306" s="568" t="s">
        <v>1211</v>
      </c>
      <c r="C306" s="568" t="s">
        <v>1191</v>
      </c>
      <c r="D306" s="568" t="s">
        <v>1212</v>
      </c>
      <c r="E306" s="568" t="s">
        <v>1209</v>
      </c>
      <c r="F306" s="585"/>
      <c r="G306" s="585"/>
      <c r="H306" s="585"/>
      <c r="I306" s="585"/>
      <c r="J306" s="585">
        <v>10</v>
      </c>
      <c r="K306" s="585">
        <v>890</v>
      </c>
      <c r="L306" s="585"/>
      <c r="M306" s="585">
        <v>89</v>
      </c>
      <c r="N306" s="585"/>
      <c r="O306" s="585"/>
      <c r="P306" s="573"/>
      <c r="Q306" s="586"/>
    </row>
    <row r="307" spans="1:17" ht="14.45" customHeight="1" x14ac:dyDescent="0.2">
      <c r="A307" s="567" t="s">
        <v>1308</v>
      </c>
      <c r="B307" s="568" t="s">
        <v>1211</v>
      </c>
      <c r="C307" s="568" t="s">
        <v>1191</v>
      </c>
      <c r="D307" s="568" t="s">
        <v>1213</v>
      </c>
      <c r="E307" s="568" t="s">
        <v>1214</v>
      </c>
      <c r="F307" s="585">
        <v>190</v>
      </c>
      <c r="G307" s="585">
        <v>57570</v>
      </c>
      <c r="H307" s="585"/>
      <c r="I307" s="585">
        <v>303</v>
      </c>
      <c r="J307" s="585">
        <v>521</v>
      </c>
      <c r="K307" s="585">
        <v>158905</v>
      </c>
      <c r="L307" s="585"/>
      <c r="M307" s="585">
        <v>305</v>
      </c>
      <c r="N307" s="585">
        <v>55</v>
      </c>
      <c r="O307" s="585">
        <v>17270</v>
      </c>
      <c r="P307" s="573"/>
      <c r="Q307" s="586">
        <v>314</v>
      </c>
    </row>
    <row r="308" spans="1:17" ht="14.45" customHeight="1" x14ac:dyDescent="0.2">
      <c r="A308" s="567" t="s">
        <v>1308</v>
      </c>
      <c r="B308" s="568" t="s">
        <v>1211</v>
      </c>
      <c r="C308" s="568" t="s">
        <v>1191</v>
      </c>
      <c r="D308" s="568" t="s">
        <v>1215</v>
      </c>
      <c r="E308" s="568" t="s">
        <v>1216</v>
      </c>
      <c r="F308" s="585">
        <v>6</v>
      </c>
      <c r="G308" s="585">
        <v>600</v>
      </c>
      <c r="H308" s="585"/>
      <c r="I308" s="585">
        <v>100</v>
      </c>
      <c r="J308" s="585">
        <v>48</v>
      </c>
      <c r="K308" s="585">
        <v>4848</v>
      </c>
      <c r="L308" s="585"/>
      <c r="M308" s="585">
        <v>101</v>
      </c>
      <c r="N308" s="585">
        <v>3</v>
      </c>
      <c r="O308" s="585">
        <v>318</v>
      </c>
      <c r="P308" s="573"/>
      <c r="Q308" s="586">
        <v>106</v>
      </c>
    </row>
    <row r="309" spans="1:17" ht="14.45" customHeight="1" x14ac:dyDescent="0.2">
      <c r="A309" s="567" t="s">
        <v>1308</v>
      </c>
      <c r="B309" s="568" t="s">
        <v>1211</v>
      </c>
      <c r="C309" s="568" t="s">
        <v>1191</v>
      </c>
      <c r="D309" s="568" t="s">
        <v>1219</v>
      </c>
      <c r="E309" s="568" t="s">
        <v>1220</v>
      </c>
      <c r="F309" s="585">
        <v>200</v>
      </c>
      <c r="G309" s="585">
        <v>27600</v>
      </c>
      <c r="H309" s="585"/>
      <c r="I309" s="585">
        <v>138</v>
      </c>
      <c r="J309" s="585">
        <v>237</v>
      </c>
      <c r="K309" s="585">
        <v>32943</v>
      </c>
      <c r="L309" s="585"/>
      <c r="M309" s="585">
        <v>139</v>
      </c>
      <c r="N309" s="585">
        <v>37</v>
      </c>
      <c r="O309" s="585">
        <v>5254</v>
      </c>
      <c r="P309" s="573"/>
      <c r="Q309" s="586">
        <v>142</v>
      </c>
    </row>
    <row r="310" spans="1:17" ht="14.45" customHeight="1" x14ac:dyDescent="0.2">
      <c r="A310" s="567" t="s">
        <v>1308</v>
      </c>
      <c r="B310" s="568" t="s">
        <v>1211</v>
      </c>
      <c r="C310" s="568" t="s">
        <v>1191</v>
      </c>
      <c r="D310" s="568" t="s">
        <v>1221</v>
      </c>
      <c r="E310" s="568" t="s">
        <v>1220</v>
      </c>
      <c r="F310" s="585"/>
      <c r="G310" s="585"/>
      <c r="H310" s="585"/>
      <c r="I310" s="585"/>
      <c r="J310" s="585">
        <v>8</v>
      </c>
      <c r="K310" s="585">
        <v>1496</v>
      </c>
      <c r="L310" s="585"/>
      <c r="M310" s="585">
        <v>187</v>
      </c>
      <c r="N310" s="585"/>
      <c r="O310" s="585"/>
      <c r="P310" s="573"/>
      <c r="Q310" s="586"/>
    </row>
    <row r="311" spans="1:17" ht="14.45" customHeight="1" x14ac:dyDescent="0.2">
      <c r="A311" s="567" t="s">
        <v>1308</v>
      </c>
      <c r="B311" s="568" t="s">
        <v>1211</v>
      </c>
      <c r="C311" s="568" t="s">
        <v>1191</v>
      </c>
      <c r="D311" s="568" t="s">
        <v>1222</v>
      </c>
      <c r="E311" s="568" t="s">
        <v>1223</v>
      </c>
      <c r="F311" s="585"/>
      <c r="G311" s="585"/>
      <c r="H311" s="585"/>
      <c r="I311" s="585"/>
      <c r="J311" s="585">
        <v>6</v>
      </c>
      <c r="K311" s="585">
        <v>3894</v>
      </c>
      <c r="L311" s="585"/>
      <c r="M311" s="585">
        <v>649</v>
      </c>
      <c r="N311" s="585"/>
      <c r="O311" s="585"/>
      <c r="P311" s="573"/>
      <c r="Q311" s="586"/>
    </row>
    <row r="312" spans="1:17" ht="14.45" customHeight="1" x14ac:dyDescent="0.2">
      <c r="A312" s="567" t="s">
        <v>1308</v>
      </c>
      <c r="B312" s="568" t="s">
        <v>1211</v>
      </c>
      <c r="C312" s="568" t="s">
        <v>1191</v>
      </c>
      <c r="D312" s="568" t="s">
        <v>1224</v>
      </c>
      <c r="E312" s="568" t="s">
        <v>1225</v>
      </c>
      <c r="F312" s="585"/>
      <c r="G312" s="585"/>
      <c r="H312" s="585"/>
      <c r="I312" s="585"/>
      <c r="J312" s="585">
        <v>1</v>
      </c>
      <c r="K312" s="585">
        <v>618</v>
      </c>
      <c r="L312" s="585"/>
      <c r="M312" s="585">
        <v>618</v>
      </c>
      <c r="N312" s="585"/>
      <c r="O312" s="585"/>
      <c r="P312" s="573"/>
      <c r="Q312" s="586"/>
    </row>
    <row r="313" spans="1:17" ht="14.45" customHeight="1" x14ac:dyDescent="0.2">
      <c r="A313" s="567" t="s">
        <v>1308</v>
      </c>
      <c r="B313" s="568" t="s">
        <v>1211</v>
      </c>
      <c r="C313" s="568" t="s">
        <v>1191</v>
      </c>
      <c r="D313" s="568" t="s">
        <v>1226</v>
      </c>
      <c r="E313" s="568" t="s">
        <v>1227</v>
      </c>
      <c r="F313" s="585">
        <v>8</v>
      </c>
      <c r="G313" s="585">
        <v>1400</v>
      </c>
      <c r="H313" s="585"/>
      <c r="I313" s="585">
        <v>175</v>
      </c>
      <c r="J313" s="585">
        <v>27</v>
      </c>
      <c r="K313" s="585">
        <v>4752</v>
      </c>
      <c r="L313" s="585"/>
      <c r="M313" s="585">
        <v>176</v>
      </c>
      <c r="N313" s="585">
        <v>4</v>
      </c>
      <c r="O313" s="585">
        <v>760</v>
      </c>
      <c r="P313" s="573"/>
      <c r="Q313" s="586">
        <v>190</v>
      </c>
    </row>
    <row r="314" spans="1:17" ht="14.45" customHeight="1" x14ac:dyDescent="0.2">
      <c r="A314" s="567" t="s">
        <v>1308</v>
      </c>
      <c r="B314" s="568" t="s">
        <v>1211</v>
      </c>
      <c r="C314" s="568" t="s">
        <v>1191</v>
      </c>
      <c r="D314" s="568" t="s">
        <v>1230</v>
      </c>
      <c r="E314" s="568" t="s">
        <v>1231</v>
      </c>
      <c r="F314" s="585">
        <v>272</v>
      </c>
      <c r="G314" s="585">
        <v>4624</v>
      </c>
      <c r="H314" s="585"/>
      <c r="I314" s="585">
        <v>17</v>
      </c>
      <c r="J314" s="585">
        <v>271</v>
      </c>
      <c r="K314" s="585">
        <v>4607</v>
      </c>
      <c r="L314" s="585"/>
      <c r="M314" s="585">
        <v>17</v>
      </c>
      <c r="N314" s="585">
        <v>13</v>
      </c>
      <c r="O314" s="585">
        <v>247</v>
      </c>
      <c r="P314" s="573"/>
      <c r="Q314" s="586">
        <v>19</v>
      </c>
    </row>
    <row r="315" spans="1:17" ht="14.45" customHeight="1" x14ac:dyDescent="0.2">
      <c r="A315" s="567" t="s">
        <v>1308</v>
      </c>
      <c r="B315" s="568" t="s">
        <v>1211</v>
      </c>
      <c r="C315" s="568" t="s">
        <v>1191</v>
      </c>
      <c r="D315" s="568" t="s">
        <v>1232</v>
      </c>
      <c r="E315" s="568" t="s">
        <v>1233</v>
      </c>
      <c r="F315" s="585">
        <v>17</v>
      </c>
      <c r="G315" s="585">
        <v>4709</v>
      </c>
      <c r="H315" s="585"/>
      <c r="I315" s="585">
        <v>277</v>
      </c>
      <c r="J315" s="585">
        <v>24</v>
      </c>
      <c r="K315" s="585">
        <v>6696</v>
      </c>
      <c r="L315" s="585"/>
      <c r="M315" s="585">
        <v>279</v>
      </c>
      <c r="N315" s="585">
        <v>3</v>
      </c>
      <c r="O315" s="585">
        <v>867</v>
      </c>
      <c r="P315" s="573"/>
      <c r="Q315" s="586">
        <v>289</v>
      </c>
    </row>
    <row r="316" spans="1:17" ht="14.45" customHeight="1" x14ac:dyDescent="0.2">
      <c r="A316" s="567" t="s">
        <v>1308</v>
      </c>
      <c r="B316" s="568" t="s">
        <v>1211</v>
      </c>
      <c r="C316" s="568" t="s">
        <v>1191</v>
      </c>
      <c r="D316" s="568" t="s">
        <v>1234</v>
      </c>
      <c r="E316" s="568" t="s">
        <v>1235</v>
      </c>
      <c r="F316" s="585">
        <v>20</v>
      </c>
      <c r="G316" s="585">
        <v>2820</v>
      </c>
      <c r="H316" s="585"/>
      <c r="I316" s="585">
        <v>141</v>
      </c>
      <c r="J316" s="585">
        <v>28</v>
      </c>
      <c r="K316" s="585">
        <v>3976</v>
      </c>
      <c r="L316" s="585"/>
      <c r="M316" s="585">
        <v>142</v>
      </c>
      <c r="N316" s="585">
        <v>4</v>
      </c>
      <c r="O316" s="585">
        <v>572</v>
      </c>
      <c r="P316" s="573"/>
      <c r="Q316" s="586">
        <v>143</v>
      </c>
    </row>
    <row r="317" spans="1:17" ht="14.45" customHeight="1" x14ac:dyDescent="0.2">
      <c r="A317" s="567" t="s">
        <v>1308</v>
      </c>
      <c r="B317" s="568" t="s">
        <v>1211</v>
      </c>
      <c r="C317" s="568" t="s">
        <v>1191</v>
      </c>
      <c r="D317" s="568" t="s">
        <v>1236</v>
      </c>
      <c r="E317" s="568" t="s">
        <v>1235</v>
      </c>
      <c r="F317" s="585">
        <v>200</v>
      </c>
      <c r="G317" s="585">
        <v>15800</v>
      </c>
      <c r="H317" s="585"/>
      <c r="I317" s="585">
        <v>79</v>
      </c>
      <c r="J317" s="585">
        <v>237</v>
      </c>
      <c r="K317" s="585">
        <v>18723</v>
      </c>
      <c r="L317" s="585"/>
      <c r="M317" s="585">
        <v>79</v>
      </c>
      <c r="N317" s="585">
        <v>37</v>
      </c>
      <c r="O317" s="585">
        <v>2997</v>
      </c>
      <c r="P317" s="573"/>
      <c r="Q317" s="586">
        <v>81</v>
      </c>
    </row>
    <row r="318" spans="1:17" ht="14.45" customHeight="1" x14ac:dyDescent="0.2">
      <c r="A318" s="567" t="s">
        <v>1308</v>
      </c>
      <c r="B318" s="568" t="s">
        <v>1211</v>
      </c>
      <c r="C318" s="568" t="s">
        <v>1191</v>
      </c>
      <c r="D318" s="568" t="s">
        <v>1237</v>
      </c>
      <c r="E318" s="568" t="s">
        <v>1238</v>
      </c>
      <c r="F318" s="585">
        <v>20</v>
      </c>
      <c r="G318" s="585">
        <v>6320</v>
      </c>
      <c r="H318" s="585"/>
      <c r="I318" s="585">
        <v>316</v>
      </c>
      <c r="J318" s="585">
        <v>28</v>
      </c>
      <c r="K318" s="585">
        <v>8904</v>
      </c>
      <c r="L318" s="585"/>
      <c r="M318" s="585">
        <v>318</v>
      </c>
      <c r="N318" s="585">
        <v>4</v>
      </c>
      <c r="O318" s="585">
        <v>1312</v>
      </c>
      <c r="P318" s="573"/>
      <c r="Q318" s="586">
        <v>328</v>
      </c>
    </row>
    <row r="319" spans="1:17" ht="14.45" customHeight="1" x14ac:dyDescent="0.2">
      <c r="A319" s="567" t="s">
        <v>1308</v>
      </c>
      <c r="B319" s="568" t="s">
        <v>1211</v>
      </c>
      <c r="C319" s="568" t="s">
        <v>1191</v>
      </c>
      <c r="D319" s="568" t="s">
        <v>1241</v>
      </c>
      <c r="E319" s="568" t="s">
        <v>1242</v>
      </c>
      <c r="F319" s="585">
        <v>209</v>
      </c>
      <c r="G319" s="585">
        <v>34485</v>
      </c>
      <c r="H319" s="585"/>
      <c r="I319" s="585">
        <v>165</v>
      </c>
      <c r="J319" s="585">
        <v>221</v>
      </c>
      <c r="K319" s="585">
        <v>36686</v>
      </c>
      <c r="L319" s="585"/>
      <c r="M319" s="585">
        <v>166</v>
      </c>
      <c r="N319" s="585">
        <v>35</v>
      </c>
      <c r="O319" s="585">
        <v>5950</v>
      </c>
      <c r="P319" s="573"/>
      <c r="Q319" s="586">
        <v>170</v>
      </c>
    </row>
    <row r="320" spans="1:17" ht="14.45" customHeight="1" x14ac:dyDescent="0.2">
      <c r="A320" s="567" t="s">
        <v>1308</v>
      </c>
      <c r="B320" s="568" t="s">
        <v>1211</v>
      </c>
      <c r="C320" s="568" t="s">
        <v>1191</v>
      </c>
      <c r="D320" s="568" t="s">
        <v>1245</v>
      </c>
      <c r="E320" s="568" t="s">
        <v>1209</v>
      </c>
      <c r="F320" s="585">
        <v>396</v>
      </c>
      <c r="G320" s="585">
        <v>29304</v>
      </c>
      <c r="H320" s="585"/>
      <c r="I320" s="585">
        <v>74</v>
      </c>
      <c r="J320" s="585">
        <v>519</v>
      </c>
      <c r="K320" s="585">
        <v>38406</v>
      </c>
      <c r="L320" s="585"/>
      <c r="M320" s="585">
        <v>74</v>
      </c>
      <c r="N320" s="585">
        <v>68</v>
      </c>
      <c r="O320" s="585">
        <v>5100</v>
      </c>
      <c r="P320" s="573"/>
      <c r="Q320" s="586">
        <v>75</v>
      </c>
    </row>
    <row r="321" spans="1:17" ht="14.45" customHeight="1" x14ac:dyDescent="0.2">
      <c r="A321" s="567" t="s">
        <v>1308</v>
      </c>
      <c r="B321" s="568" t="s">
        <v>1211</v>
      </c>
      <c r="C321" s="568" t="s">
        <v>1191</v>
      </c>
      <c r="D321" s="568" t="s">
        <v>1250</v>
      </c>
      <c r="E321" s="568" t="s">
        <v>1251</v>
      </c>
      <c r="F321" s="585"/>
      <c r="G321" s="585"/>
      <c r="H321" s="585"/>
      <c r="I321" s="585"/>
      <c r="J321" s="585">
        <v>5</v>
      </c>
      <c r="K321" s="585">
        <v>1175</v>
      </c>
      <c r="L321" s="585"/>
      <c r="M321" s="585">
        <v>235</v>
      </c>
      <c r="N321" s="585"/>
      <c r="O321" s="585"/>
      <c r="P321" s="573"/>
      <c r="Q321" s="586"/>
    </row>
    <row r="322" spans="1:17" ht="14.45" customHeight="1" x14ac:dyDescent="0.2">
      <c r="A322" s="567" t="s">
        <v>1308</v>
      </c>
      <c r="B322" s="568" t="s">
        <v>1211</v>
      </c>
      <c r="C322" s="568" t="s">
        <v>1191</v>
      </c>
      <c r="D322" s="568" t="s">
        <v>1252</v>
      </c>
      <c r="E322" s="568" t="s">
        <v>1253</v>
      </c>
      <c r="F322" s="585">
        <v>13</v>
      </c>
      <c r="G322" s="585">
        <v>15808</v>
      </c>
      <c r="H322" s="585"/>
      <c r="I322" s="585">
        <v>1216</v>
      </c>
      <c r="J322" s="585">
        <v>37</v>
      </c>
      <c r="K322" s="585">
        <v>45140</v>
      </c>
      <c r="L322" s="585"/>
      <c r="M322" s="585">
        <v>1220</v>
      </c>
      <c r="N322" s="585">
        <v>2</v>
      </c>
      <c r="O322" s="585">
        <v>2480</v>
      </c>
      <c r="P322" s="573"/>
      <c r="Q322" s="586">
        <v>1240</v>
      </c>
    </row>
    <row r="323" spans="1:17" ht="14.45" customHeight="1" x14ac:dyDescent="0.2">
      <c r="A323" s="567" t="s">
        <v>1308</v>
      </c>
      <c r="B323" s="568" t="s">
        <v>1211</v>
      </c>
      <c r="C323" s="568" t="s">
        <v>1191</v>
      </c>
      <c r="D323" s="568" t="s">
        <v>1254</v>
      </c>
      <c r="E323" s="568" t="s">
        <v>1255</v>
      </c>
      <c r="F323" s="585">
        <v>7</v>
      </c>
      <c r="G323" s="585">
        <v>812</v>
      </c>
      <c r="H323" s="585"/>
      <c r="I323" s="585">
        <v>116</v>
      </c>
      <c r="J323" s="585">
        <v>28</v>
      </c>
      <c r="K323" s="585">
        <v>3276</v>
      </c>
      <c r="L323" s="585"/>
      <c r="M323" s="585">
        <v>117</v>
      </c>
      <c r="N323" s="585">
        <v>2</v>
      </c>
      <c r="O323" s="585">
        <v>244</v>
      </c>
      <c r="P323" s="573"/>
      <c r="Q323" s="586">
        <v>122</v>
      </c>
    </row>
    <row r="324" spans="1:17" ht="14.45" customHeight="1" x14ac:dyDescent="0.2">
      <c r="A324" s="567" t="s">
        <v>1308</v>
      </c>
      <c r="B324" s="568" t="s">
        <v>1211</v>
      </c>
      <c r="C324" s="568" t="s">
        <v>1191</v>
      </c>
      <c r="D324" s="568" t="s">
        <v>1256</v>
      </c>
      <c r="E324" s="568" t="s">
        <v>1257</v>
      </c>
      <c r="F324" s="585"/>
      <c r="G324" s="585"/>
      <c r="H324" s="585"/>
      <c r="I324" s="585"/>
      <c r="J324" s="585">
        <v>4</v>
      </c>
      <c r="K324" s="585">
        <v>1408</v>
      </c>
      <c r="L324" s="585"/>
      <c r="M324" s="585">
        <v>352</v>
      </c>
      <c r="N324" s="585"/>
      <c r="O324" s="585"/>
      <c r="P324" s="573"/>
      <c r="Q324" s="586"/>
    </row>
    <row r="325" spans="1:17" ht="14.45" customHeight="1" x14ac:dyDescent="0.2">
      <c r="A325" s="567" t="s">
        <v>1308</v>
      </c>
      <c r="B325" s="568" t="s">
        <v>1211</v>
      </c>
      <c r="C325" s="568" t="s">
        <v>1191</v>
      </c>
      <c r="D325" s="568" t="s">
        <v>1260</v>
      </c>
      <c r="E325" s="568" t="s">
        <v>1261</v>
      </c>
      <c r="F325" s="585"/>
      <c r="G325" s="585"/>
      <c r="H325" s="585"/>
      <c r="I325" s="585"/>
      <c r="J325" s="585">
        <v>5</v>
      </c>
      <c r="K325" s="585">
        <v>5410</v>
      </c>
      <c r="L325" s="585"/>
      <c r="M325" s="585">
        <v>1082</v>
      </c>
      <c r="N325" s="585"/>
      <c r="O325" s="585"/>
      <c r="P325" s="573"/>
      <c r="Q325" s="586"/>
    </row>
    <row r="326" spans="1:17" ht="14.45" customHeight="1" x14ac:dyDescent="0.2">
      <c r="A326" s="567" t="s">
        <v>1308</v>
      </c>
      <c r="B326" s="568" t="s">
        <v>1211</v>
      </c>
      <c r="C326" s="568" t="s">
        <v>1191</v>
      </c>
      <c r="D326" s="568" t="s">
        <v>1262</v>
      </c>
      <c r="E326" s="568" t="s">
        <v>1263</v>
      </c>
      <c r="F326" s="585"/>
      <c r="G326" s="585"/>
      <c r="H326" s="585"/>
      <c r="I326" s="585"/>
      <c r="J326" s="585">
        <v>1</v>
      </c>
      <c r="K326" s="585">
        <v>306</v>
      </c>
      <c r="L326" s="585"/>
      <c r="M326" s="585">
        <v>306</v>
      </c>
      <c r="N326" s="585"/>
      <c r="O326" s="585"/>
      <c r="P326" s="573"/>
      <c r="Q326" s="586"/>
    </row>
    <row r="327" spans="1:17" ht="14.45" customHeight="1" x14ac:dyDescent="0.2">
      <c r="A327" s="567" t="s">
        <v>1309</v>
      </c>
      <c r="B327" s="568" t="s">
        <v>1211</v>
      </c>
      <c r="C327" s="568" t="s">
        <v>1191</v>
      </c>
      <c r="D327" s="568" t="s">
        <v>1208</v>
      </c>
      <c r="E327" s="568" t="s">
        <v>1209</v>
      </c>
      <c r="F327" s="585">
        <v>98</v>
      </c>
      <c r="G327" s="585">
        <v>20874</v>
      </c>
      <c r="H327" s="585"/>
      <c r="I327" s="585">
        <v>213</v>
      </c>
      <c r="J327" s="585">
        <v>65</v>
      </c>
      <c r="K327" s="585">
        <v>13975</v>
      </c>
      <c r="L327" s="585"/>
      <c r="M327" s="585">
        <v>215</v>
      </c>
      <c r="N327" s="585">
        <v>15</v>
      </c>
      <c r="O327" s="585">
        <v>3330</v>
      </c>
      <c r="P327" s="573"/>
      <c r="Q327" s="586">
        <v>222</v>
      </c>
    </row>
    <row r="328" spans="1:17" ht="14.45" customHeight="1" x14ac:dyDescent="0.2">
      <c r="A328" s="567" t="s">
        <v>1309</v>
      </c>
      <c r="B328" s="568" t="s">
        <v>1211</v>
      </c>
      <c r="C328" s="568" t="s">
        <v>1191</v>
      </c>
      <c r="D328" s="568" t="s">
        <v>1212</v>
      </c>
      <c r="E328" s="568" t="s">
        <v>1209</v>
      </c>
      <c r="F328" s="585">
        <v>3</v>
      </c>
      <c r="G328" s="585">
        <v>264</v>
      </c>
      <c r="H328" s="585"/>
      <c r="I328" s="585">
        <v>88</v>
      </c>
      <c r="J328" s="585">
        <v>2</v>
      </c>
      <c r="K328" s="585">
        <v>178</v>
      </c>
      <c r="L328" s="585"/>
      <c r="M328" s="585">
        <v>89</v>
      </c>
      <c r="N328" s="585"/>
      <c r="O328" s="585"/>
      <c r="P328" s="573"/>
      <c r="Q328" s="586"/>
    </row>
    <row r="329" spans="1:17" ht="14.45" customHeight="1" x14ac:dyDescent="0.2">
      <c r="A329" s="567" t="s">
        <v>1309</v>
      </c>
      <c r="B329" s="568" t="s">
        <v>1211</v>
      </c>
      <c r="C329" s="568" t="s">
        <v>1191</v>
      </c>
      <c r="D329" s="568" t="s">
        <v>1213</v>
      </c>
      <c r="E329" s="568" t="s">
        <v>1214</v>
      </c>
      <c r="F329" s="585">
        <v>142</v>
      </c>
      <c r="G329" s="585">
        <v>43026</v>
      </c>
      <c r="H329" s="585"/>
      <c r="I329" s="585">
        <v>303</v>
      </c>
      <c r="J329" s="585">
        <v>36</v>
      </c>
      <c r="K329" s="585">
        <v>10980</v>
      </c>
      <c r="L329" s="585"/>
      <c r="M329" s="585">
        <v>305</v>
      </c>
      <c r="N329" s="585"/>
      <c r="O329" s="585"/>
      <c r="P329" s="573"/>
      <c r="Q329" s="586"/>
    </row>
    <row r="330" spans="1:17" ht="14.45" customHeight="1" x14ac:dyDescent="0.2">
      <c r="A330" s="567" t="s">
        <v>1309</v>
      </c>
      <c r="B330" s="568" t="s">
        <v>1211</v>
      </c>
      <c r="C330" s="568" t="s">
        <v>1191</v>
      </c>
      <c r="D330" s="568" t="s">
        <v>1215</v>
      </c>
      <c r="E330" s="568" t="s">
        <v>1216</v>
      </c>
      <c r="F330" s="585"/>
      <c r="G330" s="585"/>
      <c r="H330" s="585"/>
      <c r="I330" s="585"/>
      <c r="J330" s="585">
        <v>3</v>
      </c>
      <c r="K330" s="585">
        <v>303</v>
      </c>
      <c r="L330" s="585"/>
      <c r="M330" s="585">
        <v>101</v>
      </c>
      <c r="N330" s="585"/>
      <c r="O330" s="585"/>
      <c r="P330" s="573"/>
      <c r="Q330" s="586"/>
    </row>
    <row r="331" spans="1:17" ht="14.45" customHeight="1" x14ac:dyDescent="0.2">
      <c r="A331" s="567" t="s">
        <v>1309</v>
      </c>
      <c r="B331" s="568" t="s">
        <v>1211</v>
      </c>
      <c r="C331" s="568" t="s">
        <v>1191</v>
      </c>
      <c r="D331" s="568" t="s">
        <v>1219</v>
      </c>
      <c r="E331" s="568" t="s">
        <v>1220</v>
      </c>
      <c r="F331" s="585">
        <v>15</v>
      </c>
      <c r="G331" s="585">
        <v>2070</v>
      </c>
      <c r="H331" s="585"/>
      <c r="I331" s="585">
        <v>138</v>
      </c>
      <c r="J331" s="585">
        <v>3</v>
      </c>
      <c r="K331" s="585">
        <v>417</v>
      </c>
      <c r="L331" s="585"/>
      <c r="M331" s="585">
        <v>139</v>
      </c>
      <c r="N331" s="585">
        <v>1</v>
      </c>
      <c r="O331" s="585">
        <v>142</v>
      </c>
      <c r="P331" s="573"/>
      <c r="Q331" s="586">
        <v>142</v>
      </c>
    </row>
    <row r="332" spans="1:17" ht="14.45" customHeight="1" x14ac:dyDescent="0.2">
      <c r="A332" s="567" t="s">
        <v>1309</v>
      </c>
      <c r="B332" s="568" t="s">
        <v>1211</v>
      </c>
      <c r="C332" s="568" t="s">
        <v>1191</v>
      </c>
      <c r="D332" s="568" t="s">
        <v>1221</v>
      </c>
      <c r="E332" s="568" t="s">
        <v>1220</v>
      </c>
      <c r="F332" s="585">
        <v>1</v>
      </c>
      <c r="G332" s="585">
        <v>185</v>
      </c>
      <c r="H332" s="585"/>
      <c r="I332" s="585">
        <v>185</v>
      </c>
      <c r="J332" s="585">
        <v>2</v>
      </c>
      <c r="K332" s="585">
        <v>374</v>
      </c>
      <c r="L332" s="585"/>
      <c r="M332" s="585">
        <v>187</v>
      </c>
      <c r="N332" s="585"/>
      <c r="O332" s="585"/>
      <c r="P332" s="573"/>
      <c r="Q332" s="586"/>
    </row>
    <row r="333" spans="1:17" ht="14.45" customHeight="1" x14ac:dyDescent="0.2">
      <c r="A333" s="567" t="s">
        <v>1309</v>
      </c>
      <c r="B333" s="568" t="s">
        <v>1211</v>
      </c>
      <c r="C333" s="568" t="s">
        <v>1191</v>
      </c>
      <c r="D333" s="568" t="s">
        <v>1226</v>
      </c>
      <c r="E333" s="568" t="s">
        <v>1227</v>
      </c>
      <c r="F333" s="585">
        <v>7</v>
      </c>
      <c r="G333" s="585">
        <v>1225</v>
      </c>
      <c r="H333" s="585"/>
      <c r="I333" s="585">
        <v>175</v>
      </c>
      <c r="J333" s="585">
        <v>5</v>
      </c>
      <c r="K333" s="585">
        <v>880</v>
      </c>
      <c r="L333" s="585"/>
      <c r="M333" s="585">
        <v>176</v>
      </c>
      <c r="N333" s="585">
        <v>1</v>
      </c>
      <c r="O333" s="585">
        <v>190</v>
      </c>
      <c r="P333" s="573"/>
      <c r="Q333" s="586">
        <v>190</v>
      </c>
    </row>
    <row r="334" spans="1:17" ht="14.45" customHeight="1" x14ac:dyDescent="0.2">
      <c r="A334" s="567" t="s">
        <v>1309</v>
      </c>
      <c r="B334" s="568" t="s">
        <v>1211</v>
      </c>
      <c r="C334" s="568" t="s">
        <v>1191</v>
      </c>
      <c r="D334" s="568" t="s">
        <v>1228</v>
      </c>
      <c r="E334" s="568" t="s">
        <v>1229</v>
      </c>
      <c r="F334" s="585">
        <v>2</v>
      </c>
      <c r="G334" s="585">
        <v>696</v>
      </c>
      <c r="H334" s="585"/>
      <c r="I334" s="585">
        <v>348</v>
      </c>
      <c r="J334" s="585"/>
      <c r="K334" s="585"/>
      <c r="L334" s="585"/>
      <c r="M334" s="585"/>
      <c r="N334" s="585"/>
      <c r="O334" s="585"/>
      <c r="P334" s="573"/>
      <c r="Q334" s="586"/>
    </row>
    <row r="335" spans="1:17" ht="14.45" customHeight="1" x14ac:dyDescent="0.2">
      <c r="A335" s="567" t="s">
        <v>1309</v>
      </c>
      <c r="B335" s="568" t="s">
        <v>1211</v>
      </c>
      <c r="C335" s="568" t="s">
        <v>1191</v>
      </c>
      <c r="D335" s="568" t="s">
        <v>1230</v>
      </c>
      <c r="E335" s="568" t="s">
        <v>1231</v>
      </c>
      <c r="F335" s="585">
        <v>80</v>
      </c>
      <c r="G335" s="585">
        <v>1360</v>
      </c>
      <c r="H335" s="585"/>
      <c r="I335" s="585">
        <v>17</v>
      </c>
      <c r="J335" s="585">
        <v>44</v>
      </c>
      <c r="K335" s="585">
        <v>748</v>
      </c>
      <c r="L335" s="585"/>
      <c r="M335" s="585">
        <v>17</v>
      </c>
      <c r="N335" s="585">
        <v>5</v>
      </c>
      <c r="O335" s="585">
        <v>95</v>
      </c>
      <c r="P335" s="573"/>
      <c r="Q335" s="586">
        <v>19</v>
      </c>
    </row>
    <row r="336" spans="1:17" ht="14.45" customHeight="1" x14ac:dyDescent="0.2">
      <c r="A336" s="567" t="s">
        <v>1309</v>
      </c>
      <c r="B336" s="568" t="s">
        <v>1211</v>
      </c>
      <c r="C336" s="568" t="s">
        <v>1191</v>
      </c>
      <c r="D336" s="568" t="s">
        <v>1232</v>
      </c>
      <c r="E336" s="568" t="s">
        <v>1233</v>
      </c>
      <c r="F336" s="585">
        <v>30</v>
      </c>
      <c r="G336" s="585">
        <v>8310</v>
      </c>
      <c r="H336" s="585"/>
      <c r="I336" s="585">
        <v>277</v>
      </c>
      <c r="J336" s="585">
        <v>30</v>
      </c>
      <c r="K336" s="585">
        <v>8370</v>
      </c>
      <c r="L336" s="585"/>
      <c r="M336" s="585">
        <v>279</v>
      </c>
      <c r="N336" s="585">
        <v>7</v>
      </c>
      <c r="O336" s="585">
        <v>2023</v>
      </c>
      <c r="P336" s="573"/>
      <c r="Q336" s="586">
        <v>289</v>
      </c>
    </row>
    <row r="337" spans="1:17" ht="14.45" customHeight="1" x14ac:dyDescent="0.2">
      <c r="A337" s="567" t="s">
        <v>1309</v>
      </c>
      <c r="B337" s="568" t="s">
        <v>1211</v>
      </c>
      <c r="C337" s="568" t="s">
        <v>1191</v>
      </c>
      <c r="D337" s="568" t="s">
        <v>1234</v>
      </c>
      <c r="E337" s="568" t="s">
        <v>1235</v>
      </c>
      <c r="F337" s="585">
        <v>39</v>
      </c>
      <c r="G337" s="585">
        <v>5499</v>
      </c>
      <c r="H337" s="585"/>
      <c r="I337" s="585">
        <v>141</v>
      </c>
      <c r="J337" s="585">
        <v>31</v>
      </c>
      <c r="K337" s="585">
        <v>4402</v>
      </c>
      <c r="L337" s="585"/>
      <c r="M337" s="585">
        <v>142</v>
      </c>
      <c r="N337" s="585">
        <v>9</v>
      </c>
      <c r="O337" s="585">
        <v>1287</v>
      </c>
      <c r="P337" s="573"/>
      <c r="Q337" s="586">
        <v>143</v>
      </c>
    </row>
    <row r="338" spans="1:17" ht="14.45" customHeight="1" x14ac:dyDescent="0.2">
      <c r="A338" s="567" t="s">
        <v>1309</v>
      </c>
      <c r="B338" s="568" t="s">
        <v>1211</v>
      </c>
      <c r="C338" s="568" t="s">
        <v>1191</v>
      </c>
      <c r="D338" s="568" t="s">
        <v>1236</v>
      </c>
      <c r="E338" s="568" t="s">
        <v>1235</v>
      </c>
      <c r="F338" s="585">
        <v>15</v>
      </c>
      <c r="G338" s="585">
        <v>1185</v>
      </c>
      <c r="H338" s="585"/>
      <c r="I338" s="585">
        <v>79</v>
      </c>
      <c r="J338" s="585">
        <v>3</v>
      </c>
      <c r="K338" s="585">
        <v>237</v>
      </c>
      <c r="L338" s="585"/>
      <c r="M338" s="585">
        <v>79</v>
      </c>
      <c r="N338" s="585">
        <v>1</v>
      </c>
      <c r="O338" s="585">
        <v>81</v>
      </c>
      <c r="P338" s="573"/>
      <c r="Q338" s="586">
        <v>81</v>
      </c>
    </row>
    <row r="339" spans="1:17" ht="14.45" customHeight="1" x14ac:dyDescent="0.2">
      <c r="A339" s="567" t="s">
        <v>1309</v>
      </c>
      <c r="B339" s="568" t="s">
        <v>1211</v>
      </c>
      <c r="C339" s="568" t="s">
        <v>1191</v>
      </c>
      <c r="D339" s="568" t="s">
        <v>1237</v>
      </c>
      <c r="E339" s="568" t="s">
        <v>1238</v>
      </c>
      <c r="F339" s="585">
        <v>39</v>
      </c>
      <c r="G339" s="585">
        <v>12324</v>
      </c>
      <c r="H339" s="585"/>
      <c r="I339" s="585">
        <v>316</v>
      </c>
      <c r="J339" s="585">
        <v>31</v>
      </c>
      <c r="K339" s="585">
        <v>9858</v>
      </c>
      <c r="L339" s="585"/>
      <c r="M339" s="585">
        <v>318</v>
      </c>
      <c r="N339" s="585">
        <v>9</v>
      </c>
      <c r="O339" s="585">
        <v>2952</v>
      </c>
      <c r="P339" s="573"/>
      <c r="Q339" s="586">
        <v>328</v>
      </c>
    </row>
    <row r="340" spans="1:17" ht="14.45" customHeight="1" x14ac:dyDescent="0.2">
      <c r="A340" s="567" t="s">
        <v>1309</v>
      </c>
      <c r="B340" s="568" t="s">
        <v>1211</v>
      </c>
      <c r="C340" s="568" t="s">
        <v>1191</v>
      </c>
      <c r="D340" s="568" t="s">
        <v>1239</v>
      </c>
      <c r="E340" s="568" t="s">
        <v>1240</v>
      </c>
      <c r="F340" s="585"/>
      <c r="G340" s="585"/>
      <c r="H340" s="585"/>
      <c r="I340" s="585"/>
      <c r="J340" s="585">
        <v>1</v>
      </c>
      <c r="K340" s="585">
        <v>329</v>
      </c>
      <c r="L340" s="585"/>
      <c r="M340" s="585">
        <v>329</v>
      </c>
      <c r="N340" s="585"/>
      <c r="O340" s="585"/>
      <c r="P340" s="573"/>
      <c r="Q340" s="586"/>
    </row>
    <row r="341" spans="1:17" ht="14.45" customHeight="1" x14ac:dyDescent="0.2">
      <c r="A341" s="567" t="s">
        <v>1309</v>
      </c>
      <c r="B341" s="568" t="s">
        <v>1211</v>
      </c>
      <c r="C341" s="568" t="s">
        <v>1191</v>
      </c>
      <c r="D341" s="568" t="s">
        <v>1241</v>
      </c>
      <c r="E341" s="568" t="s">
        <v>1242</v>
      </c>
      <c r="F341" s="585">
        <v>32</v>
      </c>
      <c r="G341" s="585">
        <v>5280</v>
      </c>
      <c r="H341" s="585"/>
      <c r="I341" s="585">
        <v>165</v>
      </c>
      <c r="J341" s="585">
        <v>18</v>
      </c>
      <c r="K341" s="585">
        <v>2988</v>
      </c>
      <c r="L341" s="585"/>
      <c r="M341" s="585">
        <v>166</v>
      </c>
      <c r="N341" s="585">
        <v>2</v>
      </c>
      <c r="O341" s="585">
        <v>340</v>
      </c>
      <c r="P341" s="573"/>
      <c r="Q341" s="586">
        <v>170</v>
      </c>
    </row>
    <row r="342" spans="1:17" ht="14.45" customHeight="1" x14ac:dyDescent="0.2">
      <c r="A342" s="567" t="s">
        <v>1309</v>
      </c>
      <c r="B342" s="568" t="s">
        <v>1211</v>
      </c>
      <c r="C342" s="568" t="s">
        <v>1191</v>
      </c>
      <c r="D342" s="568" t="s">
        <v>1245</v>
      </c>
      <c r="E342" s="568" t="s">
        <v>1209</v>
      </c>
      <c r="F342" s="585">
        <v>40</v>
      </c>
      <c r="G342" s="585">
        <v>2960</v>
      </c>
      <c r="H342" s="585"/>
      <c r="I342" s="585">
        <v>74</v>
      </c>
      <c r="J342" s="585">
        <v>18</v>
      </c>
      <c r="K342" s="585">
        <v>1332</v>
      </c>
      <c r="L342" s="585"/>
      <c r="M342" s="585">
        <v>74</v>
      </c>
      <c r="N342" s="585">
        <v>10</v>
      </c>
      <c r="O342" s="585">
        <v>750</v>
      </c>
      <c r="P342" s="573"/>
      <c r="Q342" s="586">
        <v>75</v>
      </c>
    </row>
    <row r="343" spans="1:17" ht="14.45" customHeight="1" x14ac:dyDescent="0.2">
      <c r="A343" s="567" t="s">
        <v>1309</v>
      </c>
      <c r="B343" s="568" t="s">
        <v>1211</v>
      </c>
      <c r="C343" s="568" t="s">
        <v>1191</v>
      </c>
      <c r="D343" s="568" t="s">
        <v>1252</v>
      </c>
      <c r="E343" s="568" t="s">
        <v>1253</v>
      </c>
      <c r="F343" s="585">
        <v>3</v>
      </c>
      <c r="G343" s="585">
        <v>3648</v>
      </c>
      <c r="H343" s="585"/>
      <c r="I343" s="585">
        <v>1216</v>
      </c>
      <c r="J343" s="585">
        <v>4</v>
      </c>
      <c r="K343" s="585">
        <v>4880</v>
      </c>
      <c r="L343" s="585"/>
      <c r="M343" s="585">
        <v>1220</v>
      </c>
      <c r="N343" s="585">
        <v>1</v>
      </c>
      <c r="O343" s="585">
        <v>1240</v>
      </c>
      <c r="P343" s="573"/>
      <c r="Q343" s="586">
        <v>1240</v>
      </c>
    </row>
    <row r="344" spans="1:17" ht="14.45" customHeight="1" x14ac:dyDescent="0.2">
      <c r="A344" s="567" t="s">
        <v>1309</v>
      </c>
      <c r="B344" s="568" t="s">
        <v>1211</v>
      </c>
      <c r="C344" s="568" t="s">
        <v>1191</v>
      </c>
      <c r="D344" s="568" t="s">
        <v>1254</v>
      </c>
      <c r="E344" s="568" t="s">
        <v>1255</v>
      </c>
      <c r="F344" s="585">
        <v>3</v>
      </c>
      <c r="G344" s="585">
        <v>348</v>
      </c>
      <c r="H344" s="585"/>
      <c r="I344" s="585">
        <v>116</v>
      </c>
      <c r="J344" s="585">
        <v>3</v>
      </c>
      <c r="K344" s="585">
        <v>351</v>
      </c>
      <c r="L344" s="585"/>
      <c r="M344" s="585">
        <v>117</v>
      </c>
      <c r="N344" s="585"/>
      <c r="O344" s="585"/>
      <c r="P344" s="573"/>
      <c r="Q344" s="586"/>
    </row>
    <row r="345" spans="1:17" ht="14.45" customHeight="1" x14ac:dyDescent="0.2">
      <c r="A345" s="567" t="s">
        <v>1309</v>
      </c>
      <c r="B345" s="568" t="s">
        <v>1211</v>
      </c>
      <c r="C345" s="568" t="s">
        <v>1191</v>
      </c>
      <c r="D345" s="568" t="s">
        <v>1256</v>
      </c>
      <c r="E345" s="568" t="s">
        <v>1257</v>
      </c>
      <c r="F345" s="585">
        <v>2</v>
      </c>
      <c r="G345" s="585">
        <v>700</v>
      </c>
      <c r="H345" s="585"/>
      <c r="I345" s="585">
        <v>350</v>
      </c>
      <c r="J345" s="585"/>
      <c r="K345" s="585"/>
      <c r="L345" s="585"/>
      <c r="M345" s="585"/>
      <c r="N345" s="585"/>
      <c r="O345" s="585"/>
      <c r="P345" s="573"/>
      <c r="Q345" s="586"/>
    </row>
    <row r="346" spans="1:17" ht="14.45" customHeight="1" x14ac:dyDescent="0.2">
      <c r="A346" s="567" t="s">
        <v>1309</v>
      </c>
      <c r="B346" s="568" t="s">
        <v>1211</v>
      </c>
      <c r="C346" s="568" t="s">
        <v>1191</v>
      </c>
      <c r="D346" s="568" t="s">
        <v>1260</v>
      </c>
      <c r="E346" s="568" t="s">
        <v>1261</v>
      </c>
      <c r="F346" s="585"/>
      <c r="G346" s="585"/>
      <c r="H346" s="585"/>
      <c r="I346" s="585"/>
      <c r="J346" s="585">
        <v>1</v>
      </c>
      <c r="K346" s="585">
        <v>1082</v>
      </c>
      <c r="L346" s="585"/>
      <c r="M346" s="585">
        <v>1082</v>
      </c>
      <c r="N346" s="585"/>
      <c r="O346" s="585"/>
      <c r="P346" s="573"/>
      <c r="Q346" s="586"/>
    </row>
    <row r="347" spans="1:17" ht="14.45" customHeight="1" x14ac:dyDescent="0.2">
      <c r="A347" s="567" t="s">
        <v>1310</v>
      </c>
      <c r="B347" s="568" t="s">
        <v>1211</v>
      </c>
      <c r="C347" s="568" t="s">
        <v>1191</v>
      </c>
      <c r="D347" s="568" t="s">
        <v>1219</v>
      </c>
      <c r="E347" s="568" t="s">
        <v>1220</v>
      </c>
      <c r="F347" s="585">
        <v>1</v>
      </c>
      <c r="G347" s="585">
        <v>138</v>
      </c>
      <c r="H347" s="585"/>
      <c r="I347" s="585">
        <v>138</v>
      </c>
      <c r="J347" s="585">
        <v>1</v>
      </c>
      <c r="K347" s="585">
        <v>139</v>
      </c>
      <c r="L347" s="585"/>
      <c r="M347" s="585">
        <v>139</v>
      </c>
      <c r="N347" s="585"/>
      <c r="O347" s="585"/>
      <c r="P347" s="573"/>
      <c r="Q347" s="586"/>
    </row>
    <row r="348" spans="1:17" ht="14.45" customHeight="1" x14ac:dyDescent="0.2">
      <c r="A348" s="567" t="s">
        <v>1310</v>
      </c>
      <c r="B348" s="568" t="s">
        <v>1211</v>
      </c>
      <c r="C348" s="568" t="s">
        <v>1191</v>
      </c>
      <c r="D348" s="568" t="s">
        <v>1230</v>
      </c>
      <c r="E348" s="568" t="s">
        <v>1231</v>
      </c>
      <c r="F348" s="585">
        <v>1</v>
      </c>
      <c r="G348" s="585">
        <v>17</v>
      </c>
      <c r="H348" s="585"/>
      <c r="I348" s="585">
        <v>17</v>
      </c>
      <c r="J348" s="585">
        <v>1</v>
      </c>
      <c r="K348" s="585">
        <v>17</v>
      </c>
      <c r="L348" s="585"/>
      <c r="M348" s="585">
        <v>17</v>
      </c>
      <c r="N348" s="585"/>
      <c r="O348" s="585"/>
      <c r="P348" s="573"/>
      <c r="Q348" s="586"/>
    </row>
    <row r="349" spans="1:17" ht="14.45" customHeight="1" x14ac:dyDescent="0.2">
      <c r="A349" s="567" t="s">
        <v>1310</v>
      </c>
      <c r="B349" s="568" t="s">
        <v>1211</v>
      </c>
      <c r="C349" s="568" t="s">
        <v>1191</v>
      </c>
      <c r="D349" s="568" t="s">
        <v>1236</v>
      </c>
      <c r="E349" s="568" t="s">
        <v>1235</v>
      </c>
      <c r="F349" s="585">
        <v>1</v>
      </c>
      <c r="G349" s="585">
        <v>79</v>
      </c>
      <c r="H349" s="585"/>
      <c r="I349" s="585">
        <v>79</v>
      </c>
      <c r="J349" s="585">
        <v>1</v>
      </c>
      <c r="K349" s="585">
        <v>79</v>
      </c>
      <c r="L349" s="585"/>
      <c r="M349" s="585">
        <v>79</v>
      </c>
      <c r="N349" s="585"/>
      <c r="O349" s="585"/>
      <c r="P349" s="573"/>
      <c r="Q349" s="586"/>
    </row>
    <row r="350" spans="1:17" ht="14.45" customHeight="1" x14ac:dyDescent="0.2">
      <c r="A350" s="567" t="s">
        <v>1310</v>
      </c>
      <c r="B350" s="568" t="s">
        <v>1211</v>
      </c>
      <c r="C350" s="568" t="s">
        <v>1191</v>
      </c>
      <c r="D350" s="568" t="s">
        <v>1241</v>
      </c>
      <c r="E350" s="568" t="s">
        <v>1242</v>
      </c>
      <c r="F350" s="585">
        <v>1</v>
      </c>
      <c r="G350" s="585">
        <v>165</v>
      </c>
      <c r="H350" s="585"/>
      <c r="I350" s="585">
        <v>165</v>
      </c>
      <c r="J350" s="585">
        <v>1</v>
      </c>
      <c r="K350" s="585">
        <v>166</v>
      </c>
      <c r="L350" s="585"/>
      <c r="M350" s="585">
        <v>166</v>
      </c>
      <c r="N350" s="585"/>
      <c r="O350" s="585"/>
      <c r="P350" s="573"/>
      <c r="Q350" s="586"/>
    </row>
    <row r="351" spans="1:17" ht="14.45" customHeight="1" x14ac:dyDescent="0.2">
      <c r="A351" s="567" t="s">
        <v>1310</v>
      </c>
      <c r="B351" s="568" t="s">
        <v>1211</v>
      </c>
      <c r="C351" s="568" t="s">
        <v>1191</v>
      </c>
      <c r="D351" s="568" t="s">
        <v>1245</v>
      </c>
      <c r="E351" s="568" t="s">
        <v>1209</v>
      </c>
      <c r="F351" s="585">
        <v>2</v>
      </c>
      <c r="G351" s="585">
        <v>148</v>
      </c>
      <c r="H351" s="585"/>
      <c r="I351" s="585">
        <v>74</v>
      </c>
      <c r="J351" s="585">
        <v>2</v>
      </c>
      <c r="K351" s="585">
        <v>148</v>
      </c>
      <c r="L351" s="585"/>
      <c r="M351" s="585">
        <v>74</v>
      </c>
      <c r="N351" s="585"/>
      <c r="O351" s="585"/>
      <c r="P351" s="573"/>
      <c r="Q351" s="586"/>
    </row>
    <row r="352" spans="1:17" ht="14.45" customHeight="1" x14ac:dyDescent="0.2">
      <c r="A352" s="567" t="s">
        <v>1311</v>
      </c>
      <c r="B352" s="568" t="s">
        <v>1211</v>
      </c>
      <c r="C352" s="568" t="s">
        <v>1191</v>
      </c>
      <c r="D352" s="568" t="s">
        <v>1208</v>
      </c>
      <c r="E352" s="568" t="s">
        <v>1209</v>
      </c>
      <c r="F352" s="585">
        <v>4</v>
      </c>
      <c r="G352" s="585">
        <v>852</v>
      </c>
      <c r="H352" s="585"/>
      <c r="I352" s="585">
        <v>213</v>
      </c>
      <c r="J352" s="585">
        <v>14</v>
      </c>
      <c r="K352" s="585">
        <v>3010</v>
      </c>
      <c r="L352" s="585"/>
      <c r="M352" s="585">
        <v>215</v>
      </c>
      <c r="N352" s="585">
        <v>5</v>
      </c>
      <c r="O352" s="585">
        <v>1110</v>
      </c>
      <c r="P352" s="573"/>
      <c r="Q352" s="586">
        <v>222</v>
      </c>
    </row>
    <row r="353" spans="1:17" ht="14.45" customHeight="1" x14ac:dyDescent="0.2">
      <c r="A353" s="567" t="s">
        <v>1311</v>
      </c>
      <c r="B353" s="568" t="s">
        <v>1211</v>
      </c>
      <c r="C353" s="568" t="s">
        <v>1191</v>
      </c>
      <c r="D353" s="568" t="s">
        <v>1212</v>
      </c>
      <c r="E353" s="568" t="s">
        <v>1209</v>
      </c>
      <c r="F353" s="585">
        <v>4</v>
      </c>
      <c r="G353" s="585">
        <v>352</v>
      </c>
      <c r="H353" s="585"/>
      <c r="I353" s="585">
        <v>88</v>
      </c>
      <c r="J353" s="585"/>
      <c r="K353" s="585"/>
      <c r="L353" s="585"/>
      <c r="M353" s="585"/>
      <c r="N353" s="585"/>
      <c r="O353" s="585"/>
      <c r="P353" s="573"/>
      <c r="Q353" s="586"/>
    </row>
    <row r="354" spans="1:17" ht="14.45" customHeight="1" x14ac:dyDescent="0.2">
      <c r="A354" s="567" t="s">
        <v>1311</v>
      </c>
      <c r="B354" s="568" t="s">
        <v>1211</v>
      </c>
      <c r="C354" s="568" t="s">
        <v>1191</v>
      </c>
      <c r="D354" s="568" t="s">
        <v>1213</v>
      </c>
      <c r="E354" s="568" t="s">
        <v>1214</v>
      </c>
      <c r="F354" s="585">
        <v>10</v>
      </c>
      <c r="G354" s="585">
        <v>3030</v>
      </c>
      <c r="H354" s="585"/>
      <c r="I354" s="585">
        <v>303</v>
      </c>
      <c r="J354" s="585"/>
      <c r="K354" s="585"/>
      <c r="L354" s="585"/>
      <c r="M354" s="585"/>
      <c r="N354" s="585"/>
      <c r="O354" s="585"/>
      <c r="P354" s="573"/>
      <c r="Q354" s="586"/>
    </row>
    <row r="355" spans="1:17" ht="14.45" customHeight="1" x14ac:dyDescent="0.2">
      <c r="A355" s="567" t="s">
        <v>1311</v>
      </c>
      <c r="B355" s="568" t="s">
        <v>1211</v>
      </c>
      <c r="C355" s="568" t="s">
        <v>1191</v>
      </c>
      <c r="D355" s="568" t="s">
        <v>1219</v>
      </c>
      <c r="E355" s="568" t="s">
        <v>1220</v>
      </c>
      <c r="F355" s="585">
        <v>5</v>
      </c>
      <c r="G355" s="585">
        <v>690</v>
      </c>
      <c r="H355" s="585"/>
      <c r="I355" s="585">
        <v>138</v>
      </c>
      <c r="J355" s="585">
        <v>9</v>
      </c>
      <c r="K355" s="585">
        <v>1251</v>
      </c>
      <c r="L355" s="585"/>
      <c r="M355" s="585">
        <v>139</v>
      </c>
      <c r="N355" s="585">
        <v>1</v>
      </c>
      <c r="O355" s="585">
        <v>142</v>
      </c>
      <c r="P355" s="573"/>
      <c r="Q355" s="586">
        <v>142</v>
      </c>
    </row>
    <row r="356" spans="1:17" ht="14.45" customHeight="1" x14ac:dyDescent="0.2">
      <c r="A356" s="567" t="s">
        <v>1311</v>
      </c>
      <c r="B356" s="568" t="s">
        <v>1211</v>
      </c>
      <c r="C356" s="568" t="s">
        <v>1191</v>
      </c>
      <c r="D356" s="568" t="s">
        <v>1221</v>
      </c>
      <c r="E356" s="568" t="s">
        <v>1220</v>
      </c>
      <c r="F356" s="585">
        <v>4</v>
      </c>
      <c r="G356" s="585">
        <v>740</v>
      </c>
      <c r="H356" s="585"/>
      <c r="I356" s="585">
        <v>185</v>
      </c>
      <c r="J356" s="585"/>
      <c r="K356" s="585"/>
      <c r="L356" s="585"/>
      <c r="M356" s="585"/>
      <c r="N356" s="585"/>
      <c r="O356" s="585"/>
      <c r="P356" s="573"/>
      <c r="Q356" s="586"/>
    </row>
    <row r="357" spans="1:17" ht="14.45" customHeight="1" x14ac:dyDescent="0.2">
      <c r="A357" s="567" t="s">
        <v>1311</v>
      </c>
      <c r="B357" s="568" t="s">
        <v>1211</v>
      </c>
      <c r="C357" s="568" t="s">
        <v>1191</v>
      </c>
      <c r="D357" s="568" t="s">
        <v>1222</v>
      </c>
      <c r="E357" s="568" t="s">
        <v>1223</v>
      </c>
      <c r="F357" s="585">
        <v>1</v>
      </c>
      <c r="G357" s="585">
        <v>645</v>
      </c>
      <c r="H357" s="585"/>
      <c r="I357" s="585">
        <v>645</v>
      </c>
      <c r="J357" s="585"/>
      <c r="K357" s="585"/>
      <c r="L357" s="585"/>
      <c r="M357" s="585"/>
      <c r="N357" s="585"/>
      <c r="O357" s="585"/>
      <c r="P357" s="573"/>
      <c r="Q357" s="586"/>
    </row>
    <row r="358" spans="1:17" ht="14.45" customHeight="1" x14ac:dyDescent="0.2">
      <c r="A358" s="567" t="s">
        <v>1311</v>
      </c>
      <c r="B358" s="568" t="s">
        <v>1211</v>
      </c>
      <c r="C358" s="568" t="s">
        <v>1191</v>
      </c>
      <c r="D358" s="568" t="s">
        <v>1226</v>
      </c>
      <c r="E358" s="568" t="s">
        <v>1227</v>
      </c>
      <c r="F358" s="585">
        <v>3</v>
      </c>
      <c r="G358" s="585">
        <v>525</v>
      </c>
      <c r="H358" s="585"/>
      <c r="I358" s="585">
        <v>175</v>
      </c>
      <c r="J358" s="585"/>
      <c r="K358" s="585"/>
      <c r="L358" s="585"/>
      <c r="M358" s="585"/>
      <c r="N358" s="585"/>
      <c r="O358" s="585"/>
      <c r="P358" s="573"/>
      <c r="Q358" s="586"/>
    </row>
    <row r="359" spans="1:17" ht="14.45" customHeight="1" x14ac:dyDescent="0.2">
      <c r="A359" s="567" t="s">
        <v>1311</v>
      </c>
      <c r="B359" s="568" t="s">
        <v>1211</v>
      </c>
      <c r="C359" s="568" t="s">
        <v>1191</v>
      </c>
      <c r="D359" s="568" t="s">
        <v>1230</v>
      </c>
      <c r="E359" s="568" t="s">
        <v>1231</v>
      </c>
      <c r="F359" s="585">
        <v>11</v>
      </c>
      <c r="G359" s="585">
        <v>187</v>
      </c>
      <c r="H359" s="585"/>
      <c r="I359" s="585">
        <v>17</v>
      </c>
      <c r="J359" s="585">
        <v>21</v>
      </c>
      <c r="K359" s="585">
        <v>357</v>
      </c>
      <c r="L359" s="585"/>
      <c r="M359" s="585">
        <v>17</v>
      </c>
      <c r="N359" s="585"/>
      <c r="O359" s="585"/>
      <c r="P359" s="573"/>
      <c r="Q359" s="586"/>
    </row>
    <row r="360" spans="1:17" ht="14.45" customHeight="1" x14ac:dyDescent="0.2">
      <c r="A360" s="567" t="s">
        <v>1311</v>
      </c>
      <c r="B360" s="568" t="s">
        <v>1211</v>
      </c>
      <c r="C360" s="568" t="s">
        <v>1191</v>
      </c>
      <c r="D360" s="568" t="s">
        <v>1232</v>
      </c>
      <c r="E360" s="568" t="s">
        <v>1233</v>
      </c>
      <c r="F360" s="585">
        <v>3</v>
      </c>
      <c r="G360" s="585">
        <v>831</v>
      </c>
      <c r="H360" s="585"/>
      <c r="I360" s="585">
        <v>277</v>
      </c>
      <c r="J360" s="585">
        <v>5</v>
      </c>
      <c r="K360" s="585">
        <v>1395</v>
      </c>
      <c r="L360" s="585"/>
      <c r="M360" s="585">
        <v>279</v>
      </c>
      <c r="N360" s="585">
        <v>1</v>
      </c>
      <c r="O360" s="585">
        <v>289</v>
      </c>
      <c r="P360" s="573"/>
      <c r="Q360" s="586">
        <v>289</v>
      </c>
    </row>
    <row r="361" spans="1:17" ht="14.45" customHeight="1" x14ac:dyDescent="0.2">
      <c r="A361" s="567" t="s">
        <v>1311</v>
      </c>
      <c r="B361" s="568" t="s">
        <v>1211</v>
      </c>
      <c r="C361" s="568" t="s">
        <v>1191</v>
      </c>
      <c r="D361" s="568" t="s">
        <v>1234</v>
      </c>
      <c r="E361" s="568" t="s">
        <v>1235</v>
      </c>
      <c r="F361" s="585">
        <v>3</v>
      </c>
      <c r="G361" s="585">
        <v>423</v>
      </c>
      <c r="H361" s="585"/>
      <c r="I361" s="585">
        <v>141</v>
      </c>
      <c r="J361" s="585">
        <v>8</v>
      </c>
      <c r="K361" s="585">
        <v>1136</v>
      </c>
      <c r="L361" s="585"/>
      <c r="M361" s="585">
        <v>142</v>
      </c>
      <c r="N361" s="585">
        <v>1</v>
      </c>
      <c r="O361" s="585">
        <v>143</v>
      </c>
      <c r="P361" s="573"/>
      <c r="Q361" s="586">
        <v>143</v>
      </c>
    </row>
    <row r="362" spans="1:17" ht="14.45" customHeight="1" x14ac:dyDescent="0.2">
      <c r="A362" s="567" t="s">
        <v>1311</v>
      </c>
      <c r="B362" s="568" t="s">
        <v>1211</v>
      </c>
      <c r="C362" s="568" t="s">
        <v>1191</v>
      </c>
      <c r="D362" s="568" t="s">
        <v>1236</v>
      </c>
      <c r="E362" s="568" t="s">
        <v>1235</v>
      </c>
      <c r="F362" s="585">
        <v>5</v>
      </c>
      <c r="G362" s="585">
        <v>395</v>
      </c>
      <c r="H362" s="585"/>
      <c r="I362" s="585">
        <v>79</v>
      </c>
      <c r="J362" s="585">
        <v>9</v>
      </c>
      <c r="K362" s="585">
        <v>711</v>
      </c>
      <c r="L362" s="585"/>
      <c r="M362" s="585">
        <v>79</v>
      </c>
      <c r="N362" s="585">
        <v>1</v>
      </c>
      <c r="O362" s="585">
        <v>81</v>
      </c>
      <c r="P362" s="573"/>
      <c r="Q362" s="586">
        <v>81</v>
      </c>
    </row>
    <row r="363" spans="1:17" ht="14.45" customHeight="1" x14ac:dyDescent="0.2">
      <c r="A363" s="567" t="s">
        <v>1311</v>
      </c>
      <c r="B363" s="568" t="s">
        <v>1211</v>
      </c>
      <c r="C363" s="568" t="s">
        <v>1191</v>
      </c>
      <c r="D363" s="568" t="s">
        <v>1237</v>
      </c>
      <c r="E363" s="568" t="s">
        <v>1238</v>
      </c>
      <c r="F363" s="585">
        <v>3</v>
      </c>
      <c r="G363" s="585">
        <v>948</v>
      </c>
      <c r="H363" s="585"/>
      <c r="I363" s="585">
        <v>316</v>
      </c>
      <c r="J363" s="585">
        <v>8</v>
      </c>
      <c r="K363" s="585">
        <v>2544</v>
      </c>
      <c r="L363" s="585"/>
      <c r="M363" s="585">
        <v>318</v>
      </c>
      <c r="N363" s="585">
        <v>1</v>
      </c>
      <c r="O363" s="585">
        <v>328</v>
      </c>
      <c r="P363" s="573"/>
      <c r="Q363" s="586">
        <v>328</v>
      </c>
    </row>
    <row r="364" spans="1:17" ht="14.45" customHeight="1" x14ac:dyDescent="0.2">
      <c r="A364" s="567" t="s">
        <v>1311</v>
      </c>
      <c r="B364" s="568" t="s">
        <v>1211</v>
      </c>
      <c r="C364" s="568" t="s">
        <v>1191</v>
      </c>
      <c r="D364" s="568" t="s">
        <v>1241</v>
      </c>
      <c r="E364" s="568" t="s">
        <v>1242</v>
      </c>
      <c r="F364" s="585">
        <v>5</v>
      </c>
      <c r="G364" s="585">
        <v>825</v>
      </c>
      <c r="H364" s="585"/>
      <c r="I364" s="585">
        <v>165</v>
      </c>
      <c r="J364" s="585">
        <v>12</v>
      </c>
      <c r="K364" s="585">
        <v>1992</v>
      </c>
      <c r="L364" s="585"/>
      <c r="M364" s="585">
        <v>166</v>
      </c>
      <c r="N364" s="585">
        <v>1</v>
      </c>
      <c r="O364" s="585">
        <v>170</v>
      </c>
      <c r="P364" s="573"/>
      <c r="Q364" s="586">
        <v>170</v>
      </c>
    </row>
    <row r="365" spans="1:17" ht="14.45" customHeight="1" x14ac:dyDescent="0.2">
      <c r="A365" s="567" t="s">
        <v>1311</v>
      </c>
      <c r="B365" s="568" t="s">
        <v>1211</v>
      </c>
      <c r="C365" s="568" t="s">
        <v>1191</v>
      </c>
      <c r="D365" s="568" t="s">
        <v>1245</v>
      </c>
      <c r="E365" s="568" t="s">
        <v>1209</v>
      </c>
      <c r="F365" s="585">
        <v>9</v>
      </c>
      <c r="G365" s="585">
        <v>666</v>
      </c>
      <c r="H365" s="585"/>
      <c r="I365" s="585">
        <v>74</v>
      </c>
      <c r="J365" s="585">
        <v>13</v>
      </c>
      <c r="K365" s="585">
        <v>962</v>
      </c>
      <c r="L365" s="585"/>
      <c r="M365" s="585">
        <v>74</v>
      </c>
      <c r="N365" s="585">
        <v>1</v>
      </c>
      <c r="O365" s="585">
        <v>75</v>
      </c>
      <c r="P365" s="573"/>
      <c r="Q365" s="586">
        <v>75</v>
      </c>
    </row>
    <row r="366" spans="1:17" ht="14.45" customHeight="1" x14ac:dyDescent="0.2">
      <c r="A366" s="567" t="s">
        <v>1311</v>
      </c>
      <c r="B366" s="568" t="s">
        <v>1211</v>
      </c>
      <c r="C366" s="568" t="s">
        <v>1191</v>
      </c>
      <c r="D366" s="568" t="s">
        <v>1252</v>
      </c>
      <c r="E366" s="568" t="s">
        <v>1253</v>
      </c>
      <c r="F366" s="585">
        <v>3</v>
      </c>
      <c r="G366" s="585">
        <v>3648</v>
      </c>
      <c r="H366" s="585"/>
      <c r="I366" s="585">
        <v>1216</v>
      </c>
      <c r="J366" s="585"/>
      <c r="K366" s="585"/>
      <c r="L366" s="585"/>
      <c r="M366" s="585"/>
      <c r="N366" s="585"/>
      <c r="O366" s="585"/>
      <c r="P366" s="573"/>
      <c r="Q366" s="586"/>
    </row>
    <row r="367" spans="1:17" ht="14.45" customHeight="1" x14ac:dyDescent="0.2">
      <c r="A367" s="567" t="s">
        <v>1311</v>
      </c>
      <c r="B367" s="568" t="s">
        <v>1211</v>
      </c>
      <c r="C367" s="568" t="s">
        <v>1191</v>
      </c>
      <c r="D367" s="568" t="s">
        <v>1254</v>
      </c>
      <c r="E367" s="568" t="s">
        <v>1255</v>
      </c>
      <c r="F367" s="585">
        <v>2</v>
      </c>
      <c r="G367" s="585">
        <v>232</v>
      </c>
      <c r="H367" s="585"/>
      <c r="I367" s="585">
        <v>116</v>
      </c>
      <c r="J367" s="585"/>
      <c r="K367" s="585"/>
      <c r="L367" s="585"/>
      <c r="M367" s="585"/>
      <c r="N367" s="585"/>
      <c r="O367" s="585"/>
      <c r="P367" s="573"/>
      <c r="Q367" s="586"/>
    </row>
    <row r="368" spans="1:17" ht="14.45" customHeight="1" x14ac:dyDescent="0.2">
      <c r="A368" s="567" t="s">
        <v>1312</v>
      </c>
      <c r="B368" s="568" t="s">
        <v>1211</v>
      </c>
      <c r="C368" s="568" t="s">
        <v>1191</v>
      </c>
      <c r="D368" s="568" t="s">
        <v>1208</v>
      </c>
      <c r="E368" s="568" t="s">
        <v>1209</v>
      </c>
      <c r="F368" s="585">
        <v>84</v>
      </c>
      <c r="G368" s="585">
        <v>17892</v>
      </c>
      <c r="H368" s="585"/>
      <c r="I368" s="585">
        <v>213</v>
      </c>
      <c r="J368" s="585">
        <v>76</v>
      </c>
      <c r="K368" s="585">
        <v>16340</v>
      </c>
      <c r="L368" s="585"/>
      <c r="M368" s="585">
        <v>215</v>
      </c>
      <c r="N368" s="585">
        <v>4</v>
      </c>
      <c r="O368" s="585">
        <v>888</v>
      </c>
      <c r="P368" s="573"/>
      <c r="Q368" s="586">
        <v>222</v>
      </c>
    </row>
    <row r="369" spans="1:17" ht="14.45" customHeight="1" x14ac:dyDescent="0.2">
      <c r="A369" s="567" t="s">
        <v>1312</v>
      </c>
      <c r="B369" s="568" t="s">
        <v>1211</v>
      </c>
      <c r="C369" s="568" t="s">
        <v>1191</v>
      </c>
      <c r="D369" s="568" t="s">
        <v>1212</v>
      </c>
      <c r="E369" s="568" t="s">
        <v>1209</v>
      </c>
      <c r="F369" s="585">
        <v>1</v>
      </c>
      <c r="G369" s="585">
        <v>88</v>
      </c>
      <c r="H369" s="585"/>
      <c r="I369" s="585">
        <v>88</v>
      </c>
      <c r="J369" s="585">
        <v>8</v>
      </c>
      <c r="K369" s="585">
        <v>712</v>
      </c>
      <c r="L369" s="585"/>
      <c r="M369" s="585">
        <v>89</v>
      </c>
      <c r="N369" s="585"/>
      <c r="O369" s="585"/>
      <c r="P369" s="573"/>
      <c r="Q369" s="586"/>
    </row>
    <row r="370" spans="1:17" ht="14.45" customHeight="1" x14ac:dyDescent="0.2">
      <c r="A370" s="567" t="s">
        <v>1312</v>
      </c>
      <c r="B370" s="568" t="s">
        <v>1211</v>
      </c>
      <c r="C370" s="568" t="s">
        <v>1191</v>
      </c>
      <c r="D370" s="568" t="s">
        <v>1213</v>
      </c>
      <c r="E370" s="568" t="s">
        <v>1214</v>
      </c>
      <c r="F370" s="585">
        <v>1410</v>
      </c>
      <c r="G370" s="585">
        <v>427230</v>
      </c>
      <c r="H370" s="585"/>
      <c r="I370" s="585">
        <v>303</v>
      </c>
      <c r="J370" s="585">
        <v>990</v>
      </c>
      <c r="K370" s="585">
        <v>301950</v>
      </c>
      <c r="L370" s="585"/>
      <c r="M370" s="585">
        <v>305</v>
      </c>
      <c r="N370" s="585">
        <v>290</v>
      </c>
      <c r="O370" s="585">
        <v>91060</v>
      </c>
      <c r="P370" s="573"/>
      <c r="Q370" s="586">
        <v>314</v>
      </c>
    </row>
    <row r="371" spans="1:17" ht="14.45" customHeight="1" x14ac:dyDescent="0.2">
      <c r="A371" s="567" t="s">
        <v>1312</v>
      </c>
      <c r="B371" s="568" t="s">
        <v>1211</v>
      </c>
      <c r="C371" s="568" t="s">
        <v>1191</v>
      </c>
      <c r="D371" s="568" t="s">
        <v>1215</v>
      </c>
      <c r="E371" s="568" t="s">
        <v>1216</v>
      </c>
      <c r="F371" s="585">
        <v>15</v>
      </c>
      <c r="G371" s="585">
        <v>1500</v>
      </c>
      <c r="H371" s="585"/>
      <c r="I371" s="585">
        <v>100</v>
      </c>
      <c r="J371" s="585">
        <v>42</v>
      </c>
      <c r="K371" s="585">
        <v>4242</v>
      </c>
      <c r="L371" s="585"/>
      <c r="M371" s="585">
        <v>101</v>
      </c>
      <c r="N371" s="585">
        <v>3</v>
      </c>
      <c r="O371" s="585">
        <v>318</v>
      </c>
      <c r="P371" s="573"/>
      <c r="Q371" s="586">
        <v>106</v>
      </c>
    </row>
    <row r="372" spans="1:17" ht="14.45" customHeight="1" x14ac:dyDescent="0.2">
      <c r="A372" s="567" t="s">
        <v>1312</v>
      </c>
      <c r="B372" s="568" t="s">
        <v>1211</v>
      </c>
      <c r="C372" s="568" t="s">
        <v>1191</v>
      </c>
      <c r="D372" s="568" t="s">
        <v>1219</v>
      </c>
      <c r="E372" s="568" t="s">
        <v>1220</v>
      </c>
      <c r="F372" s="585">
        <v>433</v>
      </c>
      <c r="G372" s="585">
        <v>59754</v>
      </c>
      <c r="H372" s="585"/>
      <c r="I372" s="585">
        <v>138</v>
      </c>
      <c r="J372" s="585">
        <v>512</v>
      </c>
      <c r="K372" s="585">
        <v>71168</v>
      </c>
      <c r="L372" s="585"/>
      <c r="M372" s="585">
        <v>139</v>
      </c>
      <c r="N372" s="585">
        <v>63</v>
      </c>
      <c r="O372" s="585">
        <v>8946</v>
      </c>
      <c r="P372" s="573"/>
      <c r="Q372" s="586">
        <v>142</v>
      </c>
    </row>
    <row r="373" spans="1:17" ht="14.45" customHeight="1" x14ac:dyDescent="0.2">
      <c r="A373" s="567" t="s">
        <v>1312</v>
      </c>
      <c r="B373" s="568" t="s">
        <v>1211</v>
      </c>
      <c r="C373" s="568" t="s">
        <v>1191</v>
      </c>
      <c r="D373" s="568" t="s">
        <v>1221</v>
      </c>
      <c r="E373" s="568" t="s">
        <v>1220</v>
      </c>
      <c r="F373" s="585">
        <v>1</v>
      </c>
      <c r="G373" s="585">
        <v>185</v>
      </c>
      <c r="H373" s="585"/>
      <c r="I373" s="585">
        <v>185</v>
      </c>
      <c r="J373" s="585">
        <v>2</v>
      </c>
      <c r="K373" s="585">
        <v>374</v>
      </c>
      <c r="L373" s="585"/>
      <c r="M373" s="585">
        <v>187</v>
      </c>
      <c r="N373" s="585"/>
      <c r="O373" s="585"/>
      <c r="P373" s="573"/>
      <c r="Q373" s="586"/>
    </row>
    <row r="374" spans="1:17" ht="14.45" customHeight="1" x14ac:dyDescent="0.2">
      <c r="A374" s="567" t="s">
        <v>1312</v>
      </c>
      <c r="B374" s="568" t="s">
        <v>1211</v>
      </c>
      <c r="C374" s="568" t="s">
        <v>1191</v>
      </c>
      <c r="D374" s="568" t="s">
        <v>1222</v>
      </c>
      <c r="E374" s="568" t="s">
        <v>1223</v>
      </c>
      <c r="F374" s="585"/>
      <c r="G374" s="585"/>
      <c r="H374" s="585"/>
      <c r="I374" s="585"/>
      <c r="J374" s="585"/>
      <c r="K374" s="585"/>
      <c r="L374" s="585"/>
      <c r="M374" s="585"/>
      <c r="N374" s="585">
        <v>1</v>
      </c>
      <c r="O374" s="585">
        <v>675</v>
      </c>
      <c r="P374" s="573"/>
      <c r="Q374" s="586">
        <v>675</v>
      </c>
    </row>
    <row r="375" spans="1:17" ht="14.45" customHeight="1" x14ac:dyDescent="0.2">
      <c r="A375" s="567" t="s">
        <v>1312</v>
      </c>
      <c r="B375" s="568" t="s">
        <v>1211</v>
      </c>
      <c r="C375" s="568" t="s">
        <v>1191</v>
      </c>
      <c r="D375" s="568" t="s">
        <v>1226</v>
      </c>
      <c r="E375" s="568" t="s">
        <v>1227</v>
      </c>
      <c r="F375" s="585">
        <v>62</v>
      </c>
      <c r="G375" s="585">
        <v>10850</v>
      </c>
      <c r="H375" s="585"/>
      <c r="I375" s="585">
        <v>175</v>
      </c>
      <c r="J375" s="585">
        <v>43</v>
      </c>
      <c r="K375" s="585">
        <v>7568</v>
      </c>
      <c r="L375" s="585"/>
      <c r="M375" s="585">
        <v>176</v>
      </c>
      <c r="N375" s="585">
        <v>11</v>
      </c>
      <c r="O375" s="585">
        <v>2090</v>
      </c>
      <c r="P375" s="573"/>
      <c r="Q375" s="586">
        <v>190</v>
      </c>
    </row>
    <row r="376" spans="1:17" ht="14.45" customHeight="1" x14ac:dyDescent="0.2">
      <c r="A376" s="567" t="s">
        <v>1312</v>
      </c>
      <c r="B376" s="568" t="s">
        <v>1211</v>
      </c>
      <c r="C376" s="568" t="s">
        <v>1191</v>
      </c>
      <c r="D376" s="568" t="s">
        <v>1228</v>
      </c>
      <c r="E376" s="568" t="s">
        <v>1229</v>
      </c>
      <c r="F376" s="585">
        <v>2</v>
      </c>
      <c r="G376" s="585">
        <v>696</v>
      </c>
      <c r="H376" s="585"/>
      <c r="I376" s="585">
        <v>348</v>
      </c>
      <c r="J376" s="585">
        <v>4</v>
      </c>
      <c r="K376" s="585">
        <v>1392</v>
      </c>
      <c r="L376" s="585"/>
      <c r="M376" s="585">
        <v>348</v>
      </c>
      <c r="N376" s="585"/>
      <c r="O376" s="585"/>
      <c r="P376" s="573"/>
      <c r="Q376" s="586"/>
    </row>
    <row r="377" spans="1:17" ht="14.45" customHeight="1" x14ac:dyDescent="0.2">
      <c r="A377" s="567" t="s">
        <v>1312</v>
      </c>
      <c r="B377" s="568" t="s">
        <v>1211</v>
      </c>
      <c r="C377" s="568" t="s">
        <v>1191</v>
      </c>
      <c r="D377" s="568" t="s">
        <v>1230</v>
      </c>
      <c r="E377" s="568" t="s">
        <v>1231</v>
      </c>
      <c r="F377" s="585">
        <v>472</v>
      </c>
      <c r="G377" s="585">
        <v>8024</v>
      </c>
      <c r="H377" s="585"/>
      <c r="I377" s="585">
        <v>17</v>
      </c>
      <c r="J377" s="585">
        <v>495</v>
      </c>
      <c r="K377" s="585">
        <v>8415</v>
      </c>
      <c r="L377" s="585"/>
      <c r="M377" s="585">
        <v>17</v>
      </c>
      <c r="N377" s="585">
        <v>19</v>
      </c>
      <c r="O377" s="585">
        <v>361</v>
      </c>
      <c r="P377" s="573"/>
      <c r="Q377" s="586">
        <v>19</v>
      </c>
    </row>
    <row r="378" spans="1:17" ht="14.45" customHeight="1" x14ac:dyDescent="0.2">
      <c r="A378" s="567" t="s">
        <v>1312</v>
      </c>
      <c r="B378" s="568" t="s">
        <v>1211</v>
      </c>
      <c r="C378" s="568" t="s">
        <v>1191</v>
      </c>
      <c r="D378" s="568" t="s">
        <v>1232</v>
      </c>
      <c r="E378" s="568" t="s">
        <v>1233</v>
      </c>
      <c r="F378" s="585">
        <v>22</v>
      </c>
      <c r="G378" s="585">
        <v>6094</v>
      </c>
      <c r="H378" s="585"/>
      <c r="I378" s="585">
        <v>277</v>
      </c>
      <c r="J378" s="585">
        <v>23</v>
      </c>
      <c r="K378" s="585">
        <v>6417</v>
      </c>
      <c r="L378" s="585"/>
      <c r="M378" s="585">
        <v>279</v>
      </c>
      <c r="N378" s="585"/>
      <c r="O378" s="585"/>
      <c r="P378" s="573"/>
      <c r="Q378" s="586"/>
    </row>
    <row r="379" spans="1:17" ht="14.45" customHeight="1" x14ac:dyDescent="0.2">
      <c r="A379" s="567" t="s">
        <v>1312</v>
      </c>
      <c r="B379" s="568" t="s">
        <v>1211</v>
      </c>
      <c r="C379" s="568" t="s">
        <v>1191</v>
      </c>
      <c r="D379" s="568" t="s">
        <v>1234</v>
      </c>
      <c r="E379" s="568" t="s">
        <v>1235</v>
      </c>
      <c r="F379" s="585">
        <v>22</v>
      </c>
      <c r="G379" s="585">
        <v>3102</v>
      </c>
      <c r="H379" s="585"/>
      <c r="I379" s="585">
        <v>141</v>
      </c>
      <c r="J379" s="585">
        <v>28</v>
      </c>
      <c r="K379" s="585">
        <v>3976</v>
      </c>
      <c r="L379" s="585"/>
      <c r="M379" s="585">
        <v>142</v>
      </c>
      <c r="N379" s="585"/>
      <c r="O379" s="585"/>
      <c r="P379" s="573"/>
      <c r="Q379" s="586"/>
    </row>
    <row r="380" spans="1:17" ht="14.45" customHeight="1" x14ac:dyDescent="0.2">
      <c r="A380" s="567" t="s">
        <v>1312</v>
      </c>
      <c r="B380" s="568" t="s">
        <v>1211</v>
      </c>
      <c r="C380" s="568" t="s">
        <v>1191</v>
      </c>
      <c r="D380" s="568" t="s">
        <v>1236</v>
      </c>
      <c r="E380" s="568" t="s">
        <v>1235</v>
      </c>
      <c r="F380" s="585">
        <v>431</v>
      </c>
      <c r="G380" s="585">
        <v>34049</v>
      </c>
      <c r="H380" s="585"/>
      <c r="I380" s="585">
        <v>79</v>
      </c>
      <c r="J380" s="585">
        <v>512</v>
      </c>
      <c r="K380" s="585">
        <v>40448</v>
      </c>
      <c r="L380" s="585"/>
      <c r="M380" s="585">
        <v>79</v>
      </c>
      <c r="N380" s="585">
        <v>63</v>
      </c>
      <c r="O380" s="585">
        <v>5103</v>
      </c>
      <c r="P380" s="573"/>
      <c r="Q380" s="586">
        <v>81</v>
      </c>
    </row>
    <row r="381" spans="1:17" ht="14.45" customHeight="1" x14ac:dyDescent="0.2">
      <c r="A381" s="567" t="s">
        <v>1312</v>
      </c>
      <c r="B381" s="568" t="s">
        <v>1211</v>
      </c>
      <c r="C381" s="568" t="s">
        <v>1191</v>
      </c>
      <c r="D381" s="568" t="s">
        <v>1237</v>
      </c>
      <c r="E381" s="568" t="s">
        <v>1238</v>
      </c>
      <c r="F381" s="585">
        <v>22</v>
      </c>
      <c r="G381" s="585">
        <v>6952</v>
      </c>
      <c r="H381" s="585"/>
      <c r="I381" s="585">
        <v>316</v>
      </c>
      <c r="J381" s="585">
        <v>28</v>
      </c>
      <c r="K381" s="585">
        <v>8904</v>
      </c>
      <c r="L381" s="585"/>
      <c r="M381" s="585">
        <v>318</v>
      </c>
      <c r="N381" s="585"/>
      <c r="O381" s="585"/>
      <c r="P381" s="573"/>
      <c r="Q381" s="586"/>
    </row>
    <row r="382" spans="1:17" ht="14.45" customHeight="1" x14ac:dyDescent="0.2">
      <c r="A382" s="567" t="s">
        <v>1312</v>
      </c>
      <c r="B382" s="568" t="s">
        <v>1211</v>
      </c>
      <c r="C382" s="568" t="s">
        <v>1191</v>
      </c>
      <c r="D382" s="568" t="s">
        <v>1239</v>
      </c>
      <c r="E382" s="568" t="s">
        <v>1240</v>
      </c>
      <c r="F382" s="585">
        <v>2</v>
      </c>
      <c r="G382" s="585">
        <v>658</v>
      </c>
      <c r="H382" s="585"/>
      <c r="I382" s="585">
        <v>329</v>
      </c>
      <c r="J382" s="585">
        <v>4</v>
      </c>
      <c r="K382" s="585">
        <v>1316</v>
      </c>
      <c r="L382" s="585"/>
      <c r="M382" s="585">
        <v>329</v>
      </c>
      <c r="N382" s="585"/>
      <c r="O382" s="585"/>
      <c r="P382" s="573"/>
      <c r="Q382" s="586"/>
    </row>
    <row r="383" spans="1:17" ht="14.45" customHeight="1" x14ac:dyDescent="0.2">
      <c r="A383" s="567" t="s">
        <v>1312</v>
      </c>
      <c r="B383" s="568" t="s">
        <v>1211</v>
      </c>
      <c r="C383" s="568" t="s">
        <v>1191</v>
      </c>
      <c r="D383" s="568" t="s">
        <v>1241</v>
      </c>
      <c r="E383" s="568" t="s">
        <v>1242</v>
      </c>
      <c r="F383" s="585">
        <v>302</v>
      </c>
      <c r="G383" s="585">
        <v>49830</v>
      </c>
      <c r="H383" s="585"/>
      <c r="I383" s="585">
        <v>165</v>
      </c>
      <c r="J383" s="585">
        <v>368</v>
      </c>
      <c r="K383" s="585">
        <v>61088</v>
      </c>
      <c r="L383" s="585"/>
      <c r="M383" s="585">
        <v>166</v>
      </c>
      <c r="N383" s="585">
        <v>52</v>
      </c>
      <c r="O383" s="585">
        <v>8840</v>
      </c>
      <c r="P383" s="573"/>
      <c r="Q383" s="586">
        <v>170</v>
      </c>
    </row>
    <row r="384" spans="1:17" ht="14.45" customHeight="1" x14ac:dyDescent="0.2">
      <c r="A384" s="567" t="s">
        <v>1312</v>
      </c>
      <c r="B384" s="568" t="s">
        <v>1211</v>
      </c>
      <c r="C384" s="568" t="s">
        <v>1191</v>
      </c>
      <c r="D384" s="568" t="s">
        <v>1245</v>
      </c>
      <c r="E384" s="568" t="s">
        <v>1209</v>
      </c>
      <c r="F384" s="585">
        <v>1135</v>
      </c>
      <c r="G384" s="585">
        <v>83990</v>
      </c>
      <c r="H384" s="585"/>
      <c r="I384" s="585">
        <v>74</v>
      </c>
      <c r="J384" s="585">
        <v>1376</v>
      </c>
      <c r="K384" s="585">
        <v>101824</v>
      </c>
      <c r="L384" s="585"/>
      <c r="M384" s="585">
        <v>74</v>
      </c>
      <c r="N384" s="585">
        <v>163</v>
      </c>
      <c r="O384" s="585">
        <v>12225</v>
      </c>
      <c r="P384" s="573"/>
      <c r="Q384" s="586">
        <v>75</v>
      </c>
    </row>
    <row r="385" spans="1:17" ht="14.45" customHeight="1" x14ac:dyDescent="0.2">
      <c r="A385" s="567" t="s">
        <v>1312</v>
      </c>
      <c r="B385" s="568" t="s">
        <v>1211</v>
      </c>
      <c r="C385" s="568" t="s">
        <v>1191</v>
      </c>
      <c r="D385" s="568" t="s">
        <v>1250</v>
      </c>
      <c r="E385" s="568" t="s">
        <v>1251</v>
      </c>
      <c r="F385" s="585">
        <v>1</v>
      </c>
      <c r="G385" s="585">
        <v>233</v>
      </c>
      <c r="H385" s="585"/>
      <c r="I385" s="585">
        <v>233</v>
      </c>
      <c r="J385" s="585"/>
      <c r="K385" s="585"/>
      <c r="L385" s="585"/>
      <c r="M385" s="585"/>
      <c r="N385" s="585"/>
      <c r="O385" s="585"/>
      <c r="P385" s="573"/>
      <c r="Q385" s="586"/>
    </row>
    <row r="386" spans="1:17" ht="14.45" customHeight="1" x14ac:dyDescent="0.2">
      <c r="A386" s="567" t="s">
        <v>1312</v>
      </c>
      <c r="B386" s="568" t="s">
        <v>1211</v>
      </c>
      <c r="C386" s="568" t="s">
        <v>1191</v>
      </c>
      <c r="D386" s="568" t="s">
        <v>1252</v>
      </c>
      <c r="E386" s="568" t="s">
        <v>1253</v>
      </c>
      <c r="F386" s="585">
        <v>50</v>
      </c>
      <c r="G386" s="585">
        <v>60800</v>
      </c>
      <c r="H386" s="585"/>
      <c r="I386" s="585">
        <v>1216</v>
      </c>
      <c r="J386" s="585">
        <v>60</v>
      </c>
      <c r="K386" s="585">
        <v>73200</v>
      </c>
      <c r="L386" s="585"/>
      <c r="M386" s="585">
        <v>1220</v>
      </c>
      <c r="N386" s="585">
        <v>11</v>
      </c>
      <c r="O386" s="585">
        <v>13640</v>
      </c>
      <c r="P386" s="573"/>
      <c r="Q386" s="586">
        <v>1240</v>
      </c>
    </row>
    <row r="387" spans="1:17" ht="14.45" customHeight="1" x14ac:dyDescent="0.2">
      <c r="A387" s="567" t="s">
        <v>1312</v>
      </c>
      <c r="B387" s="568" t="s">
        <v>1211</v>
      </c>
      <c r="C387" s="568" t="s">
        <v>1191</v>
      </c>
      <c r="D387" s="568" t="s">
        <v>1254</v>
      </c>
      <c r="E387" s="568" t="s">
        <v>1255</v>
      </c>
      <c r="F387" s="585">
        <v>29</v>
      </c>
      <c r="G387" s="585">
        <v>3364</v>
      </c>
      <c r="H387" s="585"/>
      <c r="I387" s="585">
        <v>116</v>
      </c>
      <c r="J387" s="585">
        <v>27</v>
      </c>
      <c r="K387" s="585">
        <v>3159</v>
      </c>
      <c r="L387" s="585"/>
      <c r="M387" s="585">
        <v>117</v>
      </c>
      <c r="N387" s="585">
        <v>6</v>
      </c>
      <c r="O387" s="585">
        <v>732</v>
      </c>
      <c r="P387" s="573"/>
      <c r="Q387" s="586">
        <v>122</v>
      </c>
    </row>
    <row r="388" spans="1:17" ht="14.45" customHeight="1" x14ac:dyDescent="0.2">
      <c r="A388" s="567" t="s">
        <v>1312</v>
      </c>
      <c r="B388" s="568" t="s">
        <v>1211</v>
      </c>
      <c r="C388" s="568" t="s">
        <v>1191</v>
      </c>
      <c r="D388" s="568" t="s">
        <v>1256</v>
      </c>
      <c r="E388" s="568" t="s">
        <v>1257</v>
      </c>
      <c r="F388" s="585"/>
      <c r="G388" s="585"/>
      <c r="H388" s="585"/>
      <c r="I388" s="585"/>
      <c r="J388" s="585"/>
      <c r="K388" s="585"/>
      <c r="L388" s="585"/>
      <c r="M388" s="585"/>
      <c r="N388" s="585">
        <v>1</v>
      </c>
      <c r="O388" s="585">
        <v>380</v>
      </c>
      <c r="P388" s="573"/>
      <c r="Q388" s="586">
        <v>380</v>
      </c>
    </row>
    <row r="389" spans="1:17" ht="14.45" customHeight="1" x14ac:dyDescent="0.2">
      <c r="A389" s="567" t="s">
        <v>1312</v>
      </c>
      <c r="B389" s="568" t="s">
        <v>1211</v>
      </c>
      <c r="C389" s="568" t="s">
        <v>1191</v>
      </c>
      <c r="D389" s="568" t="s">
        <v>1260</v>
      </c>
      <c r="E389" s="568" t="s">
        <v>1261</v>
      </c>
      <c r="F389" s="585">
        <v>1</v>
      </c>
      <c r="G389" s="585">
        <v>1075</v>
      </c>
      <c r="H389" s="585"/>
      <c r="I389" s="585">
        <v>1075</v>
      </c>
      <c r="J389" s="585"/>
      <c r="K389" s="585"/>
      <c r="L389" s="585"/>
      <c r="M389" s="585"/>
      <c r="N389" s="585"/>
      <c r="O389" s="585"/>
      <c r="P389" s="573"/>
      <c r="Q389" s="586"/>
    </row>
    <row r="390" spans="1:17" ht="14.45" customHeight="1" x14ac:dyDescent="0.2">
      <c r="A390" s="567" t="s">
        <v>1312</v>
      </c>
      <c r="B390" s="568" t="s">
        <v>1211</v>
      </c>
      <c r="C390" s="568" t="s">
        <v>1191</v>
      </c>
      <c r="D390" s="568" t="s">
        <v>1262</v>
      </c>
      <c r="E390" s="568" t="s">
        <v>1263</v>
      </c>
      <c r="F390" s="585">
        <v>1</v>
      </c>
      <c r="G390" s="585">
        <v>304</v>
      </c>
      <c r="H390" s="585"/>
      <c r="I390" s="585">
        <v>304</v>
      </c>
      <c r="J390" s="585">
        <v>4</v>
      </c>
      <c r="K390" s="585">
        <v>1224</v>
      </c>
      <c r="L390" s="585"/>
      <c r="M390" s="585">
        <v>306</v>
      </c>
      <c r="N390" s="585"/>
      <c r="O390" s="585"/>
      <c r="P390" s="573"/>
      <c r="Q390" s="586"/>
    </row>
    <row r="391" spans="1:17" ht="14.45" customHeight="1" x14ac:dyDescent="0.2">
      <c r="A391" s="567" t="s">
        <v>1313</v>
      </c>
      <c r="B391" s="568" t="s">
        <v>1211</v>
      </c>
      <c r="C391" s="568" t="s">
        <v>1191</v>
      </c>
      <c r="D391" s="568" t="s">
        <v>1208</v>
      </c>
      <c r="E391" s="568" t="s">
        <v>1209</v>
      </c>
      <c r="F391" s="585">
        <v>42</v>
      </c>
      <c r="G391" s="585">
        <v>8946</v>
      </c>
      <c r="H391" s="585"/>
      <c r="I391" s="585">
        <v>213</v>
      </c>
      <c r="J391" s="585">
        <v>21</v>
      </c>
      <c r="K391" s="585">
        <v>4515</v>
      </c>
      <c r="L391" s="585"/>
      <c r="M391" s="585">
        <v>215</v>
      </c>
      <c r="N391" s="585">
        <v>3</v>
      </c>
      <c r="O391" s="585">
        <v>666</v>
      </c>
      <c r="P391" s="573"/>
      <c r="Q391" s="586">
        <v>222</v>
      </c>
    </row>
    <row r="392" spans="1:17" ht="14.45" customHeight="1" x14ac:dyDescent="0.2">
      <c r="A392" s="567" t="s">
        <v>1313</v>
      </c>
      <c r="B392" s="568" t="s">
        <v>1211</v>
      </c>
      <c r="C392" s="568" t="s">
        <v>1191</v>
      </c>
      <c r="D392" s="568" t="s">
        <v>1213</v>
      </c>
      <c r="E392" s="568" t="s">
        <v>1214</v>
      </c>
      <c r="F392" s="585">
        <v>3</v>
      </c>
      <c r="G392" s="585">
        <v>909</v>
      </c>
      <c r="H392" s="585"/>
      <c r="I392" s="585">
        <v>303</v>
      </c>
      <c r="J392" s="585">
        <v>75</v>
      </c>
      <c r="K392" s="585">
        <v>22875</v>
      </c>
      <c r="L392" s="585"/>
      <c r="M392" s="585">
        <v>305</v>
      </c>
      <c r="N392" s="585"/>
      <c r="O392" s="585"/>
      <c r="P392" s="573"/>
      <c r="Q392" s="586"/>
    </row>
    <row r="393" spans="1:17" ht="14.45" customHeight="1" x14ac:dyDescent="0.2">
      <c r="A393" s="567" t="s">
        <v>1313</v>
      </c>
      <c r="B393" s="568" t="s">
        <v>1211</v>
      </c>
      <c r="C393" s="568" t="s">
        <v>1191</v>
      </c>
      <c r="D393" s="568" t="s">
        <v>1219</v>
      </c>
      <c r="E393" s="568" t="s">
        <v>1220</v>
      </c>
      <c r="F393" s="585">
        <v>56</v>
      </c>
      <c r="G393" s="585">
        <v>7728</v>
      </c>
      <c r="H393" s="585"/>
      <c r="I393" s="585">
        <v>138</v>
      </c>
      <c r="J393" s="585">
        <v>57</v>
      </c>
      <c r="K393" s="585">
        <v>7923</v>
      </c>
      <c r="L393" s="585"/>
      <c r="M393" s="585">
        <v>139</v>
      </c>
      <c r="N393" s="585">
        <v>8</v>
      </c>
      <c r="O393" s="585">
        <v>1136</v>
      </c>
      <c r="P393" s="573"/>
      <c r="Q393" s="586">
        <v>142</v>
      </c>
    </row>
    <row r="394" spans="1:17" ht="14.45" customHeight="1" x14ac:dyDescent="0.2">
      <c r="A394" s="567" t="s">
        <v>1313</v>
      </c>
      <c r="B394" s="568" t="s">
        <v>1211</v>
      </c>
      <c r="C394" s="568" t="s">
        <v>1191</v>
      </c>
      <c r="D394" s="568" t="s">
        <v>1226</v>
      </c>
      <c r="E394" s="568" t="s">
        <v>1227</v>
      </c>
      <c r="F394" s="585">
        <v>1</v>
      </c>
      <c r="G394" s="585">
        <v>175</v>
      </c>
      <c r="H394" s="585"/>
      <c r="I394" s="585">
        <v>175</v>
      </c>
      <c r="J394" s="585">
        <v>3</v>
      </c>
      <c r="K394" s="585">
        <v>528</v>
      </c>
      <c r="L394" s="585"/>
      <c r="M394" s="585">
        <v>176</v>
      </c>
      <c r="N394" s="585"/>
      <c r="O394" s="585"/>
      <c r="P394" s="573"/>
      <c r="Q394" s="586"/>
    </row>
    <row r="395" spans="1:17" ht="14.45" customHeight="1" x14ac:dyDescent="0.2">
      <c r="A395" s="567" t="s">
        <v>1313</v>
      </c>
      <c r="B395" s="568" t="s">
        <v>1211</v>
      </c>
      <c r="C395" s="568" t="s">
        <v>1191</v>
      </c>
      <c r="D395" s="568" t="s">
        <v>1228</v>
      </c>
      <c r="E395" s="568" t="s">
        <v>1229</v>
      </c>
      <c r="F395" s="585"/>
      <c r="G395" s="585"/>
      <c r="H395" s="585"/>
      <c r="I395" s="585"/>
      <c r="J395" s="585">
        <v>1</v>
      </c>
      <c r="K395" s="585">
        <v>348</v>
      </c>
      <c r="L395" s="585"/>
      <c r="M395" s="585">
        <v>348</v>
      </c>
      <c r="N395" s="585"/>
      <c r="O395" s="585"/>
      <c r="P395" s="573"/>
      <c r="Q395" s="586"/>
    </row>
    <row r="396" spans="1:17" ht="14.45" customHeight="1" x14ac:dyDescent="0.2">
      <c r="A396" s="567" t="s">
        <v>1313</v>
      </c>
      <c r="B396" s="568" t="s">
        <v>1211</v>
      </c>
      <c r="C396" s="568" t="s">
        <v>1191</v>
      </c>
      <c r="D396" s="568" t="s">
        <v>1230</v>
      </c>
      <c r="E396" s="568" t="s">
        <v>1231</v>
      </c>
      <c r="F396" s="585">
        <v>81</v>
      </c>
      <c r="G396" s="585">
        <v>1377</v>
      </c>
      <c r="H396" s="585"/>
      <c r="I396" s="585">
        <v>17</v>
      </c>
      <c r="J396" s="585">
        <v>73</v>
      </c>
      <c r="K396" s="585">
        <v>1241</v>
      </c>
      <c r="L396" s="585"/>
      <c r="M396" s="585">
        <v>17</v>
      </c>
      <c r="N396" s="585">
        <v>5</v>
      </c>
      <c r="O396" s="585">
        <v>95</v>
      </c>
      <c r="P396" s="573"/>
      <c r="Q396" s="586">
        <v>19</v>
      </c>
    </row>
    <row r="397" spans="1:17" ht="14.45" customHeight="1" x14ac:dyDescent="0.2">
      <c r="A397" s="567" t="s">
        <v>1313</v>
      </c>
      <c r="B397" s="568" t="s">
        <v>1211</v>
      </c>
      <c r="C397" s="568" t="s">
        <v>1191</v>
      </c>
      <c r="D397" s="568" t="s">
        <v>1232</v>
      </c>
      <c r="E397" s="568" t="s">
        <v>1233</v>
      </c>
      <c r="F397" s="585">
        <v>9</v>
      </c>
      <c r="G397" s="585">
        <v>2493</v>
      </c>
      <c r="H397" s="585"/>
      <c r="I397" s="585">
        <v>277</v>
      </c>
      <c r="J397" s="585">
        <v>6</v>
      </c>
      <c r="K397" s="585">
        <v>1674</v>
      </c>
      <c r="L397" s="585"/>
      <c r="M397" s="585">
        <v>279</v>
      </c>
      <c r="N397" s="585">
        <v>1</v>
      </c>
      <c r="O397" s="585">
        <v>289</v>
      </c>
      <c r="P397" s="573"/>
      <c r="Q397" s="586">
        <v>289</v>
      </c>
    </row>
    <row r="398" spans="1:17" ht="14.45" customHeight="1" x14ac:dyDescent="0.2">
      <c r="A398" s="567" t="s">
        <v>1313</v>
      </c>
      <c r="B398" s="568" t="s">
        <v>1211</v>
      </c>
      <c r="C398" s="568" t="s">
        <v>1191</v>
      </c>
      <c r="D398" s="568" t="s">
        <v>1234</v>
      </c>
      <c r="E398" s="568" t="s">
        <v>1235</v>
      </c>
      <c r="F398" s="585">
        <v>11</v>
      </c>
      <c r="G398" s="585">
        <v>1551</v>
      </c>
      <c r="H398" s="585"/>
      <c r="I398" s="585">
        <v>141</v>
      </c>
      <c r="J398" s="585">
        <v>6</v>
      </c>
      <c r="K398" s="585">
        <v>852</v>
      </c>
      <c r="L398" s="585"/>
      <c r="M398" s="585">
        <v>142</v>
      </c>
      <c r="N398" s="585">
        <v>2</v>
      </c>
      <c r="O398" s="585">
        <v>286</v>
      </c>
      <c r="P398" s="573"/>
      <c r="Q398" s="586">
        <v>143</v>
      </c>
    </row>
    <row r="399" spans="1:17" ht="14.45" customHeight="1" x14ac:dyDescent="0.2">
      <c r="A399" s="567" t="s">
        <v>1313</v>
      </c>
      <c r="B399" s="568" t="s">
        <v>1211</v>
      </c>
      <c r="C399" s="568" t="s">
        <v>1191</v>
      </c>
      <c r="D399" s="568" t="s">
        <v>1236</v>
      </c>
      <c r="E399" s="568" t="s">
        <v>1235</v>
      </c>
      <c r="F399" s="585">
        <v>56</v>
      </c>
      <c r="G399" s="585">
        <v>4424</v>
      </c>
      <c r="H399" s="585"/>
      <c r="I399" s="585">
        <v>79</v>
      </c>
      <c r="J399" s="585">
        <v>57</v>
      </c>
      <c r="K399" s="585">
        <v>4503</v>
      </c>
      <c r="L399" s="585"/>
      <c r="M399" s="585">
        <v>79</v>
      </c>
      <c r="N399" s="585">
        <v>8</v>
      </c>
      <c r="O399" s="585">
        <v>648</v>
      </c>
      <c r="P399" s="573"/>
      <c r="Q399" s="586">
        <v>81</v>
      </c>
    </row>
    <row r="400" spans="1:17" ht="14.45" customHeight="1" x14ac:dyDescent="0.2">
      <c r="A400" s="567" t="s">
        <v>1313</v>
      </c>
      <c r="B400" s="568" t="s">
        <v>1211</v>
      </c>
      <c r="C400" s="568" t="s">
        <v>1191</v>
      </c>
      <c r="D400" s="568" t="s">
        <v>1237</v>
      </c>
      <c r="E400" s="568" t="s">
        <v>1238</v>
      </c>
      <c r="F400" s="585">
        <v>11</v>
      </c>
      <c r="G400" s="585">
        <v>3476</v>
      </c>
      <c r="H400" s="585"/>
      <c r="I400" s="585">
        <v>316</v>
      </c>
      <c r="J400" s="585">
        <v>6</v>
      </c>
      <c r="K400" s="585">
        <v>1908</v>
      </c>
      <c r="L400" s="585"/>
      <c r="M400" s="585">
        <v>318</v>
      </c>
      <c r="N400" s="585">
        <v>2</v>
      </c>
      <c r="O400" s="585">
        <v>656</v>
      </c>
      <c r="P400" s="573"/>
      <c r="Q400" s="586">
        <v>328</v>
      </c>
    </row>
    <row r="401" spans="1:17" ht="14.45" customHeight="1" x14ac:dyDescent="0.2">
      <c r="A401" s="567" t="s">
        <v>1313</v>
      </c>
      <c r="B401" s="568" t="s">
        <v>1211</v>
      </c>
      <c r="C401" s="568" t="s">
        <v>1191</v>
      </c>
      <c r="D401" s="568" t="s">
        <v>1239</v>
      </c>
      <c r="E401" s="568" t="s">
        <v>1240</v>
      </c>
      <c r="F401" s="585"/>
      <c r="G401" s="585"/>
      <c r="H401" s="585"/>
      <c r="I401" s="585"/>
      <c r="J401" s="585">
        <v>1</v>
      </c>
      <c r="K401" s="585">
        <v>329</v>
      </c>
      <c r="L401" s="585"/>
      <c r="M401" s="585">
        <v>329</v>
      </c>
      <c r="N401" s="585"/>
      <c r="O401" s="585"/>
      <c r="P401" s="573"/>
      <c r="Q401" s="586"/>
    </row>
    <row r="402" spans="1:17" ht="14.45" customHeight="1" x14ac:dyDescent="0.2">
      <c r="A402" s="567" t="s">
        <v>1313</v>
      </c>
      <c r="B402" s="568" t="s">
        <v>1211</v>
      </c>
      <c r="C402" s="568" t="s">
        <v>1191</v>
      </c>
      <c r="D402" s="568" t="s">
        <v>1241</v>
      </c>
      <c r="E402" s="568" t="s">
        <v>1242</v>
      </c>
      <c r="F402" s="585">
        <v>68</v>
      </c>
      <c r="G402" s="585">
        <v>11220</v>
      </c>
      <c r="H402" s="585"/>
      <c r="I402" s="585">
        <v>165</v>
      </c>
      <c r="J402" s="585">
        <v>68</v>
      </c>
      <c r="K402" s="585">
        <v>11288</v>
      </c>
      <c r="L402" s="585"/>
      <c r="M402" s="585">
        <v>166</v>
      </c>
      <c r="N402" s="585">
        <v>8</v>
      </c>
      <c r="O402" s="585">
        <v>1360</v>
      </c>
      <c r="P402" s="573"/>
      <c r="Q402" s="586">
        <v>170</v>
      </c>
    </row>
    <row r="403" spans="1:17" ht="14.45" customHeight="1" x14ac:dyDescent="0.2">
      <c r="A403" s="567" t="s">
        <v>1313</v>
      </c>
      <c r="B403" s="568" t="s">
        <v>1211</v>
      </c>
      <c r="C403" s="568" t="s">
        <v>1191</v>
      </c>
      <c r="D403" s="568" t="s">
        <v>1245</v>
      </c>
      <c r="E403" s="568" t="s">
        <v>1209</v>
      </c>
      <c r="F403" s="585">
        <v>114</v>
      </c>
      <c r="G403" s="585">
        <v>8436</v>
      </c>
      <c r="H403" s="585"/>
      <c r="I403" s="585">
        <v>74</v>
      </c>
      <c r="J403" s="585">
        <v>113</v>
      </c>
      <c r="K403" s="585">
        <v>8362</v>
      </c>
      <c r="L403" s="585"/>
      <c r="M403" s="585">
        <v>74</v>
      </c>
      <c r="N403" s="585">
        <v>17</v>
      </c>
      <c r="O403" s="585">
        <v>1275</v>
      </c>
      <c r="P403" s="573"/>
      <c r="Q403" s="586">
        <v>75</v>
      </c>
    </row>
    <row r="404" spans="1:17" ht="14.45" customHeight="1" x14ac:dyDescent="0.2">
      <c r="A404" s="567" t="s">
        <v>1313</v>
      </c>
      <c r="B404" s="568" t="s">
        <v>1211</v>
      </c>
      <c r="C404" s="568" t="s">
        <v>1191</v>
      </c>
      <c r="D404" s="568" t="s">
        <v>1252</v>
      </c>
      <c r="E404" s="568" t="s">
        <v>1253</v>
      </c>
      <c r="F404" s="585"/>
      <c r="G404" s="585"/>
      <c r="H404" s="585"/>
      <c r="I404" s="585"/>
      <c r="J404" s="585">
        <v>4</v>
      </c>
      <c r="K404" s="585">
        <v>4880</v>
      </c>
      <c r="L404" s="585"/>
      <c r="M404" s="585">
        <v>1220</v>
      </c>
      <c r="N404" s="585"/>
      <c r="O404" s="585"/>
      <c r="P404" s="573"/>
      <c r="Q404" s="586"/>
    </row>
    <row r="405" spans="1:17" ht="14.45" customHeight="1" x14ac:dyDescent="0.2">
      <c r="A405" s="567" t="s">
        <v>1313</v>
      </c>
      <c r="B405" s="568" t="s">
        <v>1211</v>
      </c>
      <c r="C405" s="568" t="s">
        <v>1191</v>
      </c>
      <c r="D405" s="568" t="s">
        <v>1254</v>
      </c>
      <c r="E405" s="568" t="s">
        <v>1255</v>
      </c>
      <c r="F405" s="585"/>
      <c r="G405" s="585"/>
      <c r="H405" s="585"/>
      <c r="I405" s="585"/>
      <c r="J405" s="585">
        <v>2</v>
      </c>
      <c r="K405" s="585">
        <v>234</v>
      </c>
      <c r="L405" s="585"/>
      <c r="M405" s="585">
        <v>117</v>
      </c>
      <c r="N405" s="585"/>
      <c r="O405" s="585"/>
      <c r="P405" s="573"/>
      <c r="Q405" s="586"/>
    </row>
    <row r="406" spans="1:17" ht="14.45" customHeight="1" x14ac:dyDescent="0.2">
      <c r="A406" s="567" t="s">
        <v>1314</v>
      </c>
      <c r="B406" s="568" t="s">
        <v>1211</v>
      </c>
      <c r="C406" s="568" t="s">
        <v>1191</v>
      </c>
      <c r="D406" s="568" t="s">
        <v>1208</v>
      </c>
      <c r="E406" s="568" t="s">
        <v>1209</v>
      </c>
      <c r="F406" s="585"/>
      <c r="G406" s="585"/>
      <c r="H406" s="585"/>
      <c r="I406" s="585"/>
      <c r="J406" s="585">
        <v>8</v>
      </c>
      <c r="K406" s="585">
        <v>1720</v>
      </c>
      <c r="L406" s="585"/>
      <c r="M406" s="585">
        <v>215</v>
      </c>
      <c r="N406" s="585">
        <v>2</v>
      </c>
      <c r="O406" s="585">
        <v>444</v>
      </c>
      <c r="P406" s="573"/>
      <c r="Q406" s="586">
        <v>222</v>
      </c>
    </row>
    <row r="407" spans="1:17" ht="14.45" customHeight="1" x14ac:dyDescent="0.2">
      <c r="A407" s="567" t="s">
        <v>1314</v>
      </c>
      <c r="B407" s="568" t="s">
        <v>1211</v>
      </c>
      <c r="C407" s="568" t="s">
        <v>1191</v>
      </c>
      <c r="D407" s="568" t="s">
        <v>1213</v>
      </c>
      <c r="E407" s="568" t="s">
        <v>1214</v>
      </c>
      <c r="F407" s="585">
        <v>24</v>
      </c>
      <c r="G407" s="585">
        <v>7272</v>
      </c>
      <c r="H407" s="585"/>
      <c r="I407" s="585">
        <v>303</v>
      </c>
      <c r="J407" s="585"/>
      <c r="K407" s="585"/>
      <c r="L407" s="585"/>
      <c r="M407" s="585"/>
      <c r="N407" s="585"/>
      <c r="O407" s="585"/>
      <c r="P407" s="573"/>
      <c r="Q407" s="586"/>
    </row>
    <row r="408" spans="1:17" ht="14.45" customHeight="1" x14ac:dyDescent="0.2">
      <c r="A408" s="567" t="s">
        <v>1314</v>
      </c>
      <c r="B408" s="568" t="s">
        <v>1211</v>
      </c>
      <c r="C408" s="568" t="s">
        <v>1191</v>
      </c>
      <c r="D408" s="568" t="s">
        <v>1219</v>
      </c>
      <c r="E408" s="568" t="s">
        <v>1220</v>
      </c>
      <c r="F408" s="585">
        <v>2</v>
      </c>
      <c r="G408" s="585">
        <v>276</v>
      </c>
      <c r="H408" s="585"/>
      <c r="I408" s="585">
        <v>138</v>
      </c>
      <c r="J408" s="585">
        <v>1</v>
      </c>
      <c r="K408" s="585">
        <v>139</v>
      </c>
      <c r="L408" s="585"/>
      <c r="M408" s="585">
        <v>139</v>
      </c>
      <c r="N408" s="585"/>
      <c r="O408" s="585"/>
      <c r="P408" s="573"/>
      <c r="Q408" s="586"/>
    </row>
    <row r="409" spans="1:17" ht="14.45" customHeight="1" x14ac:dyDescent="0.2">
      <c r="A409" s="567" t="s">
        <v>1314</v>
      </c>
      <c r="B409" s="568" t="s">
        <v>1211</v>
      </c>
      <c r="C409" s="568" t="s">
        <v>1191</v>
      </c>
      <c r="D409" s="568" t="s">
        <v>1228</v>
      </c>
      <c r="E409" s="568" t="s">
        <v>1229</v>
      </c>
      <c r="F409" s="585">
        <v>1</v>
      </c>
      <c r="G409" s="585">
        <v>348</v>
      </c>
      <c r="H409" s="585"/>
      <c r="I409" s="585">
        <v>348</v>
      </c>
      <c r="J409" s="585"/>
      <c r="K409" s="585"/>
      <c r="L409" s="585"/>
      <c r="M409" s="585"/>
      <c r="N409" s="585"/>
      <c r="O409" s="585"/>
      <c r="P409" s="573"/>
      <c r="Q409" s="586"/>
    </row>
    <row r="410" spans="1:17" ht="14.45" customHeight="1" x14ac:dyDescent="0.2">
      <c r="A410" s="567" t="s">
        <v>1314</v>
      </c>
      <c r="B410" s="568" t="s">
        <v>1211</v>
      </c>
      <c r="C410" s="568" t="s">
        <v>1191</v>
      </c>
      <c r="D410" s="568" t="s">
        <v>1230</v>
      </c>
      <c r="E410" s="568" t="s">
        <v>1231</v>
      </c>
      <c r="F410" s="585">
        <v>3</v>
      </c>
      <c r="G410" s="585">
        <v>51</v>
      </c>
      <c r="H410" s="585"/>
      <c r="I410" s="585">
        <v>17</v>
      </c>
      <c r="J410" s="585">
        <v>5</v>
      </c>
      <c r="K410" s="585">
        <v>85</v>
      </c>
      <c r="L410" s="585"/>
      <c r="M410" s="585">
        <v>17</v>
      </c>
      <c r="N410" s="585"/>
      <c r="O410" s="585"/>
      <c r="P410" s="573"/>
      <c r="Q410" s="586"/>
    </row>
    <row r="411" spans="1:17" ht="14.45" customHeight="1" x14ac:dyDescent="0.2">
      <c r="A411" s="567" t="s">
        <v>1314</v>
      </c>
      <c r="B411" s="568" t="s">
        <v>1211</v>
      </c>
      <c r="C411" s="568" t="s">
        <v>1191</v>
      </c>
      <c r="D411" s="568" t="s">
        <v>1232</v>
      </c>
      <c r="E411" s="568" t="s">
        <v>1233</v>
      </c>
      <c r="F411" s="585"/>
      <c r="G411" s="585"/>
      <c r="H411" s="585"/>
      <c r="I411" s="585"/>
      <c r="J411" s="585">
        <v>2</v>
      </c>
      <c r="K411" s="585">
        <v>558</v>
      </c>
      <c r="L411" s="585"/>
      <c r="M411" s="585">
        <v>279</v>
      </c>
      <c r="N411" s="585"/>
      <c r="O411" s="585"/>
      <c r="P411" s="573"/>
      <c r="Q411" s="586"/>
    </row>
    <row r="412" spans="1:17" ht="14.45" customHeight="1" x14ac:dyDescent="0.2">
      <c r="A412" s="567" t="s">
        <v>1314</v>
      </c>
      <c r="B412" s="568" t="s">
        <v>1211</v>
      </c>
      <c r="C412" s="568" t="s">
        <v>1191</v>
      </c>
      <c r="D412" s="568" t="s">
        <v>1234</v>
      </c>
      <c r="E412" s="568" t="s">
        <v>1235</v>
      </c>
      <c r="F412" s="585"/>
      <c r="G412" s="585"/>
      <c r="H412" s="585"/>
      <c r="I412" s="585"/>
      <c r="J412" s="585">
        <v>4</v>
      </c>
      <c r="K412" s="585">
        <v>568</v>
      </c>
      <c r="L412" s="585"/>
      <c r="M412" s="585">
        <v>142</v>
      </c>
      <c r="N412" s="585">
        <v>1</v>
      </c>
      <c r="O412" s="585">
        <v>143</v>
      </c>
      <c r="P412" s="573"/>
      <c r="Q412" s="586">
        <v>143</v>
      </c>
    </row>
    <row r="413" spans="1:17" ht="14.45" customHeight="1" x14ac:dyDescent="0.2">
      <c r="A413" s="567" t="s">
        <v>1314</v>
      </c>
      <c r="B413" s="568" t="s">
        <v>1211</v>
      </c>
      <c r="C413" s="568" t="s">
        <v>1191</v>
      </c>
      <c r="D413" s="568" t="s">
        <v>1236</v>
      </c>
      <c r="E413" s="568" t="s">
        <v>1235</v>
      </c>
      <c r="F413" s="585">
        <v>2</v>
      </c>
      <c r="G413" s="585">
        <v>158</v>
      </c>
      <c r="H413" s="585"/>
      <c r="I413" s="585">
        <v>79</v>
      </c>
      <c r="J413" s="585">
        <v>1</v>
      </c>
      <c r="K413" s="585">
        <v>79</v>
      </c>
      <c r="L413" s="585"/>
      <c r="M413" s="585">
        <v>79</v>
      </c>
      <c r="N413" s="585"/>
      <c r="O413" s="585"/>
      <c r="P413" s="573"/>
      <c r="Q413" s="586"/>
    </row>
    <row r="414" spans="1:17" ht="14.45" customHeight="1" x14ac:dyDescent="0.2">
      <c r="A414" s="567" t="s">
        <v>1314</v>
      </c>
      <c r="B414" s="568" t="s">
        <v>1211</v>
      </c>
      <c r="C414" s="568" t="s">
        <v>1191</v>
      </c>
      <c r="D414" s="568" t="s">
        <v>1237</v>
      </c>
      <c r="E414" s="568" t="s">
        <v>1238</v>
      </c>
      <c r="F414" s="585"/>
      <c r="G414" s="585"/>
      <c r="H414" s="585"/>
      <c r="I414" s="585"/>
      <c r="J414" s="585">
        <v>4</v>
      </c>
      <c r="K414" s="585">
        <v>1272</v>
      </c>
      <c r="L414" s="585"/>
      <c r="M414" s="585">
        <v>318</v>
      </c>
      <c r="N414" s="585">
        <v>1</v>
      </c>
      <c r="O414" s="585">
        <v>328</v>
      </c>
      <c r="P414" s="573"/>
      <c r="Q414" s="586">
        <v>328</v>
      </c>
    </row>
    <row r="415" spans="1:17" ht="14.45" customHeight="1" x14ac:dyDescent="0.2">
      <c r="A415" s="567" t="s">
        <v>1314</v>
      </c>
      <c r="B415" s="568" t="s">
        <v>1211</v>
      </c>
      <c r="C415" s="568" t="s">
        <v>1191</v>
      </c>
      <c r="D415" s="568" t="s">
        <v>1239</v>
      </c>
      <c r="E415" s="568" t="s">
        <v>1240</v>
      </c>
      <c r="F415" s="585">
        <v>1</v>
      </c>
      <c r="G415" s="585">
        <v>329</v>
      </c>
      <c r="H415" s="585"/>
      <c r="I415" s="585">
        <v>329</v>
      </c>
      <c r="J415" s="585"/>
      <c r="K415" s="585"/>
      <c r="L415" s="585"/>
      <c r="M415" s="585"/>
      <c r="N415" s="585"/>
      <c r="O415" s="585"/>
      <c r="P415" s="573"/>
      <c r="Q415" s="586"/>
    </row>
    <row r="416" spans="1:17" ht="14.45" customHeight="1" x14ac:dyDescent="0.2">
      <c r="A416" s="567" t="s">
        <v>1314</v>
      </c>
      <c r="B416" s="568" t="s">
        <v>1211</v>
      </c>
      <c r="C416" s="568" t="s">
        <v>1191</v>
      </c>
      <c r="D416" s="568" t="s">
        <v>1241</v>
      </c>
      <c r="E416" s="568" t="s">
        <v>1242</v>
      </c>
      <c r="F416" s="585">
        <v>2</v>
      </c>
      <c r="G416" s="585">
        <v>330</v>
      </c>
      <c r="H416" s="585"/>
      <c r="I416" s="585">
        <v>165</v>
      </c>
      <c r="J416" s="585">
        <v>1</v>
      </c>
      <c r="K416" s="585">
        <v>166</v>
      </c>
      <c r="L416" s="585"/>
      <c r="M416" s="585">
        <v>166</v>
      </c>
      <c r="N416" s="585"/>
      <c r="O416" s="585"/>
      <c r="P416" s="573"/>
      <c r="Q416" s="586"/>
    </row>
    <row r="417" spans="1:17" ht="14.45" customHeight="1" x14ac:dyDescent="0.2">
      <c r="A417" s="567" t="s">
        <v>1314</v>
      </c>
      <c r="B417" s="568" t="s">
        <v>1211</v>
      </c>
      <c r="C417" s="568" t="s">
        <v>1191</v>
      </c>
      <c r="D417" s="568" t="s">
        <v>1245</v>
      </c>
      <c r="E417" s="568" t="s">
        <v>1209</v>
      </c>
      <c r="F417" s="585">
        <v>4</v>
      </c>
      <c r="G417" s="585">
        <v>296</v>
      </c>
      <c r="H417" s="585"/>
      <c r="I417" s="585">
        <v>74</v>
      </c>
      <c r="J417" s="585"/>
      <c r="K417" s="585"/>
      <c r="L417" s="585"/>
      <c r="M417" s="585"/>
      <c r="N417" s="585"/>
      <c r="O417" s="585"/>
      <c r="P417" s="573"/>
      <c r="Q417" s="586"/>
    </row>
    <row r="418" spans="1:17" ht="14.45" customHeight="1" x14ac:dyDescent="0.2">
      <c r="A418" s="567" t="s">
        <v>1315</v>
      </c>
      <c r="B418" s="568" t="s">
        <v>1211</v>
      </c>
      <c r="C418" s="568" t="s">
        <v>1191</v>
      </c>
      <c r="D418" s="568" t="s">
        <v>1208</v>
      </c>
      <c r="E418" s="568" t="s">
        <v>1209</v>
      </c>
      <c r="F418" s="585">
        <v>8</v>
      </c>
      <c r="G418" s="585">
        <v>1704</v>
      </c>
      <c r="H418" s="585"/>
      <c r="I418" s="585">
        <v>213</v>
      </c>
      <c r="J418" s="585">
        <v>4</v>
      </c>
      <c r="K418" s="585">
        <v>860</v>
      </c>
      <c r="L418" s="585"/>
      <c r="M418" s="585">
        <v>215</v>
      </c>
      <c r="N418" s="585">
        <v>12</v>
      </c>
      <c r="O418" s="585">
        <v>2664</v>
      </c>
      <c r="P418" s="573"/>
      <c r="Q418" s="586">
        <v>222</v>
      </c>
    </row>
    <row r="419" spans="1:17" ht="14.45" customHeight="1" x14ac:dyDescent="0.2">
      <c r="A419" s="567" t="s">
        <v>1315</v>
      </c>
      <c r="B419" s="568" t="s">
        <v>1211</v>
      </c>
      <c r="C419" s="568" t="s">
        <v>1191</v>
      </c>
      <c r="D419" s="568" t="s">
        <v>1212</v>
      </c>
      <c r="E419" s="568" t="s">
        <v>1209</v>
      </c>
      <c r="F419" s="585"/>
      <c r="G419" s="585"/>
      <c r="H419" s="585"/>
      <c r="I419" s="585"/>
      <c r="J419" s="585">
        <v>6</v>
      </c>
      <c r="K419" s="585">
        <v>534</v>
      </c>
      <c r="L419" s="585"/>
      <c r="M419" s="585">
        <v>89</v>
      </c>
      <c r="N419" s="585">
        <v>3</v>
      </c>
      <c r="O419" s="585">
        <v>276</v>
      </c>
      <c r="P419" s="573"/>
      <c r="Q419" s="586">
        <v>92</v>
      </c>
    </row>
    <row r="420" spans="1:17" ht="14.45" customHeight="1" x14ac:dyDescent="0.2">
      <c r="A420" s="567" t="s">
        <v>1315</v>
      </c>
      <c r="B420" s="568" t="s">
        <v>1211</v>
      </c>
      <c r="C420" s="568" t="s">
        <v>1191</v>
      </c>
      <c r="D420" s="568" t="s">
        <v>1213</v>
      </c>
      <c r="E420" s="568" t="s">
        <v>1214</v>
      </c>
      <c r="F420" s="585">
        <v>147</v>
      </c>
      <c r="G420" s="585">
        <v>44541</v>
      </c>
      <c r="H420" s="585"/>
      <c r="I420" s="585">
        <v>303</v>
      </c>
      <c r="J420" s="585">
        <v>148</v>
      </c>
      <c r="K420" s="585">
        <v>45140</v>
      </c>
      <c r="L420" s="585"/>
      <c r="M420" s="585">
        <v>305</v>
      </c>
      <c r="N420" s="585">
        <v>57</v>
      </c>
      <c r="O420" s="585">
        <v>17898</v>
      </c>
      <c r="P420" s="573"/>
      <c r="Q420" s="586">
        <v>314</v>
      </c>
    </row>
    <row r="421" spans="1:17" ht="14.45" customHeight="1" x14ac:dyDescent="0.2">
      <c r="A421" s="567" t="s">
        <v>1315</v>
      </c>
      <c r="B421" s="568" t="s">
        <v>1211</v>
      </c>
      <c r="C421" s="568" t="s">
        <v>1191</v>
      </c>
      <c r="D421" s="568" t="s">
        <v>1215</v>
      </c>
      <c r="E421" s="568" t="s">
        <v>1216</v>
      </c>
      <c r="F421" s="585">
        <v>6</v>
      </c>
      <c r="G421" s="585">
        <v>600</v>
      </c>
      <c r="H421" s="585"/>
      <c r="I421" s="585">
        <v>100</v>
      </c>
      <c r="J421" s="585">
        <v>9</v>
      </c>
      <c r="K421" s="585">
        <v>909</v>
      </c>
      <c r="L421" s="585"/>
      <c r="M421" s="585">
        <v>101</v>
      </c>
      <c r="N421" s="585">
        <v>3</v>
      </c>
      <c r="O421" s="585">
        <v>318</v>
      </c>
      <c r="P421" s="573"/>
      <c r="Q421" s="586">
        <v>106</v>
      </c>
    </row>
    <row r="422" spans="1:17" ht="14.45" customHeight="1" x14ac:dyDescent="0.2">
      <c r="A422" s="567" t="s">
        <v>1315</v>
      </c>
      <c r="B422" s="568" t="s">
        <v>1211</v>
      </c>
      <c r="C422" s="568" t="s">
        <v>1191</v>
      </c>
      <c r="D422" s="568" t="s">
        <v>1219</v>
      </c>
      <c r="E422" s="568" t="s">
        <v>1220</v>
      </c>
      <c r="F422" s="585">
        <v>34</v>
      </c>
      <c r="G422" s="585">
        <v>4692</v>
      </c>
      <c r="H422" s="585"/>
      <c r="I422" s="585">
        <v>138</v>
      </c>
      <c r="J422" s="585">
        <v>24</v>
      </c>
      <c r="K422" s="585">
        <v>3336</v>
      </c>
      <c r="L422" s="585"/>
      <c r="M422" s="585">
        <v>139</v>
      </c>
      <c r="N422" s="585">
        <v>11</v>
      </c>
      <c r="O422" s="585">
        <v>1562</v>
      </c>
      <c r="P422" s="573"/>
      <c r="Q422" s="586">
        <v>142</v>
      </c>
    </row>
    <row r="423" spans="1:17" ht="14.45" customHeight="1" x14ac:dyDescent="0.2">
      <c r="A423" s="567" t="s">
        <v>1315</v>
      </c>
      <c r="B423" s="568" t="s">
        <v>1211</v>
      </c>
      <c r="C423" s="568" t="s">
        <v>1191</v>
      </c>
      <c r="D423" s="568" t="s">
        <v>1221</v>
      </c>
      <c r="E423" s="568" t="s">
        <v>1220</v>
      </c>
      <c r="F423" s="585"/>
      <c r="G423" s="585"/>
      <c r="H423" s="585"/>
      <c r="I423" s="585"/>
      <c r="J423" s="585">
        <v>1</v>
      </c>
      <c r="K423" s="585">
        <v>187</v>
      </c>
      <c r="L423" s="585"/>
      <c r="M423" s="585">
        <v>187</v>
      </c>
      <c r="N423" s="585">
        <v>1</v>
      </c>
      <c r="O423" s="585">
        <v>194</v>
      </c>
      <c r="P423" s="573"/>
      <c r="Q423" s="586">
        <v>194</v>
      </c>
    </row>
    <row r="424" spans="1:17" ht="14.45" customHeight="1" x14ac:dyDescent="0.2">
      <c r="A424" s="567" t="s">
        <v>1315</v>
      </c>
      <c r="B424" s="568" t="s">
        <v>1211</v>
      </c>
      <c r="C424" s="568" t="s">
        <v>1191</v>
      </c>
      <c r="D424" s="568" t="s">
        <v>1222</v>
      </c>
      <c r="E424" s="568" t="s">
        <v>1223</v>
      </c>
      <c r="F424" s="585"/>
      <c r="G424" s="585"/>
      <c r="H424" s="585"/>
      <c r="I424" s="585"/>
      <c r="J424" s="585"/>
      <c r="K424" s="585"/>
      <c r="L424" s="585"/>
      <c r="M424" s="585"/>
      <c r="N424" s="585">
        <v>1</v>
      </c>
      <c r="O424" s="585">
        <v>675</v>
      </c>
      <c r="P424" s="573"/>
      <c r="Q424" s="586">
        <v>675</v>
      </c>
    </row>
    <row r="425" spans="1:17" ht="14.45" customHeight="1" x14ac:dyDescent="0.2">
      <c r="A425" s="567" t="s">
        <v>1315</v>
      </c>
      <c r="B425" s="568" t="s">
        <v>1211</v>
      </c>
      <c r="C425" s="568" t="s">
        <v>1191</v>
      </c>
      <c r="D425" s="568" t="s">
        <v>1226</v>
      </c>
      <c r="E425" s="568" t="s">
        <v>1227</v>
      </c>
      <c r="F425" s="585">
        <v>6</v>
      </c>
      <c r="G425" s="585">
        <v>1050</v>
      </c>
      <c r="H425" s="585"/>
      <c r="I425" s="585">
        <v>175</v>
      </c>
      <c r="J425" s="585">
        <v>5</v>
      </c>
      <c r="K425" s="585">
        <v>880</v>
      </c>
      <c r="L425" s="585"/>
      <c r="M425" s="585">
        <v>176</v>
      </c>
      <c r="N425" s="585">
        <v>2</v>
      </c>
      <c r="O425" s="585">
        <v>380</v>
      </c>
      <c r="P425" s="573"/>
      <c r="Q425" s="586">
        <v>190</v>
      </c>
    </row>
    <row r="426" spans="1:17" ht="14.45" customHeight="1" x14ac:dyDescent="0.2">
      <c r="A426" s="567" t="s">
        <v>1315</v>
      </c>
      <c r="B426" s="568" t="s">
        <v>1211</v>
      </c>
      <c r="C426" s="568" t="s">
        <v>1191</v>
      </c>
      <c r="D426" s="568" t="s">
        <v>1230</v>
      </c>
      <c r="E426" s="568" t="s">
        <v>1231</v>
      </c>
      <c r="F426" s="585">
        <v>37</v>
      </c>
      <c r="G426" s="585">
        <v>629</v>
      </c>
      <c r="H426" s="585"/>
      <c r="I426" s="585">
        <v>17</v>
      </c>
      <c r="J426" s="585">
        <v>25</v>
      </c>
      <c r="K426" s="585">
        <v>425</v>
      </c>
      <c r="L426" s="585"/>
      <c r="M426" s="585">
        <v>17</v>
      </c>
      <c r="N426" s="585">
        <v>8</v>
      </c>
      <c r="O426" s="585">
        <v>152</v>
      </c>
      <c r="P426" s="573"/>
      <c r="Q426" s="586">
        <v>19</v>
      </c>
    </row>
    <row r="427" spans="1:17" ht="14.45" customHeight="1" x14ac:dyDescent="0.2">
      <c r="A427" s="567" t="s">
        <v>1315</v>
      </c>
      <c r="B427" s="568" t="s">
        <v>1211</v>
      </c>
      <c r="C427" s="568" t="s">
        <v>1191</v>
      </c>
      <c r="D427" s="568" t="s">
        <v>1232</v>
      </c>
      <c r="E427" s="568" t="s">
        <v>1233</v>
      </c>
      <c r="F427" s="585">
        <v>3</v>
      </c>
      <c r="G427" s="585">
        <v>831</v>
      </c>
      <c r="H427" s="585"/>
      <c r="I427" s="585">
        <v>277</v>
      </c>
      <c r="J427" s="585">
        <v>2</v>
      </c>
      <c r="K427" s="585">
        <v>558</v>
      </c>
      <c r="L427" s="585"/>
      <c r="M427" s="585">
        <v>279</v>
      </c>
      <c r="N427" s="585">
        <v>3</v>
      </c>
      <c r="O427" s="585">
        <v>867</v>
      </c>
      <c r="P427" s="573"/>
      <c r="Q427" s="586">
        <v>289</v>
      </c>
    </row>
    <row r="428" spans="1:17" ht="14.45" customHeight="1" x14ac:dyDescent="0.2">
      <c r="A428" s="567" t="s">
        <v>1315</v>
      </c>
      <c r="B428" s="568" t="s">
        <v>1211</v>
      </c>
      <c r="C428" s="568" t="s">
        <v>1191</v>
      </c>
      <c r="D428" s="568" t="s">
        <v>1234</v>
      </c>
      <c r="E428" s="568" t="s">
        <v>1235</v>
      </c>
      <c r="F428" s="585">
        <v>3</v>
      </c>
      <c r="G428" s="585">
        <v>423</v>
      </c>
      <c r="H428" s="585"/>
      <c r="I428" s="585">
        <v>141</v>
      </c>
      <c r="J428" s="585">
        <v>3</v>
      </c>
      <c r="K428" s="585">
        <v>426</v>
      </c>
      <c r="L428" s="585"/>
      <c r="M428" s="585">
        <v>142</v>
      </c>
      <c r="N428" s="585">
        <v>3</v>
      </c>
      <c r="O428" s="585">
        <v>429</v>
      </c>
      <c r="P428" s="573"/>
      <c r="Q428" s="586">
        <v>143</v>
      </c>
    </row>
    <row r="429" spans="1:17" ht="14.45" customHeight="1" x14ac:dyDescent="0.2">
      <c r="A429" s="567" t="s">
        <v>1315</v>
      </c>
      <c r="B429" s="568" t="s">
        <v>1211</v>
      </c>
      <c r="C429" s="568" t="s">
        <v>1191</v>
      </c>
      <c r="D429" s="568" t="s">
        <v>1236</v>
      </c>
      <c r="E429" s="568" t="s">
        <v>1235</v>
      </c>
      <c r="F429" s="585">
        <v>34</v>
      </c>
      <c r="G429" s="585">
        <v>2686</v>
      </c>
      <c r="H429" s="585"/>
      <c r="I429" s="585">
        <v>79</v>
      </c>
      <c r="J429" s="585">
        <v>24</v>
      </c>
      <c r="K429" s="585">
        <v>1896</v>
      </c>
      <c r="L429" s="585"/>
      <c r="M429" s="585">
        <v>79</v>
      </c>
      <c r="N429" s="585">
        <v>11</v>
      </c>
      <c r="O429" s="585">
        <v>891</v>
      </c>
      <c r="P429" s="573"/>
      <c r="Q429" s="586">
        <v>81</v>
      </c>
    </row>
    <row r="430" spans="1:17" ht="14.45" customHeight="1" x14ac:dyDescent="0.2">
      <c r="A430" s="567" t="s">
        <v>1315</v>
      </c>
      <c r="B430" s="568" t="s">
        <v>1211</v>
      </c>
      <c r="C430" s="568" t="s">
        <v>1191</v>
      </c>
      <c r="D430" s="568" t="s">
        <v>1237</v>
      </c>
      <c r="E430" s="568" t="s">
        <v>1238</v>
      </c>
      <c r="F430" s="585">
        <v>3</v>
      </c>
      <c r="G430" s="585">
        <v>948</v>
      </c>
      <c r="H430" s="585"/>
      <c r="I430" s="585">
        <v>316</v>
      </c>
      <c r="J430" s="585">
        <v>3</v>
      </c>
      <c r="K430" s="585">
        <v>954</v>
      </c>
      <c r="L430" s="585"/>
      <c r="M430" s="585">
        <v>318</v>
      </c>
      <c r="N430" s="585">
        <v>3</v>
      </c>
      <c r="O430" s="585">
        <v>984</v>
      </c>
      <c r="P430" s="573"/>
      <c r="Q430" s="586">
        <v>328</v>
      </c>
    </row>
    <row r="431" spans="1:17" ht="14.45" customHeight="1" x14ac:dyDescent="0.2">
      <c r="A431" s="567" t="s">
        <v>1315</v>
      </c>
      <c r="B431" s="568" t="s">
        <v>1211</v>
      </c>
      <c r="C431" s="568" t="s">
        <v>1191</v>
      </c>
      <c r="D431" s="568" t="s">
        <v>1241</v>
      </c>
      <c r="E431" s="568" t="s">
        <v>1242</v>
      </c>
      <c r="F431" s="585">
        <v>20</v>
      </c>
      <c r="G431" s="585">
        <v>3300</v>
      </c>
      <c r="H431" s="585"/>
      <c r="I431" s="585">
        <v>165</v>
      </c>
      <c r="J431" s="585">
        <v>18</v>
      </c>
      <c r="K431" s="585">
        <v>2988</v>
      </c>
      <c r="L431" s="585"/>
      <c r="M431" s="585">
        <v>166</v>
      </c>
      <c r="N431" s="585">
        <v>6</v>
      </c>
      <c r="O431" s="585">
        <v>1020</v>
      </c>
      <c r="P431" s="573"/>
      <c r="Q431" s="586">
        <v>170</v>
      </c>
    </row>
    <row r="432" spans="1:17" ht="14.45" customHeight="1" x14ac:dyDescent="0.2">
      <c r="A432" s="567" t="s">
        <v>1315</v>
      </c>
      <c r="B432" s="568" t="s">
        <v>1211</v>
      </c>
      <c r="C432" s="568" t="s">
        <v>1191</v>
      </c>
      <c r="D432" s="568" t="s">
        <v>1245</v>
      </c>
      <c r="E432" s="568" t="s">
        <v>1209</v>
      </c>
      <c r="F432" s="585">
        <v>77</v>
      </c>
      <c r="G432" s="585">
        <v>5698</v>
      </c>
      <c r="H432" s="585"/>
      <c r="I432" s="585">
        <v>74</v>
      </c>
      <c r="J432" s="585">
        <v>66</v>
      </c>
      <c r="K432" s="585">
        <v>4884</v>
      </c>
      <c r="L432" s="585"/>
      <c r="M432" s="585">
        <v>74</v>
      </c>
      <c r="N432" s="585">
        <v>27</v>
      </c>
      <c r="O432" s="585">
        <v>2025</v>
      </c>
      <c r="P432" s="573"/>
      <c r="Q432" s="586">
        <v>75</v>
      </c>
    </row>
    <row r="433" spans="1:17" ht="14.45" customHeight="1" x14ac:dyDescent="0.2">
      <c r="A433" s="567" t="s">
        <v>1315</v>
      </c>
      <c r="B433" s="568" t="s">
        <v>1211</v>
      </c>
      <c r="C433" s="568" t="s">
        <v>1191</v>
      </c>
      <c r="D433" s="568" t="s">
        <v>1252</v>
      </c>
      <c r="E433" s="568" t="s">
        <v>1253</v>
      </c>
      <c r="F433" s="585">
        <v>3</v>
      </c>
      <c r="G433" s="585">
        <v>3648</v>
      </c>
      <c r="H433" s="585"/>
      <c r="I433" s="585">
        <v>1216</v>
      </c>
      <c r="J433" s="585">
        <v>11</v>
      </c>
      <c r="K433" s="585">
        <v>13420</v>
      </c>
      <c r="L433" s="585"/>
      <c r="M433" s="585">
        <v>1220</v>
      </c>
      <c r="N433" s="585">
        <v>2</v>
      </c>
      <c r="O433" s="585">
        <v>2480</v>
      </c>
      <c r="P433" s="573"/>
      <c r="Q433" s="586">
        <v>1240</v>
      </c>
    </row>
    <row r="434" spans="1:17" ht="14.45" customHeight="1" x14ac:dyDescent="0.2">
      <c r="A434" s="567" t="s">
        <v>1315</v>
      </c>
      <c r="B434" s="568" t="s">
        <v>1211</v>
      </c>
      <c r="C434" s="568" t="s">
        <v>1191</v>
      </c>
      <c r="D434" s="568" t="s">
        <v>1254</v>
      </c>
      <c r="E434" s="568" t="s">
        <v>1255</v>
      </c>
      <c r="F434" s="585">
        <v>2</v>
      </c>
      <c r="G434" s="585">
        <v>232</v>
      </c>
      <c r="H434" s="585"/>
      <c r="I434" s="585">
        <v>116</v>
      </c>
      <c r="J434" s="585">
        <v>4</v>
      </c>
      <c r="K434" s="585">
        <v>468</v>
      </c>
      <c r="L434" s="585"/>
      <c r="M434" s="585">
        <v>117</v>
      </c>
      <c r="N434" s="585">
        <v>2</v>
      </c>
      <c r="O434" s="585">
        <v>244</v>
      </c>
      <c r="P434" s="573"/>
      <c r="Q434" s="586">
        <v>122</v>
      </c>
    </row>
    <row r="435" spans="1:17" ht="14.45" customHeight="1" x14ac:dyDescent="0.2">
      <c r="A435" s="567" t="s">
        <v>1315</v>
      </c>
      <c r="B435" s="568" t="s">
        <v>1211</v>
      </c>
      <c r="C435" s="568" t="s">
        <v>1191</v>
      </c>
      <c r="D435" s="568" t="s">
        <v>1256</v>
      </c>
      <c r="E435" s="568" t="s">
        <v>1257</v>
      </c>
      <c r="F435" s="585"/>
      <c r="G435" s="585"/>
      <c r="H435" s="585"/>
      <c r="I435" s="585"/>
      <c r="J435" s="585">
        <v>1</v>
      </c>
      <c r="K435" s="585">
        <v>352</v>
      </c>
      <c r="L435" s="585"/>
      <c r="M435" s="585">
        <v>352</v>
      </c>
      <c r="N435" s="585"/>
      <c r="O435" s="585"/>
      <c r="P435" s="573"/>
      <c r="Q435" s="586"/>
    </row>
    <row r="436" spans="1:17" ht="14.45" customHeight="1" x14ac:dyDescent="0.2">
      <c r="A436" s="567" t="s">
        <v>1315</v>
      </c>
      <c r="B436" s="568" t="s">
        <v>1211</v>
      </c>
      <c r="C436" s="568" t="s">
        <v>1191</v>
      </c>
      <c r="D436" s="568" t="s">
        <v>1262</v>
      </c>
      <c r="E436" s="568" t="s">
        <v>1263</v>
      </c>
      <c r="F436" s="585"/>
      <c r="G436" s="585"/>
      <c r="H436" s="585"/>
      <c r="I436" s="585"/>
      <c r="J436" s="585">
        <v>1</v>
      </c>
      <c r="K436" s="585">
        <v>306</v>
      </c>
      <c r="L436" s="585"/>
      <c r="M436" s="585">
        <v>306</v>
      </c>
      <c r="N436" s="585"/>
      <c r="O436" s="585"/>
      <c r="P436" s="573"/>
      <c r="Q436" s="586"/>
    </row>
    <row r="437" spans="1:17" ht="14.45" customHeight="1" x14ac:dyDescent="0.2">
      <c r="A437" s="567" t="s">
        <v>1316</v>
      </c>
      <c r="B437" s="568" t="s">
        <v>1211</v>
      </c>
      <c r="C437" s="568" t="s">
        <v>1191</v>
      </c>
      <c r="D437" s="568" t="s">
        <v>1208</v>
      </c>
      <c r="E437" s="568" t="s">
        <v>1209</v>
      </c>
      <c r="F437" s="585">
        <v>1247</v>
      </c>
      <c r="G437" s="585">
        <v>265611</v>
      </c>
      <c r="H437" s="585"/>
      <c r="I437" s="585">
        <v>213</v>
      </c>
      <c r="J437" s="585">
        <v>1274</v>
      </c>
      <c r="K437" s="585">
        <v>273910</v>
      </c>
      <c r="L437" s="585"/>
      <c r="M437" s="585">
        <v>215</v>
      </c>
      <c r="N437" s="585">
        <v>193</v>
      </c>
      <c r="O437" s="585">
        <v>42846</v>
      </c>
      <c r="P437" s="573"/>
      <c r="Q437" s="586">
        <v>222</v>
      </c>
    </row>
    <row r="438" spans="1:17" ht="14.45" customHeight="1" x14ac:dyDescent="0.2">
      <c r="A438" s="567" t="s">
        <v>1316</v>
      </c>
      <c r="B438" s="568" t="s">
        <v>1211</v>
      </c>
      <c r="C438" s="568" t="s">
        <v>1191</v>
      </c>
      <c r="D438" s="568" t="s">
        <v>1212</v>
      </c>
      <c r="E438" s="568" t="s">
        <v>1209</v>
      </c>
      <c r="F438" s="585"/>
      <c r="G438" s="585"/>
      <c r="H438" s="585"/>
      <c r="I438" s="585"/>
      <c r="J438" s="585">
        <v>3</v>
      </c>
      <c r="K438" s="585">
        <v>267</v>
      </c>
      <c r="L438" s="585"/>
      <c r="M438" s="585">
        <v>89</v>
      </c>
      <c r="N438" s="585"/>
      <c r="O438" s="585"/>
      <c r="P438" s="573"/>
      <c r="Q438" s="586"/>
    </row>
    <row r="439" spans="1:17" ht="14.45" customHeight="1" x14ac:dyDescent="0.2">
      <c r="A439" s="567" t="s">
        <v>1316</v>
      </c>
      <c r="B439" s="568" t="s">
        <v>1211</v>
      </c>
      <c r="C439" s="568" t="s">
        <v>1191</v>
      </c>
      <c r="D439" s="568" t="s">
        <v>1213</v>
      </c>
      <c r="E439" s="568" t="s">
        <v>1214</v>
      </c>
      <c r="F439" s="585">
        <v>769</v>
      </c>
      <c r="G439" s="585">
        <v>233007</v>
      </c>
      <c r="H439" s="585"/>
      <c r="I439" s="585">
        <v>303</v>
      </c>
      <c r="J439" s="585">
        <v>1198</v>
      </c>
      <c r="K439" s="585">
        <v>365390</v>
      </c>
      <c r="L439" s="585"/>
      <c r="M439" s="585">
        <v>305</v>
      </c>
      <c r="N439" s="585">
        <v>137</v>
      </c>
      <c r="O439" s="585">
        <v>43018</v>
      </c>
      <c r="P439" s="573"/>
      <c r="Q439" s="586">
        <v>314</v>
      </c>
    </row>
    <row r="440" spans="1:17" ht="14.45" customHeight="1" x14ac:dyDescent="0.2">
      <c r="A440" s="567" t="s">
        <v>1316</v>
      </c>
      <c r="B440" s="568" t="s">
        <v>1211</v>
      </c>
      <c r="C440" s="568" t="s">
        <v>1191</v>
      </c>
      <c r="D440" s="568" t="s">
        <v>1215</v>
      </c>
      <c r="E440" s="568" t="s">
        <v>1216</v>
      </c>
      <c r="F440" s="585">
        <v>18</v>
      </c>
      <c r="G440" s="585">
        <v>1800</v>
      </c>
      <c r="H440" s="585"/>
      <c r="I440" s="585">
        <v>100</v>
      </c>
      <c r="J440" s="585">
        <v>15</v>
      </c>
      <c r="K440" s="585">
        <v>1515</v>
      </c>
      <c r="L440" s="585"/>
      <c r="M440" s="585">
        <v>101</v>
      </c>
      <c r="N440" s="585">
        <v>3</v>
      </c>
      <c r="O440" s="585">
        <v>318</v>
      </c>
      <c r="P440" s="573"/>
      <c r="Q440" s="586">
        <v>106</v>
      </c>
    </row>
    <row r="441" spans="1:17" ht="14.45" customHeight="1" x14ac:dyDescent="0.2">
      <c r="A441" s="567" t="s">
        <v>1316</v>
      </c>
      <c r="B441" s="568" t="s">
        <v>1211</v>
      </c>
      <c r="C441" s="568" t="s">
        <v>1191</v>
      </c>
      <c r="D441" s="568" t="s">
        <v>1219</v>
      </c>
      <c r="E441" s="568" t="s">
        <v>1220</v>
      </c>
      <c r="F441" s="585">
        <v>81</v>
      </c>
      <c r="G441" s="585">
        <v>11178</v>
      </c>
      <c r="H441" s="585"/>
      <c r="I441" s="585">
        <v>138</v>
      </c>
      <c r="J441" s="585">
        <v>74</v>
      </c>
      <c r="K441" s="585">
        <v>10286</v>
      </c>
      <c r="L441" s="585"/>
      <c r="M441" s="585">
        <v>139</v>
      </c>
      <c r="N441" s="585">
        <v>15</v>
      </c>
      <c r="O441" s="585">
        <v>2130</v>
      </c>
      <c r="P441" s="573"/>
      <c r="Q441" s="586">
        <v>142</v>
      </c>
    </row>
    <row r="442" spans="1:17" ht="14.45" customHeight="1" x14ac:dyDescent="0.2">
      <c r="A442" s="567" t="s">
        <v>1316</v>
      </c>
      <c r="B442" s="568" t="s">
        <v>1211</v>
      </c>
      <c r="C442" s="568" t="s">
        <v>1191</v>
      </c>
      <c r="D442" s="568" t="s">
        <v>1221</v>
      </c>
      <c r="E442" s="568" t="s">
        <v>1220</v>
      </c>
      <c r="F442" s="585"/>
      <c r="G442" s="585"/>
      <c r="H442" s="585"/>
      <c r="I442" s="585"/>
      <c r="J442" s="585">
        <v>1</v>
      </c>
      <c r="K442" s="585">
        <v>187</v>
      </c>
      <c r="L442" s="585"/>
      <c r="M442" s="585">
        <v>187</v>
      </c>
      <c r="N442" s="585"/>
      <c r="O442" s="585"/>
      <c r="P442" s="573"/>
      <c r="Q442" s="586"/>
    </row>
    <row r="443" spans="1:17" ht="14.45" customHeight="1" x14ac:dyDescent="0.2">
      <c r="A443" s="567" t="s">
        <v>1316</v>
      </c>
      <c r="B443" s="568" t="s">
        <v>1211</v>
      </c>
      <c r="C443" s="568" t="s">
        <v>1191</v>
      </c>
      <c r="D443" s="568" t="s">
        <v>1222</v>
      </c>
      <c r="E443" s="568" t="s">
        <v>1223</v>
      </c>
      <c r="F443" s="585">
        <v>5</v>
      </c>
      <c r="G443" s="585">
        <v>3225</v>
      </c>
      <c r="H443" s="585"/>
      <c r="I443" s="585">
        <v>645</v>
      </c>
      <c r="J443" s="585">
        <v>4</v>
      </c>
      <c r="K443" s="585">
        <v>2596</v>
      </c>
      <c r="L443" s="585"/>
      <c r="M443" s="585">
        <v>649</v>
      </c>
      <c r="N443" s="585">
        <v>1</v>
      </c>
      <c r="O443" s="585">
        <v>675</v>
      </c>
      <c r="P443" s="573"/>
      <c r="Q443" s="586">
        <v>675</v>
      </c>
    </row>
    <row r="444" spans="1:17" ht="14.45" customHeight="1" x14ac:dyDescent="0.2">
      <c r="A444" s="567" t="s">
        <v>1316</v>
      </c>
      <c r="B444" s="568" t="s">
        <v>1211</v>
      </c>
      <c r="C444" s="568" t="s">
        <v>1191</v>
      </c>
      <c r="D444" s="568" t="s">
        <v>1226</v>
      </c>
      <c r="E444" s="568" t="s">
        <v>1227</v>
      </c>
      <c r="F444" s="585">
        <v>29</v>
      </c>
      <c r="G444" s="585">
        <v>5075</v>
      </c>
      <c r="H444" s="585"/>
      <c r="I444" s="585">
        <v>175</v>
      </c>
      <c r="J444" s="585">
        <v>50</v>
      </c>
      <c r="K444" s="585">
        <v>8800</v>
      </c>
      <c r="L444" s="585"/>
      <c r="M444" s="585">
        <v>176</v>
      </c>
      <c r="N444" s="585">
        <v>4</v>
      </c>
      <c r="O444" s="585">
        <v>760</v>
      </c>
      <c r="P444" s="573"/>
      <c r="Q444" s="586">
        <v>190</v>
      </c>
    </row>
    <row r="445" spans="1:17" ht="14.45" customHeight="1" x14ac:dyDescent="0.2">
      <c r="A445" s="567" t="s">
        <v>1316</v>
      </c>
      <c r="B445" s="568" t="s">
        <v>1211</v>
      </c>
      <c r="C445" s="568" t="s">
        <v>1191</v>
      </c>
      <c r="D445" s="568" t="s">
        <v>1228</v>
      </c>
      <c r="E445" s="568" t="s">
        <v>1229</v>
      </c>
      <c r="F445" s="585">
        <v>1</v>
      </c>
      <c r="G445" s="585">
        <v>348</v>
      </c>
      <c r="H445" s="585"/>
      <c r="I445" s="585">
        <v>348</v>
      </c>
      <c r="J445" s="585"/>
      <c r="K445" s="585"/>
      <c r="L445" s="585"/>
      <c r="M445" s="585"/>
      <c r="N445" s="585"/>
      <c r="O445" s="585"/>
      <c r="P445" s="573"/>
      <c r="Q445" s="586"/>
    </row>
    <row r="446" spans="1:17" ht="14.45" customHeight="1" x14ac:dyDescent="0.2">
      <c r="A446" s="567" t="s">
        <v>1316</v>
      </c>
      <c r="B446" s="568" t="s">
        <v>1211</v>
      </c>
      <c r="C446" s="568" t="s">
        <v>1191</v>
      </c>
      <c r="D446" s="568" t="s">
        <v>1230</v>
      </c>
      <c r="E446" s="568" t="s">
        <v>1231</v>
      </c>
      <c r="F446" s="585">
        <v>455</v>
      </c>
      <c r="G446" s="585">
        <v>7735</v>
      </c>
      <c r="H446" s="585"/>
      <c r="I446" s="585">
        <v>17</v>
      </c>
      <c r="J446" s="585">
        <v>399</v>
      </c>
      <c r="K446" s="585">
        <v>6783</v>
      </c>
      <c r="L446" s="585"/>
      <c r="M446" s="585">
        <v>17</v>
      </c>
      <c r="N446" s="585">
        <v>18</v>
      </c>
      <c r="O446" s="585">
        <v>342</v>
      </c>
      <c r="P446" s="573"/>
      <c r="Q446" s="586">
        <v>19</v>
      </c>
    </row>
    <row r="447" spans="1:17" ht="14.45" customHeight="1" x14ac:dyDescent="0.2">
      <c r="A447" s="567" t="s">
        <v>1316</v>
      </c>
      <c r="B447" s="568" t="s">
        <v>1211</v>
      </c>
      <c r="C447" s="568" t="s">
        <v>1191</v>
      </c>
      <c r="D447" s="568" t="s">
        <v>1232</v>
      </c>
      <c r="E447" s="568" t="s">
        <v>1233</v>
      </c>
      <c r="F447" s="585">
        <v>298</v>
      </c>
      <c r="G447" s="585">
        <v>82546</v>
      </c>
      <c r="H447" s="585"/>
      <c r="I447" s="585">
        <v>277</v>
      </c>
      <c r="J447" s="585">
        <v>320</v>
      </c>
      <c r="K447" s="585">
        <v>89280</v>
      </c>
      <c r="L447" s="585"/>
      <c r="M447" s="585">
        <v>279</v>
      </c>
      <c r="N447" s="585">
        <v>52</v>
      </c>
      <c r="O447" s="585">
        <v>15028</v>
      </c>
      <c r="P447" s="573"/>
      <c r="Q447" s="586">
        <v>289</v>
      </c>
    </row>
    <row r="448" spans="1:17" ht="14.45" customHeight="1" x14ac:dyDescent="0.2">
      <c r="A448" s="567" t="s">
        <v>1316</v>
      </c>
      <c r="B448" s="568" t="s">
        <v>1211</v>
      </c>
      <c r="C448" s="568" t="s">
        <v>1191</v>
      </c>
      <c r="D448" s="568" t="s">
        <v>1234</v>
      </c>
      <c r="E448" s="568" t="s">
        <v>1235</v>
      </c>
      <c r="F448" s="585">
        <v>383</v>
      </c>
      <c r="G448" s="585">
        <v>54003</v>
      </c>
      <c r="H448" s="585"/>
      <c r="I448" s="585">
        <v>141</v>
      </c>
      <c r="J448" s="585">
        <v>421</v>
      </c>
      <c r="K448" s="585">
        <v>59782</v>
      </c>
      <c r="L448" s="585"/>
      <c r="M448" s="585">
        <v>142</v>
      </c>
      <c r="N448" s="585">
        <v>62</v>
      </c>
      <c r="O448" s="585">
        <v>8866</v>
      </c>
      <c r="P448" s="573"/>
      <c r="Q448" s="586">
        <v>143</v>
      </c>
    </row>
    <row r="449" spans="1:17" ht="14.45" customHeight="1" x14ac:dyDescent="0.2">
      <c r="A449" s="567" t="s">
        <v>1316</v>
      </c>
      <c r="B449" s="568" t="s">
        <v>1211</v>
      </c>
      <c r="C449" s="568" t="s">
        <v>1191</v>
      </c>
      <c r="D449" s="568" t="s">
        <v>1236</v>
      </c>
      <c r="E449" s="568" t="s">
        <v>1235</v>
      </c>
      <c r="F449" s="585">
        <v>81</v>
      </c>
      <c r="G449" s="585">
        <v>6399</v>
      </c>
      <c r="H449" s="585"/>
      <c r="I449" s="585">
        <v>79</v>
      </c>
      <c r="J449" s="585">
        <v>74</v>
      </c>
      <c r="K449" s="585">
        <v>5846</v>
      </c>
      <c r="L449" s="585"/>
      <c r="M449" s="585">
        <v>79</v>
      </c>
      <c r="N449" s="585">
        <v>15</v>
      </c>
      <c r="O449" s="585">
        <v>1215</v>
      </c>
      <c r="P449" s="573"/>
      <c r="Q449" s="586">
        <v>81</v>
      </c>
    </row>
    <row r="450" spans="1:17" ht="14.45" customHeight="1" x14ac:dyDescent="0.2">
      <c r="A450" s="567" t="s">
        <v>1316</v>
      </c>
      <c r="B450" s="568" t="s">
        <v>1211</v>
      </c>
      <c r="C450" s="568" t="s">
        <v>1191</v>
      </c>
      <c r="D450" s="568" t="s">
        <v>1237</v>
      </c>
      <c r="E450" s="568" t="s">
        <v>1238</v>
      </c>
      <c r="F450" s="585">
        <v>383</v>
      </c>
      <c r="G450" s="585">
        <v>121028</v>
      </c>
      <c r="H450" s="585"/>
      <c r="I450" s="585">
        <v>316</v>
      </c>
      <c r="J450" s="585">
        <v>421</v>
      </c>
      <c r="K450" s="585">
        <v>133878</v>
      </c>
      <c r="L450" s="585"/>
      <c r="M450" s="585">
        <v>318</v>
      </c>
      <c r="N450" s="585">
        <v>62</v>
      </c>
      <c r="O450" s="585">
        <v>20336</v>
      </c>
      <c r="P450" s="573"/>
      <c r="Q450" s="586">
        <v>328</v>
      </c>
    </row>
    <row r="451" spans="1:17" ht="14.45" customHeight="1" x14ac:dyDescent="0.2">
      <c r="A451" s="567" t="s">
        <v>1316</v>
      </c>
      <c r="B451" s="568" t="s">
        <v>1211</v>
      </c>
      <c r="C451" s="568" t="s">
        <v>1191</v>
      </c>
      <c r="D451" s="568" t="s">
        <v>1241</v>
      </c>
      <c r="E451" s="568" t="s">
        <v>1242</v>
      </c>
      <c r="F451" s="585">
        <v>73</v>
      </c>
      <c r="G451" s="585">
        <v>12045</v>
      </c>
      <c r="H451" s="585"/>
      <c r="I451" s="585">
        <v>165</v>
      </c>
      <c r="J451" s="585">
        <v>69</v>
      </c>
      <c r="K451" s="585">
        <v>11454</v>
      </c>
      <c r="L451" s="585"/>
      <c r="M451" s="585">
        <v>166</v>
      </c>
      <c r="N451" s="585">
        <v>17</v>
      </c>
      <c r="O451" s="585">
        <v>2890</v>
      </c>
      <c r="P451" s="573"/>
      <c r="Q451" s="586">
        <v>170</v>
      </c>
    </row>
    <row r="452" spans="1:17" ht="14.45" customHeight="1" x14ac:dyDescent="0.2">
      <c r="A452" s="567" t="s">
        <v>1316</v>
      </c>
      <c r="B452" s="568" t="s">
        <v>1211</v>
      </c>
      <c r="C452" s="568" t="s">
        <v>1191</v>
      </c>
      <c r="D452" s="568" t="s">
        <v>1245</v>
      </c>
      <c r="E452" s="568" t="s">
        <v>1209</v>
      </c>
      <c r="F452" s="585">
        <v>334</v>
      </c>
      <c r="G452" s="585">
        <v>24716</v>
      </c>
      <c r="H452" s="585"/>
      <c r="I452" s="585">
        <v>74</v>
      </c>
      <c r="J452" s="585">
        <v>378</v>
      </c>
      <c r="K452" s="585">
        <v>27972</v>
      </c>
      <c r="L452" s="585"/>
      <c r="M452" s="585">
        <v>74</v>
      </c>
      <c r="N452" s="585">
        <v>102</v>
      </c>
      <c r="O452" s="585">
        <v>7650</v>
      </c>
      <c r="P452" s="573"/>
      <c r="Q452" s="586">
        <v>75</v>
      </c>
    </row>
    <row r="453" spans="1:17" ht="14.45" customHeight="1" x14ac:dyDescent="0.2">
      <c r="A453" s="567" t="s">
        <v>1316</v>
      </c>
      <c r="B453" s="568" t="s">
        <v>1211</v>
      </c>
      <c r="C453" s="568" t="s">
        <v>1191</v>
      </c>
      <c r="D453" s="568" t="s">
        <v>1250</v>
      </c>
      <c r="E453" s="568" t="s">
        <v>1251</v>
      </c>
      <c r="F453" s="585"/>
      <c r="G453" s="585"/>
      <c r="H453" s="585"/>
      <c r="I453" s="585"/>
      <c r="J453" s="585">
        <v>1</v>
      </c>
      <c r="K453" s="585">
        <v>235</v>
      </c>
      <c r="L453" s="585"/>
      <c r="M453" s="585">
        <v>235</v>
      </c>
      <c r="N453" s="585"/>
      <c r="O453" s="585"/>
      <c r="P453" s="573"/>
      <c r="Q453" s="586"/>
    </row>
    <row r="454" spans="1:17" ht="14.45" customHeight="1" x14ac:dyDescent="0.2">
      <c r="A454" s="567" t="s">
        <v>1316</v>
      </c>
      <c r="B454" s="568" t="s">
        <v>1211</v>
      </c>
      <c r="C454" s="568" t="s">
        <v>1191</v>
      </c>
      <c r="D454" s="568" t="s">
        <v>1252</v>
      </c>
      <c r="E454" s="568" t="s">
        <v>1253</v>
      </c>
      <c r="F454" s="585">
        <v>42</v>
      </c>
      <c r="G454" s="585">
        <v>51072</v>
      </c>
      <c r="H454" s="585"/>
      <c r="I454" s="585">
        <v>1216</v>
      </c>
      <c r="J454" s="585">
        <v>61</v>
      </c>
      <c r="K454" s="585">
        <v>74420</v>
      </c>
      <c r="L454" s="585"/>
      <c r="M454" s="585">
        <v>1220</v>
      </c>
      <c r="N454" s="585">
        <v>10</v>
      </c>
      <c r="O454" s="585">
        <v>12400</v>
      </c>
      <c r="P454" s="573"/>
      <c r="Q454" s="586">
        <v>1240</v>
      </c>
    </row>
    <row r="455" spans="1:17" ht="14.45" customHeight="1" x14ac:dyDescent="0.2">
      <c r="A455" s="567" t="s">
        <v>1316</v>
      </c>
      <c r="B455" s="568" t="s">
        <v>1211</v>
      </c>
      <c r="C455" s="568" t="s">
        <v>1191</v>
      </c>
      <c r="D455" s="568" t="s">
        <v>1254</v>
      </c>
      <c r="E455" s="568" t="s">
        <v>1255</v>
      </c>
      <c r="F455" s="585">
        <v>21</v>
      </c>
      <c r="G455" s="585">
        <v>2436</v>
      </c>
      <c r="H455" s="585"/>
      <c r="I455" s="585">
        <v>116</v>
      </c>
      <c r="J455" s="585">
        <v>39</v>
      </c>
      <c r="K455" s="585">
        <v>4563</v>
      </c>
      <c r="L455" s="585"/>
      <c r="M455" s="585">
        <v>117</v>
      </c>
      <c r="N455" s="585">
        <v>4</v>
      </c>
      <c r="O455" s="585">
        <v>488</v>
      </c>
      <c r="P455" s="573"/>
      <c r="Q455" s="586">
        <v>122</v>
      </c>
    </row>
    <row r="456" spans="1:17" ht="14.45" customHeight="1" x14ac:dyDescent="0.2">
      <c r="A456" s="567" t="s">
        <v>1316</v>
      </c>
      <c r="B456" s="568" t="s">
        <v>1211</v>
      </c>
      <c r="C456" s="568" t="s">
        <v>1191</v>
      </c>
      <c r="D456" s="568" t="s">
        <v>1256</v>
      </c>
      <c r="E456" s="568" t="s">
        <v>1257</v>
      </c>
      <c r="F456" s="585">
        <v>1</v>
      </c>
      <c r="G456" s="585">
        <v>350</v>
      </c>
      <c r="H456" s="585"/>
      <c r="I456" s="585">
        <v>350</v>
      </c>
      <c r="J456" s="585"/>
      <c r="K456" s="585"/>
      <c r="L456" s="585"/>
      <c r="M456" s="585"/>
      <c r="N456" s="585">
        <v>1</v>
      </c>
      <c r="O456" s="585">
        <v>380</v>
      </c>
      <c r="P456" s="573"/>
      <c r="Q456" s="586">
        <v>380</v>
      </c>
    </row>
    <row r="457" spans="1:17" ht="14.45" customHeight="1" x14ac:dyDescent="0.2">
      <c r="A457" s="567" t="s">
        <v>1316</v>
      </c>
      <c r="B457" s="568" t="s">
        <v>1211</v>
      </c>
      <c r="C457" s="568" t="s">
        <v>1191</v>
      </c>
      <c r="D457" s="568" t="s">
        <v>1260</v>
      </c>
      <c r="E457" s="568" t="s">
        <v>1261</v>
      </c>
      <c r="F457" s="585"/>
      <c r="G457" s="585"/>
      <c r="H457" s="585"/>
      <c r="I457" s="585"/>
      <c r="J457" s="585">
        <v>1</v>
      </c>
      <c r="K457" s="585">
        <v>1082</v>
      </c>
      <c r="L457" s="585"/>
      <c r="M457" s="585">
        <v>1082</v>
      </c>
      <c r="N457" s="585"/>
      <c r="O457" s="585"/>
      <c r="P457" s="573"/>
      <c r="Q457" s="586"/>
    </row>
    <row r="458" spans="1:17" ht="14.45" customHeight="1" x14ac:dyDescent="0.2">
      <c r="A458" s="567" t="s">
        <v>1316</v>
      </c>
      <c r="B458" s="568" t="s">
        <v>1211</v>
      </c>
      <c r="C458" s="568" t="s">
        <v>1191</v>
      </c>
      <c r="D458" s="568" t="s">
        <v>1262</v>
      </c>
      <c r="E458" s="568" t="s">
        <v>1263</v>
      </c>
      <c r="F458" s="585">
        <v>2</v>
      </c>
      <c r="G458" s="585">
        <v>608</v>
      </c>
      <c r="H458" s="585"/>
      <c r="I458" s="585">
        <v>304</v>
      </c>
      <c r="J458" s="585">
        <v>1</v>
      </c>
      <c r="K458" s="585">
        <v>306</v>
      </c>
      <c r="L458" s="585"/>
      <c r="M458" s="585">
        <v>306</v>
      </c>
      <c r="N458" s="585"/>
      <c r="O458" s="585"/>
      <c r="P458" s="573"/>
      <c r="Q458" s="586"/>
    </row>
    <row r="459" spans="1:17" ht="14.45" customHeight="1" x14ac:dyDescent="0.2">
      <c r="A459" s="567" t="s">
        <v>1316</v>
      </c>
      <c r="B459" s="568" t="s">
        <v>1211</v>
      </c>
      <c r="C459" s="568" t="s">
        <v>1191</v>
      </c>
      <c r="D459" s="568" t="s">
        <v>1264</v>
      </c>
      <c r="E459" s="568" t="s">
        <v>1265</v>
      </c>
      <c r="F459" s="585">
        <v>1</v>
      </c>
      <c r="G459" s="585">
        <v>757</v>
      </c>
      <c r="H459" s="585"/>
      <c r="I459" s="585">
        <v>757</v>
      </c>
      <c r="J459" s="585"/>
      <c r="K459" s="585"/>
      <c r="L459" s="585"/>
      <c r="M459" s="585"/>
      <c r="N459" s="585"/>
      <c r="O459" s="585"/>
      <c r="P459" s="573"/>
      <c r="Q459" s="586"/>
    </row>
    <row r="460" spans="1:17" ht="14.45" customHeight="1" x14ac:dyDescent="0.2">
      <c r="A460" s="567" t="s">
        <v>1317</v>
      </c>
      <c r="B460" s="568" t="s">
        <v>1211</v>
      </c>
      <c r="C460" s="568" t="s">
        <v>1191</v>
      </c>
      <c r="D460" s="568" t="s">
        <v>1208</v>
      </c>
      <c r="E460" s="568" t="s">
        <v>1209</v>
      </c>
      <c r="F460" s="585">
        <v>389</v>
      </c>
      <c r="G460" s="585">
        <v>82857</v>
      </c>
      <c r="H460" s="585"/>
      <c r="I460" s="585">
        <v>213</v>
      </c>
      <c r="J460" s="585">
        <v>536</v>
      </c>
      <c r="K460" s="585">
        <v>115240</v>
      </c>
      <c r="L460" s="585"/>
      <c r="M460" s="585">
        <v>215</v>
      </c>
      <c r="N460" s="585">
        <v>41</v>
      </c>
      <c r="O460" s="585">
        <v>9102</v>
      </c>
      <c r="P460" s="573"/>
      <c r="Q460" s="586">
        <v>222</v>
      </c>
    </row>
    <row r="461" spans="1:17" ht="14.45" customHeight="1" x14ac:dyDescent="0.2">
      <c r="A461" s="567" t="s">
        <v>1317</v>
      </c>
      <c r="B461" s="568" t="s">
        <v>1211</v>
      </c>
      <c r="C461" s="568" t="s">
        <v>1191</v>
      </c>
      <c r="D461" s="568" t="s">
        <v>1212</v>
      </c>
      <c r="E461" s="568" t="s">
        <v>1209</v>
      </c>
      <c r="F461" s="585">
        <v>136</v>
      </c>
      <c r="G461" s="585">
        <v>11968</v>
      </c>
      <c r="H461" s="585"/>
      <c r="I461" s="585">
        <v>88</v>
      </c>
      <c r="J461" s="585">
        <v>141</v>
      </c>
      <c r="K461" s="585">
        <v>12549</v>
      </c>
      <c r="L461" s="585"/>
      <c r="M461" s="585">
        <v>89</v>
      </c>
      <c r="N461" s="585">
        <v>31</v>
      </c>
      <c r="O461" s="585">
        <v>2852</v>
      </c>
      <c r="P461" s="573"/>
      <c r="Q461" s="586">
        <v>92</v>
      </c>
    </row>
    <row r="462" spans="1:17" ht="14.45" customHeight="1" x14ac:dyDescent="0.2">
      <c r="A462" s="567" t="s">
        <v>1317</v>
      </c>
      <c r="B462" s="568" t="s">
        <v>1211</v>
      </c>
      <c r="C462" s="568" t="s">
        <v>1191</v>
      </c>
      <c r="D462" s="568" t="s">
        <v>1213</v>
      </c>
      <c r="E462" s="568" t="s">
        <v>1214</v>
      </c>
      <c r="F462" s="585">
        <v>4249</v>
      </c>
      <c r="G462" s="585">
        <v>1287447</v>
      </c>
      <c r="H462" s="585"/>
      <c r="I462" s="585">
        <v>303</v>
      </c>
      <c r="J462" s="585">
        <v>5370</v>
      </c>
      <c r="K462" s="585">
        <v>1637850</v>
      </c>
      <c r="L462" s="585"/>
      <c r="M462" s="585">
        <v>305</v>
      </c>
      <c r="N462" s="585">
        <v>1051</v>
      </c>
      <c r="O462" s="585">
        <v>330014</v>
      </c>
      <c r="P462" s="573"/>
      <c r="Q462" s="586">
        <v>314</v>
      </c>
    </row>
    <row r="463" spans="1:17" ht="14.45" customHeight="1" x14ac:dyDescent="0.2">
      <c r="A463" s="567" t="s">
        <v>1317</v>
      </c>
      <c r="B463" s="568" t="s">
        <v>1211</v>
      </c>
      <c r="C463" s="568" t="s">
        <v>1191</v>
      </c>
      <c r="D463" s="568" t="s">
        <v>1215</v>
      </c>
      <c r="E463" s="568" t="s">
        <v>1216</v>
      </c>
      <c r="F463" s="585">
        <v>189</v>
      </c>
      <c r="G463" s="585">
        <v>18900</v>
      </c>
      <c r="H463" s="585"/>
      <c r="I463" s="585">
        <v>100</v>
      </c>
      <c r="J463" s="585">
        <v>120</v>
      </c>
      <c r="K463" s="585">
        <v>12120</v>
      </c>
      <c r="L463" s="585"/>
      <c r="M463" s="585">
        <v>101</v>
      </c>
      <c r="N463" s="585">
        <v>30</v>
      </c>
      <c r="O463" s="585">
        <v>3180</v>
      </c>
      <c r="P463" s="573"/>
      <c r="Q463" s="586">
        <v>106</v>
      </c>
    </row>
    <row r="464" spans="1:17" ht="14.45" customHeight="1" x14ac:dyDescent="0.2">
      <c r="A464" s="567" t="s">
        <v>1317</v>
      </c>
      <c r="B464" s="568" t="s">
        <v>1211</v>
      </c>
      <c r="C464" s="568" t="s">
        <v>1191</v>
      </c>
      <c r="D464" s="568" t="s">
        <v>1217</v>
      </c>
      <c r="E464" s="568" t="s">
        <v>1218</v>
      </c>
      <c r="F464" s="585">
        <v>26</v>
      </c>
      <c r="G464" s="585">
        <v>6110</v>
      </c>
      <c r="H464" s="585"/>
      <c r="I464" s="585">
        <v>235</v>
      </c>
      <c r="J464" s="585">
        <v>11</v>
      </c>
      <c r="K464" s="585">
        <v>2607</v>
      </c>
      <c r="L464" s="585"/>
      <c r="M464" s="585">
        <v>237</v>
      </c>
      <c r="N464" s="585">
        <v>5</v>
      </c>
      <c r="O464" s="585">
        <v>1235</v>
      </c>
      <c r="P464" s="573"/>
      <c r="Q464" s="586">
        <v>247</v>
      </c>
    </row>
    <row r="465" spans="1:17" ht="14.45" customHeight="1" x14ac:dyDescent="0.2">
      <c r="A465" s="567" t="s">
        <v>1317</v>
      </c>
      <c r="B465" s="568" t="s">
        <v>1211</v>
      </c>
      <c r="C465" s="568" t="s">
        <v>1191</v>
      </c>
      <c r="D465" s="568" t="s">
        <v>1219</v>
      </c>
      <c r="E465" s="568" t="s">
        <v>1220</v>
      </c>
      <c r="F465" s="585">
        <v>1391</v>
      </c>
      <c r="G465" s="585">
        <v>191958</v>
      </c>
      <c r="H465" s="585"/>
      <c r="I465" s="585">
        <v>138</v>
      </c>
      <c r="J465" s="585">
        <v>1275</v>
      </c>
      <c r="K465" s="585">
        <v>177225</v>
      </c>
      <c r="L465" s="585"/>
      <c r="M465" s="585">
        <v>139</v>
      </c>
      <c r="N465" s="585">
        <v>212</v>
      </c>
      <c r="O465" s="585">
        <v>30104</v>
      </c>
      <c r="P465" s="573"/>
      <c r="Q465" s="586">
        <v>142</v>
      </c>
    </row>
    <row r="466" spans="1:17" ht="14.45" customHeight="1" x14ac:dyDescent="0.2">
      <c r="A466" s="567" t="s">
        <v>1317</v>
      </c>
      <c r="B466" s="568" t="s">
        <v>1211</v>
      </c>
      <c r="C466" s="568" t="s">
        <v>1191</v>
      </c>
      <c r="D466" s="568" t="s">
        <v>1221</v>
      </c>
      <c r="E466" s="568" t="s">
        <v>1220</v>
      </c>
      <c r="F466" s="585">
        <v>135</v>
      </c>
      <c r="G466" s="585">
        <v>24975</v>
      </c>
      <c r="H466" s="585"/>
      <c r="I466" s="585">
        <v>185</v>
      </c>
      <c r="J466" s="585">
        <v>139</v>
      </c>
      <c r="K466" s="585">
        <v>25993</v>
      </c>
      <c r="L466" s="585"/>
      <c r="M466" s="585">
        <v>187</v>
      </c>
      <c r="N466" s="585">
        <v>31</v>
      </c>
      <c r="O466" s="585">
        <v>6014</v>
      </c>
      <c r="P466" s="573"/>
      <c r="Q466" s="586">
        <v>194</v>
      </c>
    </row>
    <row r="467" spans="1:17" ht="14.45" customHeight="1" x14ac:dyDescent="0.2">
      <c r="A467" s="567" t="s">
        <v>1317</v>
      </c>
      <c r="B467" s="568" t="s">
        <v>1211</v>
      </c>
      <c r="C467" s="568" t="s">
        <v>1191</v>
      </c>
      <c r="D467" s="568" t="s">
        <v>1222</v>
      </c>
      <c r="E467" s="568" t="s">
        <v>1223</v>
      </c>
      <c r="F467" s="585">
        <v>13</v>
      </c>
      <c r="G467" s="585">
        <v>8385</v>
      </c>
      <c r="H467" s="585"/>
      <c r="I467" s="585">
        <v>645</v>
      </c>
      <c r="J467" s="585">
        <v>6</v>
      </c>
      <c r="K467" s="585">
        <v>3894</v>
      </c>
      <c r="L467" s="585"/>
      <c r="M467" s="585">
        <v>649</v>
      </c>
      <c r="N467" s="585">
        <v>3</v>
      </c>
      <c r="O467" s="585">
        <v>2025</v>
      </c>
      <c r="P467" s="573"/>
      <c r="Q467" s="586">
        <v>675</v>
      </c>
    </row>
    <row r="468" spans="1:17" ht="14.45" customHeight="1" x14ac:dyDescent="0.2">
      <c r="A468" s="567" t="s">
        <v>1317</v>
      </c>
      <c r="B468" s="568" t="s">
        <v>1211</v>
      </c>
      <c r="C468" s="568" t="s">
        <v>1191</v>
      </c>
      <c r="D468" s="568" t="s">
        <v>1224</v>
      </c>
      <c r="E468" s="568" t="s">
        <v>1225</v>
      </c>
      <c r="F468" s="585">
        <v>38</v>
      </c>
      <c r="G468" s="585">
        <v>23332</v>
      </c>
      <c r="H468" s="585"/>
      <c r="I468" s="585">
        <v>614</v>
      </c>
      <c r="J468" s="585">
        <v>27</v>
      </c>
      <c r="K468" s="585">
        <v>16686</v>
      </c>
      <c r="L468" s="585"/>
      <c r="M468" s="585">
        <v>618</v>
      </c>
      <c r="N468" s="585">
        <v>9</v>
      </c>
      <c r="O468" s="585">
        <v>5760</v>
      </c>
      <c r="P468" s="573"/>
      <c r="Q468" s="586">
        <v>640</v>
      </c>
    </row>
    <row r="469" spans="1:17" ht="14.45" customHeight="1" x14ac:dyDescent="0.2">
      <c r="A469" s="567" t="s">
        <v>1317</v>
      </c>
      <c r="B469" s="568" t="s">
        <v>1211</v>
      </c>
      <c r="C469" s="568" t="s">
        <v>1191</v>
      </c>
      <c r="D469" s="568" t="s">
        <v>1226</v>
      </c>
      <c r="E469" s="568" t="s">
        <v>1227</v>
      </c>
      <c r="F469" s="585">
        <v>305</v>
      </c>
      <c r="G469" s="585">
        <v>53375</v>
      </c>
      <c r="H469" s="585"/>
      <c r="I469" s="585">
        <v>175</v>
      </c>
      <c r="J469" s="585">
        <v>289</v>
      </c>
      <c r="K469" s="585">
        <v>50864</v>
      </c>
      <c r="L469" s="585"/>
      <c r="M469" s="585">
        <v>176</v>
      </c>
      <c r="N469" s="585">
        <v>56</v>
      </c>
      <c r="O469" s="585">
        <v>10640</v>
      </c>
      <c r="P469" s="573"/>
      <c r="Q469" s="586">
        <v>190</v>
      </c>
    </row>
    <row r="470" spans="1:17" ht="14.45" customHeight="1" x14ac:dyDescent="0.2">
      <c r="A470" s="567" t="s">
        <v>1317</v>
      </c>
      <c r="B470" s="568" t="s">
        <v>1211</v>
      </c>
      <c r="C470" s="568" t="s">
        <v>1191</v>
      </c>
      <c r="D470" s="568" t="s">
        <v>1228</v>
      </c>
      <c r="E470" s="568" t="s">
        <v>1229</v>
      </c>
      <c r="F470" s="585">
        <v>96</v>
      </c>
      <c r="G470" s="585">
        <v>33408</v>
      </c>
      <c r="H470" s="585"/>
      <c r="I470" s="585">
        <v>348</v>
      </c>
      <c r="J470" s="585">
        <v>75</v>
      </c>
      <c r="K470" s="585">
        <v>26100</v>
      </c>
      <c r="L470" s="585"/>
      <c r="M470" s="585">
        <v>348</v>
      </c>
      <c r="N470" s="585">
        <v>17</v>
      </c>
      <c r="O470" s="585">
        <v>5933</v>
      </c>
      <c r="P470" s="573"/>
      <c r="Q470" s="586">
        <v>349</v>
      </c>
    </row>
    <row r="471" spans="1:17" ht="14.45" customHeight="1" x14ac:dyDescent="0.2">
      <c r="A471" s="567" t="s">
        <v>1317</v>
      </c>
      <c r="B471" s="568" t="s">
        <v>1211</v>
      </c>
      <c r="C471" s="568" t="s">
        <v>1191</v>
      </c>
      <c r="D471" s="568" t="s">
        <v>1230</v>
      </c>
      <c r="E471" s="568" t="s">
        <v>1231</v>
      </c>
      <c r="F471" s="585">
        <v>2036</v>
      </c>
      <c r="G471" s="585">
        <v>34612</v>
      </c>
      <c r="H471" s="585"/>
      <c r="I471" s="585">
        <v>17</v>
      </c>
      <c r="J471" s="585">
        <v>1632</v>
      </c>
      <c r="K471" s="585">
        <v>27744</v>
      </c>
      <c r="L471" s="585"/>
      <c r="M471" s="585">
        <v>17</v>
      </c>
      <c r="N471" s="585">
        <v>117</v>
      </c>
      <c r="O471" s="585">
        <v>2223</v>
      </c>
      <c r="P471" s="573"/>
      <c r="Q471" s="586">
        <v>19</v>
      </c>
    </row>
    <row r="472" spans="1:17" ht="14.45" customHeight="1" x14ac:dyDescent="0.2">
      <c r="A472" s="567" t="s">
        <v>1317</v>
      </c>
      <c r="B472" s="568" t="s">
        <v>1211</v>
      </c>
      <c r="C472" s="568" t="s">
        <v>1191</v>
      </c>
      <c r="D472" s="568" t="s">
        <v>1232</v>
      </c>
      <c r="E472" s="568" t="s">
        <v>1233</v>
      </c>
      <c r="F472" s="585">
        <v>126</v>
      </c>
      <c r="G472" s="585">
        <v>34902</v>
      </c>
      <c r="H472" s="585"/>
      <c r="I472" s="585">
        <v>277</v>
      </c>
      <c r="J472" s="585">
        <v>127</v>
      </c>
      <c r="K472" s="585">
        <v>35433</v>
      </c>
      <c r="L472" s="585"/>
      <c r="M472" s="585">
        <v>279</v>
      </c>
      <c r="N472" s="585">
        <v>15</v>
      </c>
      <c r="O472" s="585">
        <v>4335</v>
      </c>
      <c r="P472" s="573"/>
      <c r="Q472" s="586">
        <v>289</v>
      </c>
    </row>
    <row r="473" spans="1:17" ht="14.45" customHeight="1" x14ac:dyDescent="0.2">
      <c r="A473" s="567" t="s">
        <v>1317</v>
      </c>
      <c r="B473" s="568" t="s">
        <v>1211</v>
      </c>
      <c r="C473" s="568" t="s">
        <v>1191</v>
      </c>
      <c r="D473" s="568" t="s">
        <v>1234</v>
      </c>
      <c r="E473" s="568" t="s">
        <v>1235</v>
      </c>
      <c r="F473" s="585">
        <v>241</v>
      </c>
      <c r="G473" s="585">
        <v>33981</v>
      </c>
      <c r="H473" s="585"/>
      <c r="I473" s="585">
        <v>141</v>
      </c>
      <c r="J473" s="585">
        <v>282</v>
      </c>
      <c r="K473" s="585">
        <v>40044</v>
      </c>
      <c r="L473" s="585"/>
      <c r="M473" s="585">
        <v>142</v>
      </c>
      <c r="N473" s="585">
        <v>28</v>
      </c>
      <c r="O473" s="585">
        <v>4004</v>
      </c>
      <c r="P473" s="573"/>
      <c r="Q473" s="586">
        <v>143</v>
      </c>
    </row>
    <row r="474" spans="1:17" ht="14.45" customHeight="1" x14ac:dyDescent="0.2">
      <c r="A474" s="567" t="s">
        <v>1317</v>
      </c>
      <c r="B474" s="568" t="s">
        <v>1211</v>
      </c>
      <c r="C474" s="568" t="s">
        <v>1191</v>
      </c>
      <c r="D474" s="568" t="s">
        <v>1236</v>
      </c>
      <c r="E474" s="568" t="s">
        <v>1235</v>
      </c>
      <c r="F474" s="585">
        <v>1391</v>
      </c>
      <c r="G474" s="585">
        <v>109889</v>
      </c>
      <c r="H474" s="585"/>
      <c r="I474" s="585">
        <v>79</v>
      </c>
      <c r="J474" s="585">
        <v>1275</v>
      </c>
      <c r="K474" s="585">
        <v>100725</v>
      </c>
      <c r="L474" s="585"/>
      <c r="M474" s="585">
        <v>79</v>
      </c>
      <c r="N474" s="585">
        <v>212</v>
      </c>
      <c r="O474" s="585">
        <v>17172</v>
      </c>
      <c r="P474" s="573"/>
      <c r="Q474" s="586">
        <v>81</v>
      </c>
    </row>
    <row r="475" spans="1:17" ht="14.45" customHeight="1" x14ac:dyDescent="0.2">
      <c r="A475" s="567" t="s">
        <v>1317</v>
      </c>
      <c r="B475" s="568" t="s">
        <v>1211</v>
      </c>
      <c r="C475" s="568" t="s">
        <v>1191</v>
      </c>
      <c r="D475" s="568" t="s">
        <v>1237</v>
      </c>
      <c r="E475" s="568" t="s">
        <v>1238</v>
      </c>
      <c r="F475" s="585">
        <v>241</v>
      </c>
      <c r="G475" s="585">
        <v>76156</v>
      </c>
      <c r="H475" s="585"/>
      <c r="I475" s="585">
        <v>316</v>
      </c>
      <c r="J475" s="585">
        <v>282</v>
      </c>
      <c r="K475" s="585">
        <v>89676</v>
      </c>
      <c r="L475" s="585"/>
      <c r="M475" s="585">
        <v>318</v>
      </c>
      <c r="N475" s="585">
        <v>28</v>
      </c>
      <c r="O475" s="585">
        <v>9184</v>
      </c>
      <c r="P475" s="573"/>
      <c r="Q475" s="586">
        <v>328</v>
      </c>
    </row>
    <row r="476" spans="1:17" ht="14.45" customHeight="1" x14ac:dyDescent="0.2">
      <c r="A476" s="567" t="s">
        <v>1317</v>
      </c>
      <c r="B476" s="568" t="s">
        <v>1211</v>
      </c>
      <c r="C476" s="568" t="s">
        <v>1191</v>
      </c>
      <c r="D476" s="568" t="s">
        <v>1239</v>
      </c>
      <c r="E476" s="568" t="s">
        <v>1240</v>
      </c>
      <c r="F476" s="585">
        <v>93</v>
      </c>
      <c r="G476" s="585">
        <v>30597</v>
      </c>
      <c r="H476" s="585"/>
      <c r="I476" s="585">
        <v>329</v>
      </c>
      <c r="J476" s="585">
        <v>74</v>
      </c>
      <c r="K476" s="585">
        <v>24346</v>
      </c>
      <c r="L476" s="585"/>
      <c r="M476" s="585">
        <v>329</v>
      </c>
      <c r="N476" s="585">
        <v>18</v>
      </c>
      <c r="O476" s="585">
        <v>5940</v>
      </c>
      <c r="P476" s="573"/>
      <c r="Q476" s="586">
        <v>330</v>
      </c>
    </row>
    <row r="477" spans="1:17" ht="14.45" customHeight="1" x14ac:dyDescent="0.2">
      <c r="A477" s="567" t="s">
        <v>1317</v>
      </c>
      <c r="B477" s="568" t="s">
        <v>1211</v>
      </c>
      <c r="C477" s="568" t="s">
        <v>1191</v>
      </c>
      <c r="D477" s="568" t="s">
        <v>1241</v>
      </c>
      <c r="E477" s="568" t="s">
        <v>1242</v>
      </c>
      <c r="F477" s="585">
        <v>578</v>
      </c>
      <c r="G477" s="585">
        <v>95370</v>
      </c>
      <c r="H477" s="585"/>
      <c r="I477" s="585">
        <v>165</v>
      </c>
      <c r="J477" s="585">
        <v>514</v>
      </c>
      <c r="K477" s="585">
        <v>85324</v>
      </c>
      <c r="L477" s="585"/>
      <c r="M477" s="585">
        <v>166</v>
      </c>
      <c r="N477" s="585">
        <v>87</v>
      </c>
      <c r="O477" s="585">
        <v>14790</v>
      </c>
      <c r="P477" s="573"/>
      <c r="Q477" s="586">
        <v>170</v>
      </c>
    </row>
    <row r="478" spans="1:17" ht="14.45" customHeight="1" x14ac:dyDescent="0.2">
      <c r="A478" s="567" t="s">
        <v>1317</v>
      </c>
      <c r="B478" s="568" t="s">
        <v>1211</v>
      </c>
      <c r="C478" s="568" t="s">
        <v>1191</v>
      </c>
      <c r="D478" s="568" t="s">
        <v>1245</v>
      </c>
      <c r="E478" s="568" t="s">
        <v>1209</v>
      </c>
      <c r="F478" s="585">
        <v>2134</v>
      </c>
      <c r="G478" s="585">
        <v>157916</v>
      </c>
      <c r="H478" s="585"/>
      <c r="I478" s="585">
        <v>74</v>
      </c>
      <c r="J478" s="585">
        <v>2217</v>
      </c>
      <c r="K478" s="585">
        <v>164058</v>
      </c>
      <c r="L478" s="585"/>
      <c r="M478" s="585">
        <v>74</v>
      </c>
      <c r="N478" s="585">
        <v>383</v>
      </c>
      <c r="O478" s="585">
        <v>28725</v>
      </c>
      <c r="P478" s="573"/>
      <c r="Q478" s="586">
        <v>75</v>
      </c>
    </row>
    <row r="479" spans="1:17" ht="14.45" customHeight="1" x14ac:dyDescent="0.2">
      <c r="A479" s="567" t="s">
        <v>1317</v>
      </c>
      <c r="B479" s="568" t="s">
        <v>1211</v>
      </c>
      <c r="C479" s="568" t="s">
        <v>1191</v>
      </c>
      <c r="D479" s="568" t="s">
        <v>1250</v>
      </c>
      <c r="E479" s="568" t="s">
        <v>1251</v>
      </c>
      <c r="F479" s="585">
        <v>36</v>
      </c>
      <c r="G479" s="585">
        <v>8388</v>
      </c>
      <c r="H479" s="585"/>
      <c r="I479" s="585">
        <v>233</v>
      </c>
      <c r="J479" s="585">
        <v>37</v>
      </c>
      <c r="K479" s="585">
        <v>8695</v>
      </c>
      <c r="L479" s="585"/>
      <c r="M479" s="585">
        <v>235</v>
      </c>
      <c r="N479" s="585">
        <v>10</v>
      </c>
      <c r="O479" s="585">
        <v>2470</v>
      </c>
      <c r="P479" s="573"/>
      <c r="Q479" s="586">
        <v>247</v>
      </c>
    </row>
    <row r="480" spans="1:17" ht="14.45" customHeight="1" x14ac:dyDescent="0.2">
      <c r="A480" s="567" t="s">
        <v>1317</v>
      </c>
      <c r="B480" s="568" t="s">
        <v>1211</v>
      </c>
      <c r="C480" s="568" t="s">
        <v>1191</v>
      </c>
      <c r="D480" s="568" t="s">
        <v>1252</v>
      </c>
      <c r="E480" s="568" t="s">
        <v>1253</v>
      </c>
      <c r="F480" s="585">
        <v>149</v>
      </c>
      <c r="G480" s="585">
        <v>181184</v>
      </c>
      <c r="H480" s="585"/>
      <c r="I480" s="585">
        <v>1216</v>
      </c>
      <c r="J480" s="585">
        <v>127</v>
      </c>
      <c r="K480" s="585">
        <v>154940</v>
      </c>
      <c r="L480" s="585"/>
      <c r="M480" s="585">
        <v>1220</v>
      </c>
      <c r="N480" s="585">
        <v>30</v>
      </c>
      <c r="O480" s="585">
        <v>37200</v>
      </c>
      <c r="P480" s="573"/>
      <c r="Q480" s="586">
        <v>1240</v>
      </c>
    </row>
    <row r="481" spans="1:17" ht="14.45" customHeight="1" x14ac:dyDescent="0.2">
      <c r="A481" s="567" t="s">
        <v>1317</v>
      </c>
      <c r="B481" s="568" t="s">
        <v>1211</v>
      </c>
      <c r="C481" s="568" t="s">
        <v>1191</v>
      </c>
      <c r="D481" s="568" t="s">
        <v>1254</v>
      </c>
      <c r="E481" s="568" t="s">
        <v>1255</v>
      </c>
      <c r="F481" s="585">
        <v>184</v>
      </c>
      <c r="G481" s="585">
        <v>21344</v>
      </c>
      <c r="H481" s="585"/>
      <c r="I481" s="585">
        <v>116</v>
      </c>
      <c r="J481" s="585">
        <v>184</v>
      </c>
      <c r="K481" s="585">
        <v>21528</v>
      </c>
      <c r="L481" s="585"/>
      <c r="M481" s="585">
        <v>117</v>
      </c>
      <c r="N481" s="585">
        <v>41</v>
      </c>
      <c r="O481" s="585">
        <v>5002</v>
      </c>
      <c r="P481" s="573"/>
      <c r="Q481" s="586">
        <v>122</v>
      </c>
    </row>
    <row r="482" spans="1:17" ht="14.45" customHeight="1" x14ac:dyDescent="0.2">
      <c r="A482" s="567" t="s">
        <v>1317</v>
      </c>
      <c r="B482" s="568" t="s">
        <v>1211</v>
      </c>
      <c r="C482" s="568" t="s">
        <v>1191</v>
      </c>
      <c r="D482" s="568" t="s">
        <v>1256</v>
      </c>
      <c r="E482" s="568" t="s">
        <v>1257</v>
      </c>
      <c r="F482" s="585">
        <v>11</v>
      </c>
      <c r="G482" s="585">
        <v>3850</v>
      </c>
      <c r="H482" s="585"/>
      <c r="I482" s="585">
        <v>350</v>
      </c>
      <c r="J482" s="585">
        <v>7</v>
      </c>
      <c r="K482" s="585">
        <v>2464</v>
      </c>
      <c r="L482" s="585"/>
      <c r="M482" s="585">
        <v>352</v>
      </c>
      <c r="N482" s="585">
        <v>2</v>
      </c>
      <c r="O482" s="585">
        <v>760</v>
      </c>
      <c r="P482" s="573"/>
      <c r="Q482" s="586">
        <v>380</v>
      </c>
    </row>
    <row r="483" spans="1:17" ht="14.45" customHeight="1" x14ac:dyDescent="0.2">
      <c r="A483" s="567" t="s">
        <v>1317</v>
      </c>
      <c r="B483" s="568" t="s">
        <v>1211</v>
      </c>
      <c r="C483" s="568" t="s">
        <v>1191</v>
      </c>
      <c r="D483" s="568" t="s">
        <v>1258</v>
      </c>
      <c r="E483" s="568" t="s">
        <v>1259</v>
      </c>
      <c r="F483" s="585">
        <v>2</v>
      </c>
      <c r="G483" s="585">
        <v>304</v>
      </c>
      <c r="H483" s="585"/>
      <c r="I483" s="585">
        <v>152</v>
      </c>
      <c r="J483" s="585"/>
      <c r="K483" s="585"/>
      <c r="L483" s="585"/>
      <c r="M483" s="585"/>
      <c r="N483" s="585"/>
      <c r="O483" s="585"/>
      <c r="P483" s="573"/>
      <c r="Q483" s="586"/>
    </row>
    <row r="484" spans="1:17" ht="14.45" customHeight="1" x14ac:dyDescent="0.2">
      <c r="A484" s="567" t="s">
        <v>1317</v>
      </c>
      <c r="B484" s="568" t="s">
        <v>1211</v>
      </c>
      <c r="C484" s="568" t="s">
        <v>1191</v>
      </c>
      <c r="D484" s="568" t="s">
        <v>1260</v>
      </c>
      <c r="E484" s="568" t="s">
        <v>1261</v>
      </c>
      <c r="F484" s="585">
        <v>36</v>
      </c>
      <c r="G484" s="585">
        <v>38700</v>
      </c>
      <c r="H484" s="585"/>
      <c r="I484" s="585">
        <v>1075</v>
      </c>
      <c r="J484" s="585">
        <v>24</v>
      </c>
      <c r="K484" s="585">
        <v>25968</v>
      </c>
      <c r="L484" s="585"/>
      <c r="M484" s="585">
        <v>1082</v>
      </c>
      <c r="N484" s="585">
        <v>8</v>
      </c>
      <c r="O484" s="585">
        <v>8992</v>
      </c>
      <c r="P484" s="573"/>
      <c r="Q484" s="586">
        <v>1124</v>
      </c>
    </row>
    <row r="485" spans="1:17" ht="14.45" customHeight="1" x14ac:dyDescent="0.2">
      <c r="A485" s="567" t="s">
        <v>1317</v>
      </c>
      <c r="B485" s="568" t="s">
        <v>1211</v>
      </c>
      <c r="C485" s="568" t="s">
        <v>1191</v>
      </c>
      <c r="D485" s="568" t="s">
        <v>1262</v>
      </c>
      <c r="E485" s="568" t="s">
        <v>1263</v>
      </c>
      <c r="F485" s="585">
        <v>14</v>
      </c>
      <c r="G485" s="585">
        <v>4256</v>
      </c>
      <c r="H485" s="585"/>
      <c r="I485" s="585">
        <v>304</v>
      </c>
      <c r="J485" s="585">
        <v>7</v>
      </c>
      <c r="K485" s="585">
        <v>2142</v>
      </c>
      <c r="L485" s="585"/>
      <c r="M485" s="585">
        <v>306</v>
      </c>
      <c r="N485" s="585">
        <v>3</v>
      </c>
      <c r="O485" s="585">
        <v>948</v>
      </c>
      <c r="P485" s="573"/>
      <c r="Q485" s="586">
        <v>316</v>
      </c>
    </row>
    <row r="486" spans="1:17" ht="14.45" customHeight="1" x14ac:dyDescent="0.2">
      <c r="A486" s="567" t="s">
        <v>1317</v>
      </c>
      <c r="B486" s="568" t="s">
        <v>1211</v>
      </c>
      <c r="C486" s="568" t="s">
        <v>1191</v>
      </c>
      <c r="D486" s="568" t="s">
        <v>1318</v>
      </c>
      <c r="E486" s="568" t="s">
        <v>1319</v>
      </c>
      <c r="F486" s="585">
        <v>1</v>
      </c>
      <c r="G486" s="585">
        <v>29</v>
      </c>
      <c r="H486" s="585"/>
      <c r="I486" s="585">
        <v>29</v>
      </c>
      <c r="J486" s="585">
        <v>1</v>
      </c>
      <c r="K486" s="585">
        <v>29</v>
      </c>
      <c r="L486" s="585"/>
      <c r="M486" s="585">
        <v>29</v>
      </c>
      <c r="N486" s="585"/>
      <c r="O486" s="585"/>
      <c r="P486" s="573"/>
      <c r="Q486" s="586"/>
    </row>
    <row r="487" spans="1:17" ht="14.45" customHeight="1" x14ac:dyDescent="0.2">
      <c r="A487" s="567" t="s">
        <v>1320</v>
      </c>
      <c r="B487" s="568" t="s">
        <v>1211</v>
      </c>
      <c r="C487" s="568" t="s">
        <v>1191</v>
      </c>
      <c r="D487" s="568" t="s">
        <v>1208</v>
      </c>
      <c r="E487" s="568" t="s">
        <v>1209</v>
      </c>
      <c r="F487" s="585">
        <v>1791</v>
      </c>
      <c r="G487" s="585">
        <v>381483</v>
      </c>
      <c r="H487" s="585"/>
      <c r="I487" s="585">
        <v>213</v>
      </c>
      <c r="J487" s="585">
        <v>1516</v>
      </c>
      <c r="K487" s="585">
        <v>325940</v>
      </c>
      <c r="L487" s="585"/>
      <c r="M487" s="585">
        <v>215</v>
      </c>
      <c r="N487" s="585">
        <v>289</v>
      </c>
      <c r="O487" s="585">
        <v>64158</v>
      </c>
      <c r="P487" s="573"/>
      <c r="Q487" s="586">
        <v>222</v>
      </c>
    </row>
    <row r="488" spans="1:17" ht="14.45" customHeight="1" x14ac:dyDescent="0.2">
      <c r="A488" s="567" t="s">
        <v>1320</v>
      </c>
      <c r="B488" s="568" t="s">
        <v>1211</v>
      </c>
      <c r="C488" s="568" t="s">
        <v>1191</v>
      </c>
      <c r="D488" s="568" t="s">
        <v>1212</v>
      </c>
      <c r="E488" s="568" t="s">
        <v>1209</v>
      </c>
      <c r="F488" s="585"/>
      <c r="G488" s="585"/>
      <c r="H488" s="585"/>
      <c r="I488" s="585"/>
      <c r="J488" s="585">
        <v>329</v>
      </c>
      <c r="K488" s="585">
        <v>29281</v>
      </c>
      <c r="L488" s="585"/>
      <c r="M488" s="585">
        <v>89</v>
      </c>
      <c r="N488" s="585">
        <v>49</v>
      </c>
      <c r="O488" s="585">
        <v>4508</v>
      </c>
      <c r="P488" s="573"/>
      <c r="Q488" s="586">
        <v>92</v>
      </c>
    </row>
    <row r="489" spans="1:17" ht="14.45" customHeight="1" x14ac:dyDescent="0.2">
      <c r="A489" s="567" t="s">
        <v>1320</v>
      </c>
      <c r="B489" s="568" t="s">
        <v>1211</v>
      </c>
      <c r="C489" s="568" t="s">
        <v>1191</v>
      </c>
      <c r="D489" s="568" t="s">
        <v>1213</v>
      </c>
      <c r="E489" s="568" t="s">
        <v>1214</v>
      </c>
      <c r="F489" s="585">
        <v>1850</v>
      </c>
      <c r="G489" s="585">
        <v>560550</v>
      </c>
      <c r="H489" s="585"/>
      <c r="I489" s="585">
        <v>303</v>
      </c>
      <c r="J489" s="585">
        <v>1599</v>
      </c>
      <c r="K489" s="585">
        <v>487695</v>
      </c>
      <c r="L489" s="585"/>
      <c r="M489" s="585">
        <v>305</v>
      </c>
      <c r="N489" s="585">
        <v>659</v>
      </c>
      <c r="O489" s="585">
        <v>206926</v>
      </c>
      <c r="P489" s="573"/>
      <c r="Q489" s="586">
        <v>314</v>
      </c>
    </row>
    <row r="490" spans="1:17" ht="14.45" customHeight="1" x14ac:dyDescent="0.2">
      <c r="A490" s="567" t="s">
        <v>1320</v>
      </c>
      <c r="B490" s="568" t="s">
        <v>1211</v>
      </c>
      <c r="C490" s="568" t="s">
        <v>1191</v>
      </c>
      <c r="D490" s="568" t="s">
        <v>1215</v>
      </c>
      <c r="E490" s="568" t="s">
        <v>1216</v>
      </c>
      <c r="F490" s="585">
        <v>36</v>
      </c>
      <c r="G490" s="585">
        <v>3600</v>
      </c>
      <c r="H490" s="585"/>
      <c r="I490" s="585">
        <v>100</v>
      </c>
      <c r="J490" s="585">
        <v>15</v>
      </c>
      <c r="K490" s="585">
        <v>1515</v>
      </c>
      <c r="L490" s="585"/>
      <c r="M490" s="585">
        <v>101</v>
      </c>
      <c r="N490" s="585">
        <v>3</v>
      </c>
      <c r="O490" s="585">
        <v>318</v>
      </c>
      <c r="P490" s="573"/>
      <c r="Q490" s="586">
        <v>106</v>
      </c>
    </row>
    <row r="491" spans="1:17" ht="14.45" customHeight="1" x14ac:dyDescent="0.2">
      <c r="A491" s="567" t="s">
        <v>1320</v>
      </c>
      <c r="B491" s="568" t="s">
        <v>1211</v>
      </c>
      <c r="C491" s="568" t="s">
        <v>1191</v>
      </c>
      <c r="D491" s="568" t="s">
        <v>1217</v>
      </c>
      <c r="E491" s="568" t="s">
        <v>1218</v>
      </c>
      <c r="F491" s="585"/>
      <c r="G491" s="585"/>
      <c r="H491" s="585"/>
      <c r="I491" s="585"/>
      <c r="J491" s="585">
        <v>1</v>
      </c>
      <c r="K491" s="585">
        <v>237</v>
      </c>
      <c r="L491" s="585"/>
      <c r="M491" s="585">
        <v>237</v>
      </c>
      <c r="N491" s="585"/>
      <c r="O491" s="585"/>
      <c r="P491" s="573"/>
      <c r="Q491" s="586"/>
    </row>
    <row r="492" spans="1:17" ht="14.45" customHeight="1" x14ac:dyDescent="0.2">
      <c r="A492" s="567" t="s">
        <v>1320</v>
      </c>
      <c r="B492" s="568" t="s">
        <v>1211</v>
      </c>
      <c r="C492" s="568" t="s">
        <v>1191</v>
      </c>
      <c r="D492" s="568" t="s">
        <v>1219</v>
      </c>
      <c r="E492" s="568" t="s">
        <v>1220</v>
      </c>
      <c r="F492" s="585">
        <v>896</v>
      </c>
      <c r="G492" s="585">
        <v>123648</v>
      </c>
      <c r="H492" s="585"/>
      <c r="I492" s="585">
        <v>138</v>
      </c>
      <c r="J492" s="585">
        <v>836</v>
      </c>
      <c r="K492" s="585">
        <v>116204</v>
      </c>
      <c r="L492" s="585"/>
      <c r="M492" s="585">
        <v>139</v>
      </c>
      <c r="N492" s="585">
        <v>120</v>
      </c>
      <c r="O492" s="585">
        <v>17040</v>
      </c>
      <c r="P492" s="573"/>
      <c r="Q492" s="586">
        <v>142</v>
      </c>
    </row>
    <row r="493" spans="1:17" ht="14.45" customHeight="1" x14ac:dyDescent="0.2">
      <c r="A493" s="567" t="s">
        <v>1320</v>
      </c>
      <c r="B493" s="568" t="s">
        <v>1211</v>
      </c>
      <c r="C493" s="568" t="s">
        <v>1191</v>
      </c>
      <c r="D493" s="568" t="s">
        <v>1221</v>
      </c>
      <c r="E493" s="568" t="s">
        <v>1220</v>
      </c>
      <c r="F493" s="585"/>
      <c r="G493" s="585"/>
      <c r="H493" s="585"/>
      <c r="I493" s="585"/>
      <c r="J493" s="585">
        <v>327</v>
      </c>
      <c r="K493" s="585">
        <v>61149</v>
      </c>
      <c r="L493" s="585"/>
      <c r="M493" s="585">
        <v>187</v>
      </c>
      <c r="N493" s="585">
        <v>49</v>
      </c>
      <c r="O493" s="585">
        <v>9506</v>
      </c>
      <c r="P493" s="573"/>
      <c r="Q493" s="586">
        <v>194</v>
      </c>
    </row>
    <row r="494" spans="1:17" ht="14.45" customHeight="1" x14ac:dyDescent="0.2">
      <c r="A494" s="567" t="s">
        <v>1320</v>
      </c>
      <c r="B494" s="568" t="s">
        <v>1211</v>
      </c>
      <c r="C494" s="568" t="s">
        <v>1191</v>
      </c>
      <c r="D494" s="568" t="s">
        <v>1222</v>
      </c>
      <c r="E494" s="568" t="s">
        <v>1223</v>
      </c>
      <c r="F494" s="585">
        <v>5</v>
      </c>
      <c r="G494" s="585">
        <v>3225</v>
      </c>
      <c r="H494" s="585"/>
      <c r="I494" s="585">
        <v>645</v>
      </c>
      <c r="J494" s="585">
        <v>4</v>
      </c>
      <c r="K494" s="585">
        <v>2596</v>
      </c>
      <c r="L494" s="585"/>
      <c r="M494" s="585">
        <v>649</v>
      </c>
      <c r="N494" s="585">
        <v>1</v>
      </c>
      <c r="O494" s="585">
        <v>675</v>
      </c>
      <c r="P494" s="573"/>
      <c r="Q494" s="586">
        <v>675</v>
      </c>
    </row>
    <row r="495" spans="1:17" ht="14.45" customHeight="1" x14ac:dyDescent="0.2">
      <c r="A495" s="567" t="s">
        <v>1320</v>
      </c>
      <c r="B495" s="568" t="s">
        <v>1211</v>
      </c>
      <c r="C495" s="568" t="s">
        <v>1191</v>
      </c>
      <c r="D495" s="568" t="s">
        <v>1224</v>
      </c>
      <c r="E495" s="568" t="s">
        <v>1225</v>
      </c>
      <c r="F495" s="585"/>
      <c r="G495" s="585"/>
      <c r="H495" s="585"/>
      <c r="I495" s="585"/>
      <c r="J495" s="585">
        <v>64</v>
      </c>
      <c r="K495" s="585">
        <v>39552</v>
      </c>
      <c r="L495" s="585"/>
      <c r="M495" s="585">
        <v>618</v>
      </c>
      <c r="N495" s="585">
        <v>15</v>
      </c>
      <c r="O495" s="585">
        <v>9600</v>
      </c>
      <c r="P495" s="573"/>
      <c r="Q495" s="586">
        <v>640</v>
      </c>
    </row>
    <row r="496" spans="1:17" ht="14.45" customHeight="1" x14ac:dyDescent="0.2">
      <c r="A496" s="567" t="s">
        <v>1320</v>
      </c>
      <c r="B496" s="568" t="s">
        <v>1211</v>
      </c>
      <c r="C496" s="568" t="s">
        <v>1191</v>
      </c>
      <c r="D496" s="568" t="s">
        <v>1226</v>
      </c>
      <c r="E496" s="568" t="s">
        <v>1227</v>
      </c>
      <c r="F496" s="585">
        <v>60</v>
      </c>
      <c r="G496" s="585">
        <v>10500</v>
      </c>
      <c r="H496" s="585"/>
      <c r="I496" s="585">
        <v>175</v>
      </c>
      <c r="J496" s="585">
        <v>366</v>
      </c>
      <c r="K496" s="585">
        <v>64416</v>
      </c>
      <c r="L496" s="585"/>
      <c r="M496" s="585">
        <v>176</v>
      </c>
      <c r="N496" s="585">
        <v>66</v>
      </c>
      <c r="O496" s="585">
        <v>12540</v>
      </c>
      <c r="P496" s="573"/>
      <c r="Q496" s="586">
        <v>190</v>
      </c>
    </row>
    <row r="497" spans="1:17" ht="14.45" customHeight="1" x14ac:dyDescent="0.2">
      <c r="A497" s="567" t="s">
        <v>1320</v>
      </c>
      <c r="B497" s="568" t="s">
        <v>1211</v>
      </c>
      <c r="C497" s="568" t="s">
        <v>1191</v>
      </c>
      <c r="D497" s="568" t="s">
        <v>1228</v>
      </c>
      <c r="E497" s="568" t="s">
        <v>1229</v>
      </c>
      <c r="F497" s="585">
        <v>75</v>
      </c>
      <c r="G497" s="585">
        <v>26100</v>
      </c>
      <c r="H497" s="585"/>
      <c r="I497" s="585">
        <v>348</v>
      </c>
      <c r="J497" s="585">
        <v>50</v>
      </c>
      <c r="K497" s="585">
        <v>17400</v>
      </c>
      <c r="L497" s="585"/>
      <c r="M497" s="585">
        <v>348</v>
      </c>
      <c r="N497" s="585">
        <v>16</v>
      </c>
      <c r="O497" s="585">
        <v>5584</v>
      </c>
      <c r="P497" s="573"/>
      <c r="Q497" s="586">
        <v>349</v>
      </c>
    </row>
    <row r="498" spans="1:17" ht="14.45" customHeight="1" x14ac:dyDescent="0.2">
      <c r="A498" s="567" t="s">
        <v>1320</v>
      </c>
      <c r="B498" s="568" t="s">
        <v>1211</v>
      </c>
      <c r="C498" s="568" t="s">
        <v>1191</v>
      </c>
      <c r="D498" s="568" t="s">
        <v>1230</v>
      </c>
      <c r="E498" s="568" t="s">
        <v>1231</v>
      </c>
      <c r="F498" s="585">
        <v>1392</v>
      </c>
      <c r="G498" s="585">
        <v>23664</v>
      </c>
      <c r="H498" s="585"/>
      <c r="I498" s="585">
        <v>17</v>
      </c>
      <c r="J498" s="585">
        <v>1495</v>
      </c>
      <c r="K498" s="585">
        <v>25415</v>
      </c>
      <c r="L498" s="585"/>
      <c r="M498" s="585">
        <v>17</v>
      </c>
      <c r="N498" s="585">
        <v>102</v>
      </c>
      <c r="O498" s="585">
        <v>1938</v>
      </c>
      <c r="P498" s="573"/>
      <c r="Q498" s="586">
        <v>19</v>
      </c>
    </row>
    <row r="499" spans="1:17" ht="14.45" customHeight="1" x14ac:dyDescent="0.2">
      <c r="A499" s="567" t="s">
        <v>1320</v>
      </c>
      <c r="B499" s="568" t="s">
        <v>1211</v>
      </c>
      <c r="C499" s="568" t="s">
        <v>1191</v>
      </c>
      <c r="D499" s="568" t="s">
        <v>1232</v>
      </c>
      <c r="E499" s="568" t="s">
        <v>1233</v>
      </c>
      <c r="F499" s="585">
        <v>228</v>
      </c>
      <c r="G499" s="585">
        <v>63156</v>
      </c>
      <c r="H499" s="585"/>
      <c r="I499" s="585">
        <v>277</v>
      </c>
      <c r="J499" s="585">
        <v>177</v>
      </c>
      <c r="K499" s="585">
        <v>49383</v>
      </c>
      <c r="L499" s="585"/>
      <c r="M499" s="585">
        <v>279</v>
      </c>
      <c r="N499" s="585">
        <v>43</v>
      </c>
      <c r="O499" s="585">
        <v>12427</v>
      </c>
      <c r="P499" s="573"/>
      <c r="Q499" s="586">
        <v>289</v>
      </c>
    </row>
    <row r="500" spans="1:17" ht="14.45" customHeight="1" x14ac:dyDescent="0.2">
      <c r="A500" s="567" t="s">
        <v>1320</v>
      </c>
      <c r="B500" s="568" t="s">
        <v>1211</v>
      </c>
      <c r="C500" s="568" t="s">
        <v>1191</v>
      </c>
      <c r="D500" s="568" t="s">
        <v>1234</v>
      </c>
      <c r="E500" s="568" t="s">
        <v>1235</v>
      </c>
      <c r="F500" s="585">
        <v>363</v>
      </c>
      <c r="G500" s="585">
        <v>51183</v>
      </c>
      <c r="H500" s="585"/>
      <c r="I500" s="585">
        <v>141</v>
      </c>
      <c r="J500" s="585">
        <v>278</v>
      </c>
      <c r="K500" s="585">
        <v>39476</v>
      </c>
      <c r="L500" s="585"/>
      <c r="M500" s="585">
        <v>142</v>
      </c>
      <c r="N500" s="585">
        <v>78</v>
      </c>
      <c r="O500" s="585">
        <v>11154</v>
      </c>
      <c r="P500" s="573"/>
      <c r="Q500" s="586">
        <v>143</v>
      </c>
    </row>
    <row r="501" spans="1:17" ht="14.45" customHeight="1" x14ac:dyDescent="0.2">
      <c r="A501" s="567" t="s">
        <v>1320</v>
      </c>
      <c r="B501" s="568" t="s">
        <v>1211</v>
      </c>
      <c r="C501" s="568" t="s">
        <v>1191</v>
      </c>
      <c r="D501" s="568" t="s">
        <v>1236</v>
      </c>
      <c r="E501" s="568" t="s">
        <v>1235</v>
      </c>
      <c r="F501" s="585">
        <v>896</v>
      </c>
      <c r="G501" s="585">
        <v>70784</v>
      </c>
      <c r="H501" s="585"/>
      <c r="I501" s="585">
        <v>79</v>
      </c>
      <c r="J501" s="585">
        <v>836</v>
      </c>
      <c r="K501" s="585">
        <v>66044</v>
      </c>
      <c r="L501" s="585"/>
      <c r="M501" s="585">
        <v>79</v>
      </c>
      <c r="N501" s="585">
        <v>120</v>
      </c>
      <c r="O501" s="585">
        <v>9720</v>
      </c>
      <c r="P501" s="573"/>
      <c r="Q501" s="586">
        <v>81</v>
      </c>
    </row>
    <row r="502" spans="1:17" ht="14.45" customHeight="1" x14ac:dyDescent="0.2">
      <c r="A502" s="567" t="s">
        <v>1320</v>
      </c>
      <c r="B502" s="568" t="s">
        <v>1211</v>
      </c>
      <c r="C502" s="568" t="s">
        <v>1191</v>
      </c>
      <c r="D502" s="568" t="s">
        <v>1237</v>
      </c>
      <c r="E502" s="568" t="s">
        <v>1238</v>
      </c>
      <c r="F502" s="585">
        <v>363</v>
      </c>
      <c r="G502" s="585">
        <v>114708</v>
      </c>
      <c r="H502" s="585"/>
      <c r="I502" s="585">
        <v>316</v>
      </c>
      <c r="J502" s="585">
        <v>278</v>
      </c>
      <c r="K502" s="585">
        <v>88404</v>
      </c>
      <c r="L502" s="585"/>
      <c r="M502" s="585">
        <v>318</v>
      </c>
      <c r="N502" s="585">
        <v>78</v>
      </c>
      <c r="O502" s="585">
        <v>25584</v>
      </c>
      <c r="P502" s="573"/>
      <c r="Q502" s="586">
        <v>328</v>
      </c>
    </row>
    <row r="503" spans="1:17" ht="14.45" customHeight="1" x14ac:dyDescent="0.2">
      <c r="A503" s="567" t="s">
        <v>1320</v>
      </c>
      <c r="B503" s="568" t="s">
        <v>1211</v>
      </c>
      <c r="C503" s="568" t="s">
        <v>1191</v>
      </c>
      <c r="D503" s="568" t="s">
        <v>1239</v>
      </c>
      <c r="E503" s="568" t="s">
        <v>1240</v>
      </c>
      <c r="F503" s="585">
        <v>213</v>
      </c>
      <c r="G503" s="585">
        <v>70077</v>
      </c>
      <c r="H503" s="585"/>
      <c r="I503" s="585">
        <v>329</v>
      </c>
      <c r="J503" s="585">
        <v>316</v>
      </c>
      <c r="K503" s="585">
        <v>103964</v>
      </c>
      <c r="L503" s="585"/>
      <c r="M503" s="585">
        <v>329</v>
      </c>
      <c r="N503" s="585">
        <v>77</v>
      </c>
      <c r="O503" s="585">
        <v>25410</v>
      </c>
      <c r="P503" s="573"/>
      <c r="Q503" s="586">
        <v>330</v>
      </c>
    </row>
    <row r="504" spans="1:17" ht="14.45" customHeight="1" x14ac:dyDescent="0.2">
      <c r="A504" s="567" t="s">
        <v>1320</v>
      </c>
      <c r="B504" s="568" t="s">
        <v>1211</v>
      </c>
      <c r="C504" s="568" t="s">
        <v>1191</v>
      </c>
      <c r="D504" s="568" t="s">
        <v>1241</v>
      </c>
      <c r="E504" s="568" t="s">
        <v>1242</v>
      </c>
      <c r="F504" s="585">
        <v>633</v>
      </c>
      <c r="G504" s="585">
        <v>104445</v>
      </c>
      <c r="H504" s="585"/>
      <c r="I504" s="585">
        <v>165</v>
      </c>
      <c r="J504" s="585">
        <v>557</v>
      </c>
      <c r="K504" s="585">
        <v>92462</v>
      </c>
      <c r="L504" s="585"/>
      <c r="M504" s="585">
        <v>166</v>
      </c>
      <c r="N504" s="585">
        <v>93</v>
      </c>
      <c r="O504" s="585">
        <v>15810</v>
      </c>
      <c r="P504" s="573"/>
      <c r="Q504" s="586">
        <v>170</v>
      </c>
    </row>
    <row r="505" spans="1:17" ht="14.45" customHeight="1" x14ac:dyDescent="0.2">
      <c r="A505" s="567" t="s">
        <v>1320</v>
      </c>
      <c r="B505" s="568" t="s">
        <v>1211</v>
      </c>
      <c r="C505" s="568" t="s">
        <v>1191</v>
      </c>
      <c r="D505" s="568" t="s">
        <v>1245</v>
      </c>
      <c r="E505" s="568" t="s">
        <v>1209</v>
      </c>
      <c r="F505" s="585">
        <v>2621</v>
      </c>
      <c r="G505" s="585">
        <v>193954</v>
      </c>
      <c r="H505" s="585"/>
      <c r="I505" s="585">
        <v>74</v>
      </c>
      <c r="J505" s="585">
        <v>2487</v>
      </c>
      <c r="K505" s="585">
        <v>184038</v>
      </c>
      <c r="L505" s="585"/>
      <c r="M505" s="585">
        <v>74</v>
      </c>
      <c r="N505" s="585">
        <v>390</v>
      </c>
      <c r="O505" s="585">
        <v>29250</v>
      </c>
      <c r="P505" s="573"/>
      <c r="Q505" s="586">
        <v>75</v>
      </c>
    </row>
    <row r="506" spans="1:17" ht="14.45" customHeight="1" x14ac:dyDescent="0.2">
      <c r="A506" s="567" t="s">
        <v>1320</v>
      </c>
      <c r="B506" s="568" t="s">
        <v>1211</v>
      </c>
      <c r="C506" s="568" t="s">
        <v>1191</v>
      </c>
      <c r="D506" s="568" t="s">
        <v>1250</v>
      </c>
      <c r="E506" s="568" t="s">
        <v>1251</v>
      </c>
      <c r="F506" s="585"/>
      <c r="G506" s="585"/>
      <c r="H506" s="585"/>
      <c r="I506" s="585"/>
      <c r="J506" s="585">
        <v>73</v>
      </c>
      <c r="K506" s="585">
        <v>17155</v>
      </c>
      <c r="L506" s="585"/>
      <c r="M506" s="585">
        <v>235</v>
      </c>
      <c r="N506" s="585">
        <v>17</v>
      </c>
      <c r="O506" s="585">
        <v>4199</v>
      </c>
      <c r="P506" s="573"/>
      <c r="Q506" s="586">
        <v>247</v>
      </c>
    </row>
    <row r="507" spans="1:17" ht="14.45" customHeight="1" x14ac:dyDescent="0.2">
      <c r="A507" s="567" t="s">
        <v>1320</v>
      </c>
      <c r="B507" s="568" t="s">
        <v>1211</v>
      </c>
      <c r="C507" s="568" t="s">
        <v>1191</v>
      </c>
      <c r="D507" s="568" t="s">
        <v>1252</v>
      </c>
      <c r="E507" s="568" t="s">
        <v>1253</v>
      </c>
      <c r="F507" s="585">
        <v>70</v>
      </c>
      <c r="G507" s="585">
        <v>85120</v>
      </c>
      <c r="H507" s="585"/>
      <c r="I507" s="585">
        <v>1216</v>
      </c>
      <c r="J507" s="585">
        <v>87</v>
      </c>
      <c r="K507" s="585">
        <v>106140</v>
      </c>
      <c r="L507" s="585"/>
      <c r="M507" s="585">
        <v>1220</v>
      </c>
      <c r="N507" s="585">
        <v>24</v>
      </c>
      <c r="O507" s="585">
        <v>29760</v>
      </c>
      <c r="P507" s="573"/>
      <c r="Q507" s="586">
        <v>1240</v>
      </c>
    </row>
    <row r="508" spans="1:17" ht="14.45" customHeight="1" x14ac:dyDescent="0.2">
      <c r="A508" s="567" t="s">
        <v>1320</v>
      </c>
      <c r="B508" s="568" t="s">
        <v>1211</v>
      </c>
      <c r="C508" s="568" t="s">
        <v>1191</v>
      </c>
      <c r="D508" s="568" t="s">
        <v>1254</v>
      </c>
      <c r="E508" s="568" t="s">
        <v>1255</v>
      </c>
      <c r="F508" s="585">
        <v>45</v>
      </c>
      <c r="G508" s="585">
        <v>5220</v>
      </c>
      <c r="H508" s="585"/>
      <c r="I508" s="585">
        <v>116</v>
      </c>
      <c r="J508" s="585">
        <v>45</v>
      </c>
      <c r="K508" s="585">
        <v>5265</v>
      </c>
      <c r="L508" s="585"/>
      <c r="M508" s="585">
        <v>117</v>
      </c>
      <c r="N508" s="585">
        <v>11</v>
      </c>
      <c r="O508" s="585">
        <v>1342</v>
      </c>
      <c r="P508" s="573"/>
      <c r="Q508" s="586">
        <v>122</v>
      </c>
    </row>
    <row r="509" spans="1:17" ht="14.45" customHeight="1" x14ac:dyDescent="0.2">
      <c r="A509" s="567" t="s">
        <v>1320</v>
      </c>
      <c r="B509" s="568" t="s">
        <v>1211</v>
      </c>
      <c r="C509" s="568" t="s">
        <v>1191</v>
      </c>
      <c r="D509" s="568" t="s">
        <v>1256</v>
      </c>
      <c r="E509" s="568" t="s">
        <v>1257</v>
      </c>
      <c r="F509" s="585">
        <v>1</v>
      </c>
      <c r="G509" s="585">
        <v>350</v>
      </c>
      <c r="H509" s="585"/>
      <c r="I509" s="585">
        <v>350</v>
      </c>
      <c r="J509" s="585">
        <v>1</v>
      </c>
      <c r="K509" s="585">
        <v>352</v>
      </c>
      <c r="L509" s="585"/>
      <c r="M509" s="585">
        <v>352</v>
      </c>
      <c r="N509" s="585"/>
      <c r="O509" s="585"/>
      <c r="P509" s="573"/>
      <c r="Q509" s="586"/>
    </row>
    <row r="510" spans="1:17" ht="14.45" customHeight="1" x14ac:dyDescent="0.2">
      <c r="A510" s="567" t="s">
        <v>1320</v>
      </c>
      <c r="B510" s="568" t="s">
        <v>1211</v>
      </c>
      <c r="C510" s="568" t="s">
        <v>1191</v>
      </c>
      <c r="D510" s="568" t="s">
        <v>1260</v>
      </c>
      <c r="E510" s="568" t="s">
        <v>1261</v>
      </c>
      <c r="F510" s="585"/>
      <c r="G510" s="585"/>
      <c r="H510" s="585"/>
      <c r="I510" s="585"/>
      <c r="J510" s="585">
        <v>59</v>
      </c>
      <c r="K510" s="585">
        <v>63838</v>
      </c>
      <c r="L510" s="585"/>
      <c r="M510" s="585">
        <v>1082</v>
      </c>
      <c r="N510" s="585">
        <v>14</v>
      </c>
      <c r="O510" s="585">
        <v>15736</v>
      </c>
      <c r="P510" s="573"/>
      <c r="Q510" s="586">
        <v>1124</v>
      </c>
    </row>
    <row r="511" spans="1:17" ht="14.45" customHeight="1" x14ac:dyDescent="0.2">
      <c r="A511" s="567" t="s">
        <v>1320</v>
      </c>
      <c r="B511" s="568" t="s">
        <v>1211</v>
      </c>
      <c r="C511" s="568" t="s">
        <v>1191</v>
      </c>
      <c r="D511" s="568" t="s">
        <v>1262</v>
      </c>
      <c r="E511" s="568" t="s">
        <v>1263</v>
      </c>
      <c r="F511" s="585">
        <v>1</v>
      </c>
      <c r="G511" s="585">
        <v>304</v>
      </c>
      <c r="H511" s="585"/>
      <c r="I511" s="585">
        <v>304</v>
      </c>
      <c r="J511" s="585"/>
      <c r="K511" s="585"/>
      <c r="L511" s="585"/>
      <c r="M511" s="585"/>
      <c r="N511" s="585"/>
      <c r="O511" s="585"/>
      <c r="P511" s="573"/>
      <c r="Q511" s="586"/>
    </row>
    <row r="512" spans="1:17" ht="14.45" customHeight="1" x14ac:dyDescent="0.2">
      <c r="A512" s="567" t="s">
        <v>1320</v>
      </c>
      <c r="B512" s="568" t="s">
        <v>1211</v>
      </c>
      <c r="C512" s="568" t="s">
        <v>1191</v>
      </c>
      <c r="D512" s="568" t="s">
        <v>1264</v>
      </c>
      <c r="E512" s="568" t="s">
        <v>1265</v>
      </c>
      <c r="F512" s="585">
        <v>1</v>
      </c>
      <c r="G512" s="585">
        <v>757</v>
      </c>
      <c r="H512" s="585"/>
      <c r="I512" s="585">
        <v>757</v>
      </c>
      <c r="J512" s="585"/>
      <c r="K512" s="585"/>
      <c r="L512" s="585"/>
      <c r="M512" s="585"/>
      <c r="N512" s="585"/>
      <c r="O512" s="585"/>
      <c r="P512" s="573"/>
      <c r="Q512" s="586"/>
    </row>
    <row r="513" spans="1:17" ht="14.45" customHeight="1" x14ac:dyDescent="0.2">
      <c r="A513" s="567" t="s">
        <v>1321</v>
      </c>
      <c r="B513" s="568" t="s">
        <v>1211</v>
      </c>
      <c r="C513" s="568" t="s">
        <v>1191</v>
      </c>
      <c r="D513" s="568" t="s">
        <v>1208</v>
      </c>
      <c r="E513" s="568" t="s">
        <v>1209</v>
      </c>
      <c r="F513" s="585">
        <v>1737</v>
      </c>
      <c r="G513" s="585">
        <v>369981</v>
      </c>
      <c r="H513" s="585"/>
      <c r="I513" s="585">
        <v>213</v>
      </c>
      <c r="J513" s="585">
        <v>1730</v>
      </c>
      <c r="K513" s="585">
        <v>371950</v>
      </c>
      <c r="L513" s="585"/>
      <c r="M513" s="585">
        <v>215</v>
      </c>
      <c r="N513" s="585">
        <v>323</v>
      </c>
      <c r="O513" s="585">
        <v>71706</v>
      </c>
      <c r="P513" s="573"/>
      <c r="Q513" s="586">
        <v>222</v>
      </c>
    </row>
    <row r="514" spans="1:17" ht="14.45" customHeight="1" x14ac:dyDescent="0.2">
      <c r="A514" s="567" t="s">
        <v>1321</v>
      </c>
      <c r="B514" s="568" t="s">
        <v>1211</v>
      </c>
      <c r="C514" s="568" t="s">
        <v>1191</v>
      </c>
      <c r="D514" s="568" t="s">
        <v>1212</v>
      </c>
      <c r="E514" s="568" t="s">
        <v>1209</v>
      </c>
      <c r="F514" s="585">
        <v>5</v>
      </c>
      <c r="G514" s="585">
        <v>440</v>
      </c>
      <c r="H514" s="585"/>
      <c r="I514" s="585">
        <v>88</v>
      </c>
      <c r="J514" s="585"/>
      <c r="K514" s="585"/>
      <c r="L514" s="585"/>
      <c r="M514" s="585"/>
      <c r="N514" s="585"/>
      <c r="O514" s="585"/>
      <c r="P514" s="573"/>
      <c r="Q514" s="586"/>
    </row>
    <row r="515" spans="1:17" ht="14.45" customHeight="1" x14ac:dyDescent="0.2">
      <c r="A515" s="567" t="s">
        <v>1321</v>
      </c>
      <c r="B515" s="568" t="s">
        <v>1211</v>
      </c>
      <c r="C515" s="568" t="s">
        <v>1191</v>
      </c>
      <c r="D515" s="568" t="s">
        <v>1213</v>
      </c>
      <c r="E515" s="568" t="s">
        <v>1214</v>
      </c>
      <c r="F515" s="585">
        <v>1121</v>
      </c>
      <c r="G515" s="585">
        <v>339663</v>
      </c>
      <c r="H515" s="585"/>
      <c r="I515" s="585">
        <v>303</v>
      </c>
      <c r="J515" s="585">
        <v>1441</v>
      </c>
      <c r="K515" s="585">
        <v>439505</v>
      </c>
      <c r="L515" s="585"/>
      <c r="M515" s="585">
        <v>305</v>
      </c>
      <c r="N515" s="585">
        <v>347</v>
      </c>
      <c r="O515" s="585">
        <v>108958</v>
      </c>
      <c r="P515" s="573"/>
      <c r="Q515" s="586">
        <v>314</v>
      </c>
    </row>
    <row r="516" spans="1:17" ht="14.45" customHeight="1" x14ac:dyDescent="0.2">
      <c r="A516" s="567" t="s">
        <v>1321</v>
      </c>
      <c r="B516" s="568" t="s">
        <v>1211</v>
      </c>
      <c r="C516" s="568" t="s">
        <v>1191</v>
      </c>
      <c r="D516" s="568" t="s">
        <v>1215</v>
      </c>
      <c r="E516" s="568" t="s">
        <v>1216</v>
      </c>
      <c r="F516" s="585">
        <v>18</v>
      </c>
      <c r="G516" s="585">
        <v>1800</v>
      </c>
      <c r="H516" s="585"/>
      <c r="I516" s="585">
        <v>100</v>
      </c>
      <c r="J516" s="585">
        <v>15</v>
      </c>
      <c r="K516" s="585">
        <v>1515</v>
      </c>
      <c r="L516" s="585"/>
      <c r="M516" s="585">
        <v>101</v>
      </c>
      <c r="N516" s="585">
        <v>6</v>
      </c>
      <c r="O516" s="585">
        <v>636</v>
      </c>
      <c r="P516" s="573"/>
      <c r="Q516" s="586">
        <v>106</v>
      </c>
    </row>
    <row r="517" spans="1:17" ht="14.45" customHeight="1" x14ac:dyDescent="0.2">
      <c r="A517" s="567" t="s">
        <v>1321</v>
      </c>
      <c r="B517" s="568" t="s">
        <v>1211</v>
      </c>
      <c r="C517" s="568" t="s">
        <v>1191</v>
      </c>
      <c r="D517" s="568" t="s">
        <v>1219</v>
      </c>
      <c r="E517" s="568" t="s">
        <v>1220</v>
      </c>
      <c r="F517" s="585">
        <v>219</v>
      </c>
      <c r="G517" s="585">
        <v>30222</v>
      </c>
      <c r="H517" s="585"/>
      <c r="I517" s="585">
        <v>138</v>
      </c>
      <c r="J517" s="585">
        <v>274</v>
      </c>
      <c r="K517" s="585">
        <v>38086</v>
      </c>
      <c r="L517" s="585"/>
      <c r="M517" s="585">
        <v>139</v>
      </c>
      <c r="N517" s="585">
        <v>47</v>
      </c>
      <c r="O517" s="585">
        <v>6674</v>
      </c>
      <c r="P517" s="573"/>
      <c r="Q517" s="586">
        <v>142</v>
      </c>
    </row>
    <row r="518" spans="1:17" ht="14.45" customHeight="1" x14ac:dyDescent="0.2">
      <c r="A518" s="567" t="s">
        <v>1321</v>
      </c>
      <c r="B518" s="568" t="s">
        <v>1211</v>
      </c>
      <c r="C518" s="568" t="s">
        <v>1191</v>
      </c>
      <c r="D518" s="568" t="s">
        <v>1221</v>
      </c>
      <c r="E518" s="568" t="s">
        <v>1220</v>
      </c>
      <c r="F518" s="585">
        <v>4</v>
      </c>
      <c r="G518" s="585">
        <v>740</v>
      </c>
      <c r="H518" s="585"/>
      <c r="I518" s="585">
        <v>185</v>
      </c>
      <c r="J518" s="585"/>
      <c r="K518" s="585"/>
      <c r="L518" s="585"/>
      <c r="M518" s="585"/>
      <c r="N518" s="585"/>
      <c r="O518" s="585"/>
      <c r="P518" s="573"/>
      <c r="Q518" s="586"/>
    </row>
    <row r="519" spans="1:17" ht="14.45" customHeight="1" x14ac:dyDescent="0.2">
      <c r="A519" s="567" t="s">
        <v>1321</v>
      </c>
      <c r="B519" s="568" t="s">
        <v>1211</v>
      </c>
      <c r="C519" s="568" t="s">
        <v>1191</v>
      </c>
      <c r="D519" s="568" t="s">
        <v>1222</v>
      </c>
      <c r="E519" s="568" t="s">
        <v>1223</v>
      </c>
      <c r="F519" s="585"/>
      <c r="G519" s="585"/>
      <c r="H519" s="585"/>
      <c r="I519" s="585"/>
      <c r="J519" s="585">
        <v>1</v>
      </c>
      <c r="K519" s="585">
        <v>649</v>
      </c>
      <c r="L519" s="585"/>
      <c r="M519" s="585">
        <v>649</v>
      </c>
      <c r="N519" s="585">
        <v>1</v>
      </c>
      <c r="O519" s="585">
        <v>675</v>
      </c>
      <c r="P519" s="573"/>
      <c r="Q519" s="586">
        <v>675</v>
      </c>
    </row>
    <row r="520" spans="1:17" ht="14.45" customHeight="1" x14ac:dyDescent="0.2">
      <c r="A520" s="567" t="s">
        <v>1321</v>
      </c>
      <c r="B520" s="568" t="s">
        <v>1211</v>
      </c>
      <c r="C520" s="568" t="s">
        <v>1191</v>
      </c>
      <c r="D520" s="568" t="s">
        <v>1226</v>
      </c>
      <c r="E520" s="568" t="s">
        <v>1227</v>
      </c>
      <c r="F520" s="585">
        <v>39</v>
      </c>
      <c r="G520" s="585">
        <v>6825</v>
      </c>
      <c r="H520" s="585"/>
      <c r="I520" s="585">
        <v>175</v>
      </c>
      <c r="J520" s="585">
        <v>56</v>
      </c>
      <c r="K520" s="585">
        <v>9856</v>
      </c>
      <c r="L520" s="585"/>
      <c r="M520" s="585">
        <v>176</v>
      </c>
      <c r="N520" s="585">
        <v>11</v>
      </c>
      <c r="O520" s="585">
        <v>2090</v>
      </c>
      <c r="P520" s="573"/>
      <c r="Q520" s="586">
        <v>190</v>
      </c>
    </row>
    <row r="521" spans="1:17" ht="14.45" customHeight="1" x14ac:dyDescent="0.2">
      <c r="A521" s="567" t="s">
        <v>1321</v>
      </c>
      <c r="B521" s="568" t="s">
        <v>1211</v>
      </c>
      <c r="C521" s="568" t="s">
        <v>1191</v>
      </c>
      <c r="D521" s="568" t="s">
        <v>1228</v>
      </c>
      <c r="E521" s="568" t="s">
        <v>1229</v>
      </c>
      <c r="F521" s="585">
        <v>5</v>
      </c>
      <c r="G521" s="585">
        <v>1740</v>
      </c>
      <c r="H521" s="585"/>
      <c r="I521" s="585">
        <v>348</v>
      </c>
      <c r="J521" s="585">
        <v>1</v>
      </c>
      <c r="K521" s="585">
        <v>348</v>
      </c>
      <c r="L521" s="585"/>
      <c r="M521" s="585">
        <v>348</v>
      </c>
      <c r="N521" s="585"/>
      <c r="O521" s="585"/>
      <c r="P521" s="573"/>
      <c r="Q521" s="586"/>
    </row>
    <row r="522" spans="1:17" ht="14.45" customHeight="1" x14ac:dyDescent="0.2">
      <c r="A522" s="567" t="s">
        <v>1321</v>
      </c>
      <c r="B522" s="568" t="s">
        <v>1211</v>
      </c>
      <c r="C522" s="568" t="s">
        <v>1191</v>
      </c>
      <c r="D522" s="568" t="s">
        <v>1230</v>
      </c>
      <c r="E522" s="568" t="s">
        <v>1231</v>
      </c>
      <c r="F522" s="585">
        <v>729</v>
      </c>
      <c r="G522" s="585">
        <v>12393</v>
      </c>
      <c r="H522" s="585"/>
      <c r="I522" s="585">
        <v>17</v>
      </c>
      <c r="J522" s="585">
        <v>670</v>
      </c>
      <c r="K522" s="585">
        <v>11390</v>
      </c>
      <c r="L522" s="585"/>
      <c r="M522" s="585">
        <v>17</v>
      </c>
      <c r="N522" s="585">
        <v>57</v>
      </c>
      <c r="O522" s="585">
        <v>1083</v>
      </c>
      <c r="P522" s="573"/>
      <c r="Q522" s="586">
        <v>19</v>
      </c>
    </row>
    <row r="523" spans="1:17" ht="14.45" customHeight="1" x14ac:dyDescent="0.2">
      <c r="A523" s="567" t="s">
        <v>1321</v>
      </c>
      <c r="B523" s="568" t="s">
        <v>1211</v>
      </c>
      <c r="C523" s="568" t="s">
        <v>1191</v>
      </c>
      <c r="D523" s="568" t="s">
        <v>1232</v>
      </c>
      <c r="E523" s="568" t="s">
        <v>1233</v>
      </c>
      <c r="F523" s="585">
        <v>339</v>
      </c>
      <c r="G523" s="585">
        <v>93903</v>
      </c>
      <c r="H523" s="585"/>
      <c r="I523" s="585">
        <v>277</v>
      </c>
      <c r="J523" s="585">
        <v>305</v>
      </c>
      <c r="K523" s="585">
        <v>85095</v>
      </c>
      <c r="L523" s="585"/>
      <c r="M523" s="585">
        <v>279</v>
      </c>
      <c r="N523" s="585">
        <v>72</v>
      </c>
      <c r="O523" s="585">
        <v>20808</v>
      </c>
      <c r="P523" s="573"/>
      <c r="Q523" s="586">
        <v>289</v>
      </c>
    </row>
    <row r="524" spans="1:17" ht="14.45" customHeight="1" x14ac:dyDescent="0.2">
      <c r="A524" s="567" t="s">
        <v>1321</v>
      </c>
      <c r="B524" s="568" t="s">
        <v>1211</v>
      </c>
      <c r="C524" s="568" t="s">
        <v>1191</v>
      </c>
      <c r="D524" s="568" t="s">
        <v>1234</v>
      </c>
      <c r="E524" s="568" t="s">
        <v>1235</v>
      </c>
      <c r="F524" s="585">
        <v>499</v>
      </c>
      <c r="G524" s="585">
        <v>70359</v>
      </c>
      <c r="H524" s="585"/>
      <c r="I524" s="585">
        <v>141</v>
      </c>
      <c r="J524" s="585">
        <v>538</v>
      </c>
      <c r="K524" s="585">
        <v>76396</v>
      </c>
      <c r="L524" s="585"/>
      <c r="M524" s="585">
        <v>142</v>
      </c>
      <c r="N524" s="585">
        <v>108</v>
      </c>
      <c r="O524" s="585">
        <v>15444</v>
      </c>
      <c r="P524" s="573"/>
      <c r="Q524" s="586">
        <v>143</v>
      </c>
    </row>
    <row r="525" spans="1:17" ht="14.45" customHeight="1" x14ac:dyDescent="0.2">
      <c r="A525" s="567" t="s">
        <v>1321</v>
      </c>
      <c r="B525" s="568" t="s">
        <v>1211</v>
      </c>
      <c r="C525" s="568" t="s">
        <v>1191</v>
      </c>
      <c r="D525" s="568" t="s">
        <v>1236</v>
      </c>
      <c r="E525" s="568" t="s">
        <v>1235</v>
      </c>
      <c r="F525" s="585">
        <v>219</v>
      </c>
      <c r="G525" s="585">
        <v>17301</v>
      </c>
      <c r="H525" s="585"/>
      <c r="I525" s="585">
        <v>79</v>
      </c>
      <c r="J525" s="585">
        <v>274</v>
      </c>
      <c r="K525" s="585">
        <v>21646</v>
      </c>
      <c r="L525" s="585"/>
      <c r="M525" s="585">
        <v>79</v>
      </c>
      <c r="N525" s="585">
        <v>47</v>
      </c>
      <c r="O525" s="585">
        <v>3807</v>
      </c>
      <c r="P525" s="573"/>
      <c r="Q525" s="586">
        <v>81</v>
      </c>
    </row>
    <row r="526" spans="1:17" ht="14.45" customHeight="1" x14ac:dyDescent="0.2">
      <c r="A526" s="567" t="s">
        <v>1321</v>
      </c>
      <c r="B526" s="568" t="s">
        <v>1211</v>
      </c>
      <c r="C526" s="568" t="s">
        <v>1191</v>
      </c>
      <c r="D526" s="568" t="s">
        <v>1237</v>
      </c>
      <c r="E526" s="568" t="s">
        <v>1238</v>
      </c>
      <c r="F526" s="585">
        <v>499</v>
      </c>
      <c r="G526" s="585">
        <v>157684</v>
      </c>
      <c r="H526" s="585"/>
      <c r="I526" s="585">
        <v>316</v>
      </c>
      <c r="J526" s="585">
        <v>538</v>
      </c>
      <c r="K526" s="585">
        <v>171084</v>
      </c>
      <c r="L526" s="585"/>
      <c r="M526" s="585">
        <v>318</v>
      </c>
      <c r="N526" s="585">
        <v>108</v>
      </c>
      <c r="O526" s="585">
        <v>35424</v>
      </c>
      <c r="P526" s="573"/>
      <c r="Q526" s="586">
        <v>328</v>
      </c>
    </row>
    <row r="527" spans="1:17" ht="14.45" customHeight="1" x14ac:dyDescent="0.2">
      <c r="A527" s="567" t="s">
        <v>1321</v>
      </c>
      <c r="B527" s="568" t="s">
        <v>1211</v>
      </c>
      <c r="C527" s="568" t="s">
        <v>1191</v>
      </c>
      <c r="D527" s="568" t="s">
        <v>1239</v>
      </c>
      <c r="E527" s="568" t="s">
        <v>1240</v>
      </c>
      <c r="F527" s="585">
        <v>4</v>
      </c>
      <c r="G527" s="585">
        <v>1316</v>
      </c>
      <c r="H527" s="585"/>
      <c r="I527" s="585">
        <v>329</v>
      </c>
      <c r="J527" s="585"/>
      <c r="K527" s="585"/>
      <c r="L527" s="585"/>
      <c r="M527" s="585"/>
      <c r="N527" s="585"/>
      <c r="O527" s="585"/>
      <c r="P527" s="573"/>
      <c r="Q527" s="586"/>
    </row>
    <row r="528" spans="1:17" ht="14.45" customHeight="1" x14ac:dyDescent="0.2">
      <c r="A528" s="567" t="s">
        <v>1321</v>
      </c>
      <c r="B528" s="568" t="s">
        <v>1211</v>
      </c>
      <c r="C528" s="568" t="s">
        <v>1191</v>
      </c>
      <c r="D528" s="568" t="s">
        <v>1241</v>
      </c>
      <c r="E528" s="568" t="s">
        <v>1242</v>
      </c>
      <c r="F528" s="585">
        <v>87</v>
      </c>
      <c r="G528" s="585">
        <v>14355</v>
      </c>
      <c r="H528" s="585"/>
      <c r="I528" s="585">
        <v>165</v>
      </c>
      <c r="J528" s="585">
        <v>118</v>
      </c>
      <c r="K528" s="585">
        <v>19588</v>
      </c>
      <c r="L528" s="585"/>
      <c r="M528" s="585">
        <v>166</v>
      </c>
      <c r="N528" s="585">
        <v>34</v>
      </c>
      <c r="O528" s="585">
        <v>5780</v>
      </c>
      <c r="P528" s="573"/>
      <c r="Q528" s="586">
        <v>170</v>
      </c>
    </row>
    <row r="529" spans="1:17" ht="14.45" customHeight="1" x14ac:dyDescent="0.2">
      <c r="A529" s="567" t="s">
        <v>1321</v>
      </c>
      <c r="B529" s="568" t="s">
        <v>1211</v>
      </c>
      <c r="C529" s="568" t="s">
        <v>1191</v>
      </c>
      <c r="D529" s="568" t="s">
        <v>1245</v>
      </c>
      <c r="E529" s="568" t="s">
        <v>1209</v>
      </c>
      <c r="F529" s="585">
        <v>761</v>
      </c>
      <c r="G529" s="585">
        <v>56314</v>
      </c>
      <c r="H529" s="585"/>
      <c r="I529" s="585">
        <v>74</v>
      </c>
      <c r="J529" s="585">
        <v>1044</v>
      </c>
      <c r="K529" s="585">
        <v>77256</v>
      </c>
      <c r="L529" s="585"/>
      <c r="M529" s="585">
        <v>74</v>
      </c>
      <c r="N529" s="585">
        <v>180</v>
      </c>
      <c r="O529" s="585">
        <v>13500</v>
      </c>
      <c r="P529" s="573"/>
      <c r="Q529" s="586">
        <v>75</v>
      </c>
    </row>
    <row r="530" spans="1:17" ht="14.45" customHeight="1" x14ac:dyDescent="0.2">
      <c r="A530" s="567" t="s">
        <v>1321</v>
      </c>
      <c r="B530" s="568" t="s">
        <v>1211</v>
      </c>
      <c r="C530" s="568" t="s">
        <v>1191</v>
      </c>
      <c r="D530" s="568" t="s">
        <v>1250</v>
      </c>
      <c r="E530" s="568" t="s">
        <v>1251</v>
      </c>
      <c r="F530" s="585">
        <v>2</v>
      </c>
      <c r="G530" s="585">
        <v>466</v>
      </c>
      <c r="H530" s="585"/>
      <c r="I530" s="585">
        <v>233</v>
      </c>
      <c r="J530" s="585"/>
      <c r="K530" s="585"/>
      <c r="L530" s="585"/>
      <c r="M530" s="585"/>
      <c r="N530" s="585"/>
      <c r="O530" s="585"/>
      <c r="P530" s="573"/>
      <c r="Q530" s="586"/>
    </row>
    <row r="531" spans="1:17" ht="14.45" customHeight="1" x14ac:dyDescent="0.2">
      <c r="A531" s="567" t="s">
        <v>1321</v>
      </c>
      <c r="B531" s="568" t="s">
        <v>1211</v>
      </c>
      <c r="C531" s="568" t="s">
        <v>1191</v>
      </c>
      <c r="D531" s="568" t="s">
        <v>1252</v>
      </c>
      <c r="E531" s="568" t="s">
        <v>1253</v>
      </c>
      <c r="F531" s="585">
        <v>37</v>
      </c>
      <c r="G531" s="585">
        <v>44992</v>
      </c>
      <c r="H531" s="585"/>
      <c r="I531" s="585">
        <v>1216</v>
      </c>
      <c r="J531" s="585">
        <v>68</v>
      </c>
      <c r="K531" s="585">
        <v>82960</v>
      </c>
      <c r="L531" s="585"/>
      <c r="M531" s="585">
        <v>1220</v>
      </c>
      <c r="N531" s="585">
        <v>22</v>
      </c>
      <c r="O531" s="585">
        <v>27280</v>
      </c>
      <c r="P531" s="573"/>
      <c r="Q531" s="586">
        <v>1240</v>
      </c>
    </row>
    <row r="532" spans="1:17" ht="14.45" customHeight="1" x14ac:dyDescent="0.2">
      <c r="A532" s="567" t="s">
        <v>1321</v>
      </c>
      <c r="B532" s="568" t="s">
        <v>1211</v>
      </c>
      <c r="C532" s="568" t="s">
        <v>1191</v>
      </c>
      <c r="D532" s="568" t="s">
        <v>1254</v>
      </c>
      <c r="E532" s="568" t="s">
        <v>1255</v>
      </c>
      <c r="F532" s="585">
        <v>27</v>
      </c>
      <c r="G532" s="585">
        <v>3132</v>
      </c>
      <c r="H532" s="585"/>
      <c r="I532" s="585">
        <v>116</v>
      </c>
      <c r="J532" s="585">
        <v>34</v>
      </c>
      <c r="K532" s="585">
        <v>3978</v>
      </c>
      <c r="L532" s="585"/>
      <c r="M532" s="585">
        <v>117</v>
      </c>
      <c r="N532" s="585">
        <v>10</v>
      </c>
      <c r="O532" s="585">
        <v>1220</v>
      </c>
      <c r="P532" s="573"/>
      <c r="Q532" s="586">
        <v>122</v>
      </c>
    </row>
    <row r="533" spans="1:17" ht="14.45" customHeight="1" x14ac:dyDescent="0.2">
      <c r="A533" s="567" t="s">
        <v>1321</v>
      </c>
      <c r="B533" s="568" t="s">
        <v>1211</v>
      </c>
      <c r="C533" s="568" t="s">
        <v>1191</v>
      </c>
      <c r="D533" s="568" t="s">
        <v>1256</v>
      </c>
      <c r="E533" s="568" t="s">
        <v>1257</v>
      </c>
      <c r="F533" s="585">
        <v>8</v>
      </c>
      <c r="G533" s="585">
        <v>2800</v>
      </c>
      <c r="H533" s="585"/>
      <c r="I533" s="585">
        <v>350</v>
      </c>
      <c r="J533" s="585"/>
      <c r="K533" s="585"/>
      <c r="L533" s="585"/>
      <c r="M533" s="585"/>
      <c r="N533" s="585"/>
      <c r="O533" s="585"/>
      <c r="P533" s="573"/>
      <c r="Q533" s="586"/>
    </row>
    <row r="534" spans="1:17" ht="14.45" customHeight="1" x14ac:dyDescent="0.2">
      <c r="A534" s="567" t="s">
        <v>1321</v>
      </c>
      <c r="B534" s="568" t="s">
        <v>1211</v>
      </c>
      <c r="C534" s="568" t="s">
        <v>1191</v>
      </c>
      <c r="D534" s="568" t="s">
        <v>1260</v>
      </c>
      <c r="E534" s="568" t="s">
        <v>1261</v>
      </c>
      <c r="F534" s="585">
        <v>1</v>
      </c>
      <c r="G534" s="585">
        <v>1075</v>
      </c>
      <c r="H534" s="585"/>
      <c r="I534" s="585">
        <v>1075</v>
      </c>
      <c r="J534" s="585"/>
      <c r="K534" s="585"/>
      <c r="L534" s="585"/>
      <c r="M534" s="585"/>
      <c r="N534" s="585"/>
      <c r="O534" s="585"/>
      <c r="P534" s="573"/>
      <c r="Q534" s="586"/>
    </row>
    <row r="535" spans="1:17" ht="14.45" customHeight="1" thickBot="1" x14ac:dyDescent="0.25">
      <c r="A535" s="575" t="s">
        <v>1321</v>
      </c>
      <c r="B535" s="576" t="s">
        <v>1211</v>
      </c>
      <c r="C535" s="576" t="s">
        <v>1191</v>
      </c>
      <c r="D535" s="576" t="s">
        <v>1262</v>
      </c>
      <c r="E535" s="576" t="s">
        <v>1263</v>
      </c>
      <c r="F535" s="587">
        <v>1</v>
      </c>
      <c r="G535" s="587">
        <v>304</v>
      </c>
      <c r="H535" s="587"/>
      <c r="I535" s="587">
        <v>304</v>
      </c>
      <c r="J535" s="587"/>
      <c r="K535" s="587"/>
      <c r="L535" s="587"/>
      <c r="M535" s="587"/>
      <c r="N535" s="587"/>
      <c r="O535" s="587"/>
      <c r="P535" s="581"/>
      <c r="Q535" s="58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85B7C45-E68D-4381-9ACB-AD93E91DF48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2021-05-03T14:27:56Z</dcterms:modified>
</cp:coreProperties>
</file>