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972165B-0C62-4E4C-B336-888921B4704F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1" i="431"/>
  <c r="I19" i="431"/>
  <c r="J10" i="431"/>
  <c r="J18" i="431"/>
  <c r="K9" i="431"/>
  <c r="K17" i="431"/>
  <c r="K25" i="431"/>
  <c r="L16" i="431"/>
  <c r="L24" i="431"/>
  <c r="M15" i="431"/>
  <c r="M23" i="431"/>
  <c r="N14" i="431"/>
  <c r="N22" i="431"/>
  <c r="O13" i="431"/>
  <c r="P12" i="431"/>
  <c r="Q11" i="431"/>
  <c r="Q19" i="431"/>
  <c r="M25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H21" i="431"/>
  <c r="I12" i="431"/>
  <c r="I20" i="431"/>
  <c r="J11" i="431"/>
  <c r="J19" i="431"/>
  <c r="K10" i="431"/>
  <c r="K18" i="431"/>
  <c r="L9" i="431"/>
  <c r="L17" i="431"/>
  <c r="L25" i="431"/>
  <c r="M16" i="431"/>
  <c r="M24" i="431"/>
  <c r="N15" i="431"/>
  <c r="N23" i="431"/>
  <c r="O14" i="431"/>
  <c r="P21" i="431"/>
  <c r="Q12" i="431"/>
  <c r="Q20" i="431"/>
  <c r="N24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M17" i="431"/>
  <c r="N16" i="431"/>
  <c r="O15" i="431"/>
  <c r="Q21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H24" i="431"/>
  <c r="I15" i="431"/>
  <c r="I23" i="431"/>
  <c r="J14" i="431"/>
  <c r="J22" i="431"/>
  <c r="K13" i="431"/>
  <c r="K21" i="431"/>
  <c r="L12" i="431"/>
  <c r="L20" i="431"/>
  <c r="M11" i="431"/>
  <c r="M19" i="431"/>
  <c r="N10" i="431"/>
  <c r="N18" i="431"/>
  <c r="O9" i="431"/>
  <c r="O17" i="431"/>
  <c r="O25" i="431"/>
  <c r="P16" i="431"/>
  <c r="P24" i="431"/>
  <c r="Q15" i="431"/>
  <c r="Q23" i="431"/>
  <c r="O23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H25" i="431"/>
  <c r="I16" i="431"/>
  <c r="I24" i="431"/>
  <c r="J15" i="431"/>
  <c r="J23" i="431"/>
  <c r="K14" i="431"/>
  <c r="K22" i="431"/>
  <c r="L13" i="431"/>
  <c r="L21" i="431"/>
  <c r="M12" i="431"/>
  <c r="M20" i="431"/>
  <c r="N11" i="431"/>
  <c r="N19" i="431"/>
  <c r="O10" i="431"/>
  <c r="O18" i="431"/>
  <c r="P9" i="431"/>
  <c r="P17" i="431"/>
  <c r="P25" i="431"/>
  <c r="Q16" i="431"/>
  <c r="Q24" i="431"/>
  <c r="P14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N12" i="431"/>
  <c r="N20" i="431"/>
  <c r="O11" i="431"/>
  <c r="O19" i="431"/>
  <c r="P10" i="431"/>
  <c r="P18" i="431"/>
  <c r="Q9" i="431"/>
  <c r="Q17" i="431"/>
  <c r="Q25" i="431"/>
  <c r="P20" i="431"/>
  <c r="O22" i="431"/>
  <c r="M9" i="431"/>
  <c r="P22" i="431"/>
  <c r="Q14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O21" i="431"/>
  <c r="P13" i="431"/>
  <c r="L18" i="431"/>
  <c r="Q13" i="431"/>
  <c r="Q22" i="431"/>
  <c r="R22" i="431" l="1"/>
  <c r="S22" i="431"/>
  <c r="R13" i="431"/>
  <c r="S13" i="431"/>
  <c r="R18" i="431"/>
  <c r="S18" i="431"/>
  <c r="R10" i="431"/>
  <c r="S10" i="431"/>
  <c r="R14" i="431"/>
  <c r="S14" i="431"/>
  <c r="S25" i="431"/>
  <c r="R25" i="431"/>
  <c r="S17" i="431"/>
  <c r="R17" i="431"/>
  <c r="R9" i="431"/>
  <c r="S9" i="431"/>
  <c r="R24" i="431"/>
  <c r="S24" i="431"/>
  <c r="R16" i="431"/>
  <c r="S16" i="431"/>
  <c r="R23" i="431"/>
  <c r="S23" i="431"/>
  <c r="R15" i="431"/>
  <c r="S15" i="431"/>
  <c r="S21" i="431"/>
  <c r="R21" i="431"/>
  <c r="S20" i="431"/>
  <c r="R20" i="431"/>
  <c r="S12" i="431"/>
  <c r="R12" i="431"/>
  <c r="R19" i="431"/>
  <c r="S19" i="431"/>
  <c r="S11" i="431"/>
  <c r="R11" i="431"/>
  <c r="A19" i="414"/>
  <c r="C8" i="431"/>
  <c r="O8" i="431"/>
  <c r="H8" i="431"/>
  <c r="L8" i="431"/>
  <c r="J8" i="431"/>
  <c r="Q8" i="431"/>
  <c r="K8" i="431"/>
  <c r="M8" i="431"/>
  <c r="D8" i="431"/>
  <c r="F8" i="431"/>
  <c r="N8" i="431"/>
  <c r="I8" i="431"/>
  <c r="P8" i="431"/>
  <c r="E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9" i="414"/>
  <c r="D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Q3" i="345" l="1"/>
  <c r="H3" i="390"/>
  <c r="Q3" i="347"/>
  <c r="S3" i="347"/>
  <c r="U3" i="347"/>
  <c r="H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<sst xmlns="http://schemas.openxmlformats.org/spreadsheetml/2006/main" count="8055" uniqueCount="1615">
  <si>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</si>
  <si>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</si>
  <si>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</si>
  <si>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</si>
  <si>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</si>
  <si>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</si>
  <si>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</si>
  <si>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</si>
  <si>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</si>
  <si>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</si>
  <si>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</si>
  <si>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</si>
  <si>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</si>
  <si>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</si>
  <si>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</si>
  <si>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</si>
  <si>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</si>
  <si>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</si>
  <si>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</si>
  <si>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</si>
  <si>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</si>
  <si>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</si>
  <si>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</si>
  <si>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</si>
  <si>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</si>
  <si>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</si>
  <si>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</si>
  <si>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</si>
  <si>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</si>
  <si>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</si>
  <si>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</si>
  <si>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</si>
  <si>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</si>
  <si>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</si>
  <si>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</si>
  <si>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</si>
  <si>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</si>
  <si>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</si>
  <si>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</si>
  <si>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</si>
  <si>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</si>
  <si>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</si>
  <si>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</si>
  <si>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</si>
  <si>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</si>
  <si>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</si>
  <si>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</si>
  <si>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</si>
  <si>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</si>
  <si>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</si>
  <si>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</si>
  <si>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</si>
  <si>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</si>
  <si>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</si>
  <si>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</si>
  <si>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</si>
  <si>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</si>
  <si>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</si>
  <si>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</si>
  <si>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</si>
  <si>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</si>
  <si>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</si>
  <si>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</si>
  <si>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</si>
  <si>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</si>
  <si>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</si>
  <si>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</si>
  <si>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</si>
  <si>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</si>
  <si>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</si>
  <si>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</si>
  <si>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</si>
  <si>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</si>
  <si>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</si>
  <si>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</si>
  <si>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</si>
  <si>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</si>
  <si>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</si>
  <si>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</si>
  <si>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</si>
  <si>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</si>
  <si>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</si>
  <si>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</si>
  <si>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</si>
  <si>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</si>
  <si>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</si>
  <si>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</si>
  <si>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</si>
  <si>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</si>
  <si>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</si>
  <si>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</si>
  <si>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</si>
  <si>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</si>
  <si>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</si>
  <si>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</si>
  <si>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</si>
  <si>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</si>
  <si>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</si>
  <si>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</si>
  <si>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</si>
  <si>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</si>
  <si>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</si>
  <si>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</si>
  <si>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</si>
  <si>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</si>
  <si>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</si>
  <si>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</si>
  <si>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</si>
  <si>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</si>
  <si>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</si>
  <si>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</si>
  <si>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</si>
  <si>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</si>
  <si>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</si>
  <si>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</si>
  <si>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</si>
  <si>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</si>
  <si>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</si>
  <si>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</si>
  <si>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</si>
  <si>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</si>
  <si>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</si>
  <si>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</si>
  <si>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</si>
  <si>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</si>
  <si>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</si>
  <si>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</si>
  <si>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</si>
  <si>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</si>
  <si>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</si>
  <si>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</si>
  <si>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</si>
  <si>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</si>
  <si>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</si>
  <si>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</si>
  <si>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</si>
  <si>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</si>
  <si>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</si>
  <si>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</si>
  <si>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</si>
  <si>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</si>
  <si>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</si>
  <si>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</si>
  <si>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</si>
  <si>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</si>
  <si>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</si>
  <si>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</si>
  <si>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</si>
  <si>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</si>
  <si>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</si>
  <si>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</si>
  <si>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</si>
  <si>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</si>
  <si>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</si>
  <si>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</si>
  <si>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</si>
  <si>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</si>
  <si>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</si>
  <si>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</si>
  <si>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</si>
  <si>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</si>
  <si>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</si>
  <si>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</si>
  <si>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</si>
  <si>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</si>
  <si>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</si>
  <si>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</si>
  <si>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</si>
  <si>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</si>
  <si>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</si>
  <si>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</si>
  <si>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</si>
  <si>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</si>
  <si>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</si>
  <si>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</si>
  <si>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</si>
  <si>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</si>
  <si>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</si>
  <si>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</si>
  <si>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</si>
  <si>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</si>
  <si>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</si>
  <si>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</si>
  <si>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</si>
  <si>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</si>
  <si>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</si>
  <si>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</si>
  <si>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</si>
  <si>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</si>
  <si>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</si>
  <si>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</si>
  <si>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</si>
  <si>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</si>
  <si>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</si>
  <si>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</si>
  <si>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</si>
  <si>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</si>
  <si>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</si>
  <si>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</si>
  <si>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</si>
  <si>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</si>
  <si>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</si>
  <si>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</si>
  <si>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</si>
  <si>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</si>
  <si>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</si>
  <si>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</si>
  <si>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</si>
  <si>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</si>
  <si>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</si>
  <si>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</si>
  <si>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</si>
  <si>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</si>
  <si>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</si>
  <si>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</si>
  <si>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</si>
  <si>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</si>
  <si>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</si>
  <si>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</si>
  <si>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</si>
  <si>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</si>
  <si>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</si>
  <si>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</si>
  <si>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</si>
  <si>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</si>
  <si>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</si>
  <si>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</si>
  <si>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</si>
  <si>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</si>
  <si>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</si>
  <si>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</si>
  <si>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</si>
  <si>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</si>
  <si>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</si>
  <si>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</si>
  <si>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</si>
  <si>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</si>
  <si>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</si>
  <si>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</si>
  <si>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</si>
  <si>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</si>
  <si>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</si>
  <si>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</si>
  <si>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</si>
  <si>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</si>
  <si>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</si>
  <si>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</si>
  <si>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</si>
  <si>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</si>
  <si>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</si>
  <si>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</si>
  <si>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</si>
  <si>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</si>
  <si>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</si>
  <si>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</si>
  <si>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</si>
  <si>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</si>
  <si>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</si>
  <si>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</si>
  <si>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</si>
  <si>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</si>
  <si>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</si>
  <si>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</si>
  <si>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</si>
  <si>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</si>
  <si>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</si>
  <si>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</si>
  <si>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</si>
  <si>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</si>
  <si>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</si>
  <si>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Transfůzní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</si>
  <si>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</si>
  <si>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</si>
  <si>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</si>
  <si>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</si>
  <si>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</si>
  <si>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</si>
  <si>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</si>
  <si>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</si>
  <si>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</si>
  <si>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</si>
  <si>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</si>
  <si>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</si>
  <si>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</si>
  <si>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</si>
  <si>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</si>
  <si>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</si>
  <si>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</si>
  <si>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</si>
  <si>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</si>
  <si>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</si>
  <si>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</si>
  <si>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</si>
  <si>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</si>
  <si>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</si>
  <si>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50116003     Dárci krve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</si>
  <si>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</si>
  <si>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</si>
  <si>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</si>
  <si>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</si>
  <si>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</si>
  <si>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</si>
  <si>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</si>
  <si>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</si>
  <si>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</si>
  <si>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</si>
  <si>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</si>
  <si>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</si>
  <si>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</si>
  <si>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</si>
  <si>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</si>
  <si>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</si>
  <si>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</si>
  <si>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</si>
  <si>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</si>
  <si>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</si>
  <si>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</si>
  <si>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</si>
  <si>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</si>
  <si>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</si>
  <si>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</si>
  <si>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</si>
  <si>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</si>
  <si>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</si>
  <si>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</si>
  <si>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</si>
  <si>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</si>
  <si>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</si>
  <si>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</si>
  <si>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</si>
  <si>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</si>
  <si>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</si>
  <si>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</si>
  <si>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</si>
  <si>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</si>
  <si>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507     Aktivace</t>
  </si>
  <si>
    <t xml:space="preserve">               50700     Aktivace oběžného majetku</t>
  </si>
  <si>
    <t xml:space="preserve">                    50700031     Aktivace krevní přípravky</t>
  </si>
  <si>
    <t xml:space="preserve">                    50700032     Aktivace plazma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</si>
  <si>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</si>
  <si>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</si>
  <si>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</si>
  <si>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</si>
  <si>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</si>
  <si>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</si>
  <si>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</si>
  <si>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</si>
  <si>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</si>
  <si>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</si>
  <si>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</si>
  <si>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</si>
  <si>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</si>
  <si>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</si>
  <si>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</si>
  <si>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51202     Cestovné pacientů</t>
  </si>
  <si>
    <t xml:space="preserve">                    51202001     Cestovné pacientů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</si>
  <si>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</si>
  <si>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</si>
  <si>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</si>
  <si>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</si>
  <si>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</si>
  <si>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</si>
  <si>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</si>
  <si>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</si>
  <si>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</si>
  <si>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</si>
  <si>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</si>
  <si>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</si>
  <si>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</si>
  <si>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</si>
  <si>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</si>
  <si>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51807012     Konference - pohoštění zajištěné dodavat.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</si>
  <si>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</si>
  <si>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</si>
  <si>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</si>
  <si>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</si>
  <si>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</si>
  <si>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</si>
  <si>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</si>
  <si>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</si>
  <si>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</si>
  <si>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</si>
  <si>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</si>
  <si>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</si>
  <si>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</si>
  <si>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</si>
  <si>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</si>
  <si>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</si>
  <si>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</si>
  <si>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</si>
  <si>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</si>
  <si>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</si>
  <si>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</si>
  <si>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</si>
  <si>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</si>
  <si>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</si>
  <si>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</si>
  <si>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</si>
  <si>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</si>
  <si>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</si>
  <si>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</si>
  <si>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</si>
  <si>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</si>
  <si>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</si>
  <si>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</si>
  <si>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</si>
  <si>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</si>
  <si>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</si>
  <si>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</si>
  <si>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</si>
  <si>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</si>
  <si>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</si>
  <si>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</si>
  <si>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</si>
  <si>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</si>
  <si>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544     Prodaný materiál</t>
  </si>
  <si>
    <t xml:space="preserve">               54401     Prodané krevní přípravky</t>
  </si>
  <si>
    <t xml:space="preserve">                    54401001     Prodané krevní přípravky</t>
  </si>
  <si>
    <t xml:space="preserve">                    54401002     Prodaná plazma</t>
  </si>
  <si>
    <t xml:space="preserve">                    54401003     Prodané krevní deriváty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</si>
  <si>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</si>
  <si>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</si>
  <si>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</si>
  <si>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</si>
  <si>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</si>
  <si>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</si>
  <si>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54921     Odměny dárcům</t>
  </si>
  <si>
    <t xml:space="preserve">                    54921000     Odměny dárcům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</si>
  <si>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</si>
  <si>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</si>
  <si>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</si>
  <si>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</si>
  <si>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</si>
  <si>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</si>
  <si>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</si>
  <si>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</si>
  <si>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</si>
  <si>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</si>
  <si>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</si>
  <si>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</si>
  <si>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</si>
  <si>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</si>
  <si>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</si>
  <si>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</si>
  <si>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</si>
  <si>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</si>
  <si>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</si>
  <si>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</si>
  <si>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</si>
  <si>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</si>
  <si>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</si>
  <si>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</si>
  <si>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</si>
  <si>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</si>
  <si>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</si>
  <si>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</si>
  <si>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</si>
  <si>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</si>
  <si>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</si>
  <si>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</si>
  <si>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</si>
  <si>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</si>
  <si>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</si>
  <si>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</si>
  <si>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</si>
  <si>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</si>
  <si>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</si>
  <si>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</si>
  <si>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</si>
  <si>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</si>
  <si>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</si>
  <si>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</si>
  <si>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644     Výnosy z prodeje materiálu</t>
  </si>
  <si>
    <t xml:space="preserve">               64423     Výnosy z prodeje materiálu   </t>
  </si>
  <si>
    <t xml:space="preserve">                    64423001     Prodej krevních výrobků TO</t>
  </si>
  <si>
    <t xml:space="preserve">                    64423011     Prodej plazmy TO</t>
  </si>
  <si>
    <t xml:space="preserve">                    64423013     Prodej krevních derivátů TO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</si>
  <si>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</si>
  <si>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</si>
  <si>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</si>
  <si>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</si>
  <si>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</si>
  <si>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</si>
  <si>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</si>
  <si>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</si>
  <si>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64910     Bonusy</t>
  </si>
  <si>
    <t xml:space="preserve">                    64910004     Bonusy finanční - ostatní</t>
  </si>
  <si>
    <t xml:space="preserve">               64924     Ostatní služby - mimo zdrav.výkony  FAKTURACE</t>
  </si>
  <si>
    <t xml:space="preserve">                    64924437     Zpracování AT</t>
  </si>
  <si>
    <t xml:space="preserve">                    64924442     Telekom.služby, soukr. hovory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</si>
  <si>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</si>
  <si>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</si>
  <si>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</si>
  <si>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</si>
  <si>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</si>
  <si>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</si>
  <si>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</si>
  <si>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</si>
  <si>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</si>
  <si>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</si>
  <si>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</si>
  <si>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</si>
  <si>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</si>
  <si>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</si>
  <si>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</si>
  <si>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</si>
  <si>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</si>
  <si>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</si>
  <si>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</si>
  <si>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</si>
  <si>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</si>
  <si>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</si>
  <si>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</si>
  <si>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</si>
  <si>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</si>
  <si>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</si>
  <si>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</si>
  <si>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</si>
  <si>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</si>
  <si>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</si>
  <si>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</si>
  <si>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</si>
  <si>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</si>
  <si>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</si>
  <si>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</si>
  <si>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</si>
  <si>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</si>
  <si>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</si>
  <si>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</si>
  <si>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</si>
  <si>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</si>
  <si>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</si>
  <si>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</si>
  <si>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</si>
  <si>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</si>
  <si>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</si>
  <si>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</si>
  <si>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</si>
  <si>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</si>
  <si>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</si>
  <si>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</si>
  <si>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3501</t>
  </si>
  <si>
    <t>TO: vedení klinického pracoviště</t>
  </si>
  <si>
    <t>TO: vedení klinického pracoviště Celkem</t>
  </si>
  <si>
    <t>léky - paušál (LEK)</t>
  </si>
  <si>
    <t>O</t>
  </si>
  <si>
    <t>SINUPRET</t>
  </si>
  <si>
    <t>GTT 1X100ML</t>
  </si>
  <si>
    <t>léky - krev.deriváty ZUL (TO)</t>
  </si>
  <si>
    <t>ALBUTEIN</t>
  </si>
  <si>
    <t>200G/L INF SOL 1X10ML</t>
  </si>
  <si>
    <t>ADRENALIN LECIVA</t>
  </si>
  <si>
    <t>INJ 5X1ML/1MG</t>
  </si>
  <si>
    <t>ALGIFEN NEO</t>
  </si>
  <si>
    <t>POR GTT SOL 1X50ML</t>
  </si>
  <si>
    <t>ATROPIN BBP</t>
  </si>
  <si>
    <t>1MG/ML INJ SOL 10X1ML</t>
  </si>
  <si>
    <t>Calcium 500 forte eff 20 tbl Generica</t>
  </si>
  <si>
    <t>CARBOSORB</t>
  </si>
  <si>
    <t>320MG TBL NOB 20</t>
  </si>
  <si>
    <t>DZ TRIXO 100 ML</t>
  </si>
  <si>
    <t>DZ TRIXO LIND 100 ml</t>
  </si>
  <si>
    <t>ECOLAV Výplach očí 100ml</t>
  </si>
  <si>
    <t>100 ml</t>
  </si>
  <si>
    <t>ENDIARON</t>
  </si>
  <si>
    <t>250MG TBL FLM 20</t>
  </si>
  <si>
    <t>FYZIOLOGICKÝ ROZTOK VIAFLO</t>
  </si>
  <si>
    <t>INF SOL 20X500ML</t>
  </si>
  <si>
    <t>INF SOL 10X1000ML</t>
  </si>
  <si>
    <t>INF SOL 50X100ML</t>
  </si>
  <si>
    <t>GUTRON 2.5MG</t>
  </si>
  <si>
    <t>TBL 50X2.5MG</t>
  </si>
  <si>
    <t>P</t>
  </si>
  <si>
    <t>HIRUDOID</t>
  </si>
  <si>
    <t>DRM CRM 1X40GM</t>
  </si>
  <si>
    <t>IBALGIN DUO EFFECT</t>
  </si>
  <si>
    <t>50MG/G+2MG/G CRM 50G</t>
  </si>
  <si>
    <t>IBUPROFEN AL 400</t>
  </si>
  <si>
    <t>400MG TBL FLM 50</t>
  </si>
  <si>
    <t>IR  0.9%SOD.CHLOR.FOR IRR. 6X1000 ML</t>
  </si>
  <si>
    <t>Fres. Versylene</t>
  </si>
  <si>
    <t>IR NATRII CITRAS DIH. 46,7 % 40 ml</t>
  </si>
  <si>
    <t>KL BENZINUM 500 ml/330g HVLP</t>
  </si>
  <si>
    <t>KL PRIPRAVEK</t>
  </si>
  <si>
    <t>MAALOX SUSPENZE</t>
  </si>
  <si>
    <t>35MG/ML+40MG/ML POR SUS 1X250ML II</t>
  </si>
  <si>
    <t>MAGNESIUM SULFATE KALCEKS</t>
  </si>
  <si>
    <t>100MG/ML INJ/INF SOL 5X10ML</t>
  </si>
  <si>
    <t>OPHTHALMO-SEPTONEX</t>
  </si>
  <si>
    <t>OPH GTT SOL 1X10ML PLAST</t>
  </si>
  <si>
    <t>SOLU-MEDROL</t>
  </si>
  <si>
    <t>INJ SIC 1X40MG+1ML</t>
  </si>
  <si>
    <t>TARDYFERON-FOL</t>
  </si>
  <si>
    <t>POR TBL RET 30</t>
  </si>
  <si>
    <t>VOLUVEN 10% 500 ML</t>
  </si>
  <si>
    <t>INF. 10X500 ML</t>
  </si>
  <si>
    <t>3590 - TO: výroba</t>
  </si>
  <si>
    <t>C05BA01 - ORGANO-HEPARINOID</t>
  </si>
  <si>
    <t>H02AB04 - METHYLPREDNISOLON</t>
  </si>
  <si>
    <t>C05BA01</t>
  </si>
  <si>
    <t>100308</t>
  </si>
  <si>
    <t>300MG/100G CRM 40G</t>
  </si>
  <si>
    <t>H02AB04</t>
  </si>
  <si>
    <t>9709</t>
  </si>
  <si>
    <t>40MG/ML INJ PSO LQF 40MG+1ML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</si>
  <si>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</si>
  <si>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</si>
  <si>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</si>
  <si>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</si>
  <si>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</si>
  <si>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IPLP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</si>
  <si>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</si>
  <si>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</si>
  <si>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</si>
  <si>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</si>
  <si>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</si>
  <si>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</si>
  <si>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</si>
  <si>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</si>
  <si>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</si>
  <si>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ACEKLOFENAK</t>
  </si>
  <si>
    <t>191728</t>
  </si>
  <si>
    <t>BIOFENAC</t>
  </si>
  <si>
    <t>100MG POR PLV SUS 20</t>
  </si>
  <si>
    <t>BETAMETHASON A ANTIBIOTIKA</t>
  </si>
  <si>
    <t>17170</t>
  </si>
  <si>
    <t>BELOGENT</t>
  </si>
  <si>
    <t>0,5MG/G+1MG/G CRM 30G</t>
  </si>
  <si>
    <t>BROMAZEPAM</t>
  </si>
  <si>
    <t>88219</t>
  </si>
  <si>
    <t>LEXAURIN</t>
  </si>
  <si>
    <t>3MG TBL NOB 30</t>
  </si>
  <si>
    <t>CETIRIZIN</t>
  </si>
  <si>
    <t>99600</t>
  </si>
  <si>
    <t>ZODAC</t>
  </si>
  <si>
    <t>10MG TBL FLM 90</t>
  </si>
  <si>
    <t>CILAZAPRIL</t>
  </si>
  <si>
    <t>125440</t>
  </si>
  <si>
    <t>INHIBACE</t>
  </si>
  <si>
    <t>2,5MG TBL FLM 100</t>
  </si>
  <si>
    <t>DESLORATADIN</t>
  </si>
  <si>
    <t>168836</t>
  </si>
  <si>
    <t>DASSELTA</t>
  </si>
  <si>
    <t>5MG TBL FLM 30</t>
  </si>
  <si>
    <t>DEXAMETHASON</t>
  </si>
  <si>
    <t>84700</t>
  </si>
  <si>
    <t>OTOBACID N</t>
  </si>
  <si>
    <t>0,2MG/G+5MG/G+479,8MG/G AUR GTT SOL 1X5ML</t>
  </si>
  <si>
    <t>DIOSMIN, KOMBINACE</t>
  </si>
  <si>
    <t>201992</t>
  </si>
  <si>
    <t>DETRALEX</t>
  </si>
  <si>
    <t>500MG TBL FLM 120</t>
  </si>
  <si>
    <t>132908</t>
  </si>
  <si>
    <t>230582</t>
  </si>
  <si>
    <t>DROSPIRENON A ESTROGEN</t>
  </si>
  <si>
    <t>18701</t>
  </si>
  <si>
    <t>ANGELIQ</t>
  </si>
  <si>
    <t>1MG/2MG TBL FLM 3X28</t>
  </si>
  <si>
    <t>223537</t>
  </si>
  <si>
    <t>GESTODEN A ETHINYLESTRADIOL</t>
  </si>
  <si>
    <t>115716</t>
  </si>
  <si>
    <t>LINDYNETTE 20</t>
  </si>
  <si>
    <t>75MCG/20MCG TBL OBD 3X21</t>
  </si>
  <si>
    <t>CHOLEKALCIFEROL</t>
  </si>
  <si>
    <t>12023</t>
  </si>
  <si>
    <t>VIGANTOL</t>
  </si>
  <si>
    <t>0,5MG/ML POR GTT SOL 1X10ML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</si>
  <si>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</si>
  <si>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</si>
  <si>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</si>
  <si>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</si>
  <si>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</si>
  <si>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</si>
  <si>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</si>
  <si>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</si>
  <si>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48261</t>
  </si>
  <si>
    <t>3300IU/G+250IU/G DRM PLV ADS 1X20G</t>
  </si>
  <si>
    <t>KLARITHROMYCIN</t>
  </si>
  <si>
    <t>235808</t>
  </si>
  <si>
    <t>KLACID</t>
  </si>
  <si>
    <t>500MG TBL FLM 14</t>
  </si>
  <si>
    <t>KOMPLEX ŽELEZA S ISOMALTOSOU A KYSELINA LISTOVÁ</t>
  </si>
  <si>
    <t>16593</t>
  </si>
  <si>
    <t>MALTOFER FOL</t>
  </si>
  <si>
    <t>100MG/0,35MG TBL MND 30</t>
  </si>
  <si>
    <t>KYSELINA ACETYLSALICYLOVÁ</t>
  </si>
  <si>
    <t>207931</t>
  </si>
  <si>
    <t>ANOPYRIN</t>
  </si>
  <si>
    <t>100MG TBL NOB 20(2X10)</t>
  </si>
  <si>
    <t>MELPERON</t>
  </si>
  <si>
    <t>199466</t>
  </si>
  <si>
    <t>BURONIL</t>
  </si>
  <si>
    <t>25MG TBL FLM 50</t>
  </si>
  <si>
    <t>MOMETASON</t>
  </si>
  <si>
    <t>170760</t>
  </si>
  <si>
    <t>MOMMOX</t>
  </si>
  <si>
    <t>0,05MG/DÁV NAS SPR SUS 140DÁV</t>
  </si>
  <si>
    <t>NIMESULID</t>
  </si>
  <si>
    <t>12895</t>
  </si>
  <si>
    <t>AULIN</t>
  </si>
  <si>
    <t>100MG POR GRA SUS 30 I</t>
  </si>
  <si>
    <t>NORFLOXACIN</t>
  </si>
  <si>
    <t>93465</t>
  </si>
  <si>
    <t>NOLICIN</t>
  </si>
  <si>
    <t>400MG TBL FLM 20</t>
  </si>
  <si>
    <t>OMEPRAZOL</t>
  </si>
  <si>
    <t>25366</t>
  </si>
  <si>
    <t>HELICID</t>
  </si>
  <si>
    <t>20MG CPS ETD 90 I</t>
  </si>
  <si>
    <t>195351</t>
  </si>
  <si>
    <t>OMEPRAZOL FARMAX</t>
  </si>
  <si>
    <t>20MG CPS ETD 100</t>
  </si>
  <si>
    <t>PANTOPRAZOL</t>
  </si>
  <si>
    <t>214433</t>
  </si>
  <si>
    <t>CONTROLOC</t>
  </si>
  <si>
    <t>20MG TBL ENT 28 I</t>
  </si>
  <si>
    <t>ROSUVASTATIN</t>
  </si>
  <si>
    <t>148074</t>
  </si>
  <si>
    <t>ROSUCARD</t>
  </si>
  <si>
    <t>20MG TBL FLM 90</t>
  </si>
  <si>
    <t>TOBRAMYCIN</t>
  </si>
  <si>
    <t>225174</t>
  </si>
  <si>
    <t>TOBREX</t>
  </si>
  <si>
    <t>3MG/G OPH UNG 3,5G</t>
  </si>
  <si>
    <t>225175</t>
  </si>
  <si>
    <t>3MG/ML OPH GTT SOL 1X5ML</t>
  </si>
  <si>
    <t>TOLPERISON</t>
  </si>
  <si>
    <t>57525</t>
  </si>
  <si>
    <t>MYDOCALM</t>
  </si>
  <si>
    <t>150MG TBL FLM 30</t>
  </si>
  <si>
    <t>ZOLPIDEM</t>
  </si>
  <si>
    <t>233366</t>
  </si>
  <si>
    <t>ZOLPIDEM MYLAN</t>
  </si>
  <si>
    <t>10MG TBL FLM 50</t>
  </si>
  <si>
    <t>TRAMADOL A PARACETAMOL</t>
  </si>
  <si>
    <t>179327</t>
  </si>
  <si>
    <t>DORETA</t>
  </si>
  <si>
    <t>75MG/650MG TBL FLM 30 I</t>
  </si>
  <si>
    <t>SODNÁ SŮL LEVOTHYROXINU</t>
  </si>
  <si>
    <t>69189</t>
  </si>
  <si>
    <t>EUTHYROX</t>
  </si>
  <si>
    <t>50MCG TBL NOB 100 II</t>
  </si>
  <si>
    <t>243138</t>
  </si>
  <si>
    <t>ROSUVASTATIN A EZETIMIB</t>
  </si>
  <si>
    <t>135111</t>
  </si>
  <si>
    <t>TWICOR</t>
  </si>
  <si>
    <t>10MG/10MG TBL FLM 30</t>
  </si>
  <si>
    <t>GUAIFENESIN</t>
  </si>
  <si>
    <t>94234</t>
  </si>
  <si>
    <t>GUAJACURAN</t>
  </si>
  <si>
    <t>200MG TBL OBD 30</t>
  </si>
  <si>
    <t>ANTIBIOTIKA V KOMBINACI S OSTATNÍMI LÉČIVY</t>
  </si>
  <si>
    <t>1077</t>
  </si>
  <si>
    <t>OPHTHALMO-FRAMYKOIN COMP.</t>
  </si>
  <si>
    <t>OPH UNG 5G</t>
  </si>
  <si>
    <t>LORATADIN</t>
  </si>
  <si>
    <t>14910</t>
  </si>
  <si>
    <t>FLONIDAN</t>
  </si>
  <si>
    <t>10MG TBL NOB 90</t>
  </si>
  <si>
    <t>ALOPURINOL</t>
  </si>
  <si>
    <t>127263</t>
  </si>
  <si>
    <t>ALOPURINOL SANDOZ</t>
  </si>
  <si>
    <t>100MG TBL NOB 100</t>
  </si>
  <si>
    <t>ATORVASTATIN</t>
  </si>
  <si>
    <t>50318</t>
  </si>
  <si>
    <t>TULIP</t>
  </si>
  <si>
    <t>20MG TBL FLM 90X1</t>
  </si>
  <si>
    <t>BETAHISTIN</t>
  </si>
  <si>
    <t>215708</t>
  </si>
  <si>
    <t>BETASERC 24</t>
  </si>
  <si>
    <t>24MG TBL NOB 50</t>
  </si>
  <si>
    <t>DESOGESTREL A ETHINYLESTRADIOL</t>
  </si>
  <si>
    <t>132565</t>
  </si>
  <si>
    <t>MARVELON</t>
  </si>
  <si>
    <t>0,15MG/0,03MG TBL NOB 3X21</t>
  </si>
  <si>
    <t>132738</t>
  </si>
  <si>
    <t>LEVOFLOXACIN</t>
  </si>
  <si>
    <t>19372</t>
  </si>
  <si>
    <t>OFTAQUIX 5 MG/ML OČNÍ KAPKY</t>
  </si>
  <si>
    <t>5MG/ML OPH GTT SOL 1X5ML</t>
  </si>
  <si>
    <t>122114</t>
  </si>
  <si>
    <t>APO-OME 20</t>
  </si>
  <si>
    <t>140192</t>
  </si>
  <si>
    <t>OMEPRAZOL STADA</t>
  </si>
  <si>
    <t>PERINDOPRIL A DIURETIKA</t>
  </si>
  <si>
    <t>161627</t>
  </si>
  <si>
    <t>PRENEWEL</t>
  </si>
  <si>
    <t>8MG/2,5MG TBL NOB 90</t>
  </si>
  <si>
    <t>TRIAMCINOLON A ANTISEPTIKA</t>
  </si>
  <si>
    <t>4178</t>
  </si>
  <si>
    <t>TRIAMCINOLON E LÉČIVA</t>
  </si>
  <si>
    <t>1MG/G+10MG/G UNG 1X20G</t>
  </si>
  <si>
    <t>ATORVASTATIN A PERINDOPRIL</t>
  </si>
  <si>
    <t>220540</t>
  </si>
  <si>
    <t>EUVASCOR</t>
  </si>
  <si>
    <t>20MG/10MG CPS DUR 30</t>
  </si>
  <si>
    <t>BILASTIN</t>
  </si>
  <si>
    <t>132113</t>
  </si>
  <si>
    <t>XADOS</t>
  </si>
  <si>
    <t>10MG POR TBL DIS 30</t>
  </si>
  <si>
    <t>178682</t>
  </si>
  <si>
    <t>JOVESTO</t>
  </si>
  <si>
    <t>5MG TBL FLM 30 I</t>
  </si>
  <si>
    <t>DEXAMETHASON A ANTIINFEKTIVA</t>
  </si>
  <si>
    <t>225168</t>
  </si>
  <si>
    <t>MAXITROL</t>
  </si>
  <si>
    <t>OPH GTT SUS 1X5ML</t>
  </si>
  <si>
    <t>JINÁ ANTIINFEKTIVA</t>
  </si>
  <si>
    <t>200863</t>
  </si>
  <si>
    <t>216196</t>
  </si>
  <si>
    <t>250MG TBL FLM 14</t>
  </si>
  <si>
    <t>LEVOCETIRIZIN</t>
  </si>
  <si>
    <t>124343</t>
  </si>
  <si>
    <t>CEZERA</t>
  </si>
  <si>
    <t>METRONIDAZOL</t>
  </si>
  <si>
    <t>2427</t>
  </si>
  <si>
    <t>ENTIZOL</t>
  </si>
  <si>
    <t>250MG TBL NOB 20</t>
  </si>
  <si>
    <t>NIFUROXAZID</t>
  </si>
  <si>
    <t>214593</t>
  </si>
  <si>
    <t>ERCEFURYL</t>
  </si>
  <si>
    <t>200MG CPS DUR 14</t>
  </si>
  <si>
    <t>214435</t>
  </si>
  <si>
    <t>20MG TBL ENT 100</t>
  </si>
  <si>
    <t>PREDNISOLON A ANTISEPTIKA</t>
  </si>
  <si>
    <t>225166</t>
  </si>
  <si>
    <t>IMACORT</t>
  </si>
  <si>
    <t>10MG/G+2,5MG/G+5MG/G CRM 20G</t>
  </si>
  <si>
    <t>SULFAMETHOXAZOL A TRIMETHOPRIM</t>
  </si>
  <si>
    <t>6264</t>
  </si>
  <si>
    <t>SUMETROLIM</t>
  </si>
  <si>
    <t>400MG/80MG TBL NOB 20</t>
  </si>
  <si>
    <t>203954</t>
  </si>
  <si>
    <t>BISEPTOL</t>
  </si>
  <si>
    <t>400MG/80MG TBL NOB 28</t>
  </si>
  <si>
    <t>SUMATRIPTAN</t>
  </si>
  <si>
    <t>234945</t>
  </si>
  <si>
    <t>SUMATRIPTAN MYLAN</t>
  </si>
  <si>
    <t>50MG TBL FLM 6</t>
  </si>
  <si>
    <t>179333</t>
  </si>
  <si>
    <t>75MG/650MG TBL FLM 90 I</t>
  </si>
  <si>
    <t>AMOXICILIN A  INHIBITOR BETA-LAKTAMASY</t>
  </si>
  <si>
    <t>5951</t>
  </si>
  <si>
    <t>AMOKSIKLAV 1 G</t>
  </si>
  <si>
    <t>875MG/125MG TBL FLM 14</t>
  </si>
  <si>
    <t>187425</t>
  </si>
  <si>
    <t>LETROX</t>
  </si>
  <si>
    <t>50MCG TBL NOB 100</t>
  </si>
  <si>
    <t>243130</t>
  </si>
  <si>
    <t>100MCG TBL NOB 100 I</t>
  </si>
  <si>
    <t>HOŘČÍK (KOMBINACE RŮZNÝCH SOLÍ)</t>
  </si>
  <si>
    <t>215978</t>
  </si>
  <si>
    <t>MAGNOSOLV</t>
  </si>
  <si>
    <t>365MG POR GRA SOL SCC 30</t>
  </si>
  <si>
    <t>Jiná</t>
  </si>
  <si>
    <t>*1004</t>
  </si>
  <si>
    <t>Jiný</t>
  </si>
  <si>
    <t>*1005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</si>
  <si>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</si>
  <si>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</si>
  <si>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</si>
  <si>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</si>
  <si>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H03AA01 - SODNÁ SŮL LEVOTHYROXINU</t>
  </si>
  <si>
    <t>R06AE07 - CETIRIZIN</t>
  </si>
  <si>
    <t>C10AA05 - ATORVASTATIN</t>
  </si>
  <si>
    <t>A02BC02 - PANTOPRAZOL</t>
  </si>
  <si>
    <t>J05AX05 - INOSIN PRANOBEX</t>
  </si>
  <si>
    <t>R06AX13 - LORATADIN</t>
  </si>
  <si>
    <t>M04AA01 - ALOPURINOL</t>
  </si>
  <si>
    <t>J01CR02 - AMOXICILIN A  INHIBITOR BETA-LAKTAMASY</t>
  </si>
  <si>
    <t>N05CF02 - ZOLPIDEM</t>
  </si>
  <si>
    <t>C10BA06 - ROSUVASTATIN A EZETIMIB</t>
  </si>
  <si>
    <t>N07CA01 - BETAHISTIN</t>
  </si>
  <si>
    <t>R01AD09 - MOMETASON</t>
  </si>
  <si>
    <t>A02BC02</t>
  </si>
  <si>
    <t>H03AA01</t>
  </si>
  <si>
    <t>J05AX05</t>
  </si>
  <si>
    <t>N05CF02</t>
  </si>
  <si>
    <t>R01AD09</t>
  </si>
  <si>
    <t>R06AE07</t>
  </si>
  <si>
    <t>R06AX27</t>
  </si>
  <si>
    <t>C10BA06</t>
  </si>
  <si>
    <t>R06AX13</t>
  </si>
  <si>
    <t>J01CR02</t>
  </si>
  <si>
    <t>C10AA05</t>
  </si>
  <si>
    <t>M04AA01</t>
  </si>
  <si>
    <t>N07CA01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</si>
  <si>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</si>
  <si>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</si>
  <si>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</si>
  <si>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</si>
  <si>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</si>
  <si>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</si>
  <si>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</si>
  <si>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</si>
  <si>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</si>
  <si>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</si>
  <si>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</si>
  <si>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</si>
  <si>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</si>
  <si>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</si>
  <si>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</si>
  <si>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</si>
  <si>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</si>
  <si>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</si>
  <si>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</si>
  <si>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</si>
  <si>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</si>
  <si>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</si>
  <si>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</si>
  <si>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</si>
  <si>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</si>
  <si>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</si>
  <si>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</si>
  <si>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monoklonĂˇlnĂ­ 3x10 ml</t>
  </si>
  <si>
    <t>DH979</t>
  </si>
  <si>
    <t>Anti-AB monoklonĂˇlnĂ­ 3x10 ml</t>
  </si>
  <si>
    <t>DH978</t>
  </si>
  <si>
    <t>Anti-B monoklonĂˇlnĂ­ 3x10 ml</t>
  </si>
  <si>
    <t>DI384</t>
  </si>
  <si>
    <t>Anti-Cw (Anti-RH8) (monoklonĂˇlnĂ­) Medion Grifols</t>
  </si>
  <si>
    <t>DH980</t>
  </si>
  <si>
    <t>Anti-D IgM monoklonĂˇlnĂ­ 10 ml</t>
  </si>
  <si>
    <t>DH981</t>
  </si>
  <si>
    <t>Anti-D IgM+IgG monoklonĂˇlnĂ­ 10 ml</t>
  </si>
  <si>
    <t>DE280</t>
  </si>
  <si>
    <t>Anti-Dia 1ml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</si>
  <si>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</si>
  <si>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</si>
  <si>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</si>
  <si>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</si>
  <si>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</si>
  <si>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</si>
  <si>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</si>
  <si>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</si>
  <si>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DI387</t>
  </si>
  <si>
    <t>Anti-Kpa (polyklonĂˇlnĂ­) Medion Grifols</t>
  </si>
  <si>
    <t>DB549</t>
  </si>
  <si>
    <t>anti-Le(a) CE-IM</t>
  </si>
  <si>
    <t>DB550</t>
  </si>
  <si>
    <t>anti-Le(b) CE-IM</t>
  </si>
  <si>
    <t>DA614</t>
  </si>
  <si>
    <t>Anti-Lua (polyclonal human IgG) Coombs 5 ml</t>
  </si>
  <si>
    <t>DI385</t>
  </si>
  <si>
    <t>Anti-Lua (polyklonĂˇlnĂ­) Medion Grifols</t>
  </si>
  <si>
    <t>DI386</t>
  </si>
  <si>
    <t>Anti-Lub (polyklonĂˇlnĂ­) Medion Grifols</t>
  </si>
  <si>
    <t>DI383</t>
  </si>
  <si>
    <t>Anti-M Mono-type dual</t>
  </si>
  <si>
    <t>DI382</t>
  </si>
  <si>
    <t>Anti-N (LN3/MN879) Mono-type</t>
  </si>
  <si>
    <t>DI388</t>
  </si>
  <si>
    <t>Anti-S (polyklonĂˇlnĂ­)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</si>
  <si>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</si>
  <si>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</si>
  <si>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</si>
  <si>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</si>
  <si>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</si>
  <si>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</si>
  <si>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</si>
  <si>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</si>
  <si>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</si>
  <si>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</si>
  <si>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</si>
  <si>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</si>
  <si>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</si>
  <si>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</si>
  <si>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</si>
  <si>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</si>
  <si>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</si>
  <si>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</si>
  <si>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</si>
  <si>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</si>
  <si>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</si>
  <si>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</si>
  <si>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</si>
  <si>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</si>
  <si>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</si>
  <si>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</si>
  <si>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</si>
  <si>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</si>
  <si>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</si>
  <si>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</si>
  <si>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</si>
  <si>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</si>
  <si>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</si>
  <si>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</si>
  <si>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</si>
  <si>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</si>
  <si>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</si>
  <si>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</si>
  <si>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</si>
  <si>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</si>
  <si>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DG694</t>
  </si>
  <si>
    <t>Architect HCV Ag Controls</t>
  </si>
  <si>
    <t>DC859</t>
  </si>
  <si>
    <t>COLUMBIA AGAR</t>
  </si>
  <si>
    <t>DF014</t>
  </si>
  <si>
    <t>COMPLEMENT CONTROL CELLS 3ml</t>
  </si>
  <si>
    <t>DB623</t>
  </si>
  <si>
    <t>DC-SCREENING I 1X12</t>
  </si>
  <si>
    <t>DI777</t>
  </si>
  <si>
    <t>Decon  5l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</si>
  <si>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</si>
  <si>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</si>
  <si>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</si>
  <si>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</si>
  <si>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</si>
  <si>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</si>
  <si>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</si>
  <si>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</si>
  <si>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</si>
  <si>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</si>
  <si>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</si>
  <si>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</si>
  <si>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</si>
  <si>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</si>
  <si>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DB539</t>
  </si>
  <si>
    <t>Diagn.anti-C mon. 5 ml</t>
  </si>
  <si>
    <t>DD900</t>
  </si>
  <si>
    <t>Diagn.anti-c mon. 5 ml</t>
  </si>
  <si>
    <t>DB547</t>
  </si>
  <si>
    <t>DIAGN.ANTI-e MON. 5ML</t>
  </si>
  <si>
    <t>DD510</t>
  </si>
  <si>
    <t>DIAGN.ANTI-E MON.5ML</t>
  </si>
  <si>
    <t>DE314</t>
  </si>
  <si>
    <t>DIAGN.ANTI-k MON. 2 ML</t>
  </si>
  <si>
    <t>DD839</t>
  </si>
  <si>
    <t>Diagn.anti-Kpa pol.3ml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</si>
  <si>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</si>
  <si>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</si>
  <si>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</si>
  <si>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</si>
  <si>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</si>
  <si>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</si>
  <si>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</si>
  <si>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</si>
  <si>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</si>
  <si>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DiagnostickĂ© sĂ©rum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</si>
  <si>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</si>
  <si>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</si>
  <si>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</si>
  <si>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</si>
  <si>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</si>
  <si>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</si>
  <si>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</si>
  <si>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</si>
  <si>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</si>
  <si>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</si>
  <si>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</si>
  <si>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</si>
  <si>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</si>
  <si>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</si>
  <si>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DE274</t>
  </si>
  <si>
    <t>Gamma-Clone Anti-Le(a) IgM (klon GAMA-701) 5 ml</t>
  </si>
  <si>
    <t>DE273</t>
  </si>
  <si>
    <t>Gamma-Clone Anti-Le(b) IgM (klon GAMA-704) 5 ml</t>
  </si>
  <si>
    <t>DC791</t>
  </si>
  <si>
    <t>CheckcellWeak 10 ml</t>
  </si>
  <si>
    <t>DH885</t>
  </si>
  <si>
    <t>ID papain â€“lyofilizovanĂ˝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</si>
  <si>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</si>
  <si>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</si>
  <si>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</si>
  <si>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</si>
  <si>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</si>
  <si>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</si>
  <si>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</si>
  <si>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</si>
  <si>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</si>
  <si>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</si>
  <si>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</si>
  <si>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</si>
  <si>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</si>
  <si>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</si>
  <si>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</si>
  <si>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</si>
  <si>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</si>
  <si>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</si>
  <si>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</si>
  <si>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</si>
  <si>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</si>
  <si>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</si>
  <si>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</si>
  <si>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</si>
  <si>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</si>
  <si>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</si>
  <si>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DA649</t>
  </si>
  <si>
    <t>ID-Card S</t>
  </si>
  <si>
    <t>DI757</t>
  </si>
  <si>
    <t>ID-CLON ABO/RH)DVI-/DVI-)+REV.112x12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</si>
  <si>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</si>
  <si>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</si>
  <si>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</si>
  <si>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</si>
  <si>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</si>
  <si>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</si>
  <si>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</si>
  <si>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</si>
  <si>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</si>
  <si>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</si>
  <si>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DI762</t>
  </si>
  <si>
    <t>ID-DiaCell I-II-III P  3x10ml</t>
  </si>
  <si>
    <t>DE734</t>
  </si>
  <si>
    <t>ID-DIACELL Pool 3X10 ml</t>
  </si>
  <si>
    <t>DI759</t>
  </si>
  <si>
    <t>ID-DiaClon ABD Bestatigung 112x12</t>
  </si>
  <si>
    <t>DD102</t>
  </si>
  <si>
    <t>ID-Diluent 1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</si>
  <si>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</si>
  <si>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</si>
  <si>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</si>
  <si>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</si>
  <si>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</si>
  <si>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</si>
  <si>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</si>
  <si>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</si>
  <si>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DI763</t>
  </si>
  <si>
    <t>ID-LISS/Coombs  112x12</t>
  </si>
  <si>
    <t>DB620</t>
  </si>
  <si>
    <t>ID-Panel P , 11x4ml</t>
  </si>
  <si>
    <t>DB619</t>
  </si>
  <si>
    <t>ID-Panel, 11x 4ml</t>
  </si>
  <si>
    <t>DC433</t>
  </si>
  <si>
    <t>IH-QC1</t>
  </si>
  <si>
    <t>DI769</t>
  </si>
  <si>
    <t>IH-QC1   kit</t>
  </si>
  <si>
    <t>DC311</t>
  </si>
  <si>
    <t>IH-QC2</t>
  </si>
  <si>
    <t>DI770</t>
  </si>
  <si>
    <t>IH-QC2   kit</t>
  </si>
  <si>
    <t>DC268</t>
  </si>
  <si>
    <t>IH-QC4</t>
  </si>
  <si>
    <t>DI772</t>
  </si>
  <si>
    <t>IH-QC4   kit</t>
  </si>
  <si>
    <t>DC202</t>
  </si>
  <si>
    <t>IH-QC5</t>
  </si>
  <si>
    <t>DI773</t>
  </si>
  <si>
    <t>IH-QC5   kit</t>
  </si>
  <si>
    <t>DC080</t>
  </si>
  <si>
    <t>IH-QC6</t>
  </si>
  <si>
    <t>DD737</t>
  </si>
  <si>
    <t>ImmuClone  Anti-S, IgM, 5 ml</t>
  </si>
  <si>
    <t>DF026</t>
  </si>
  <si>
    <t>ImmuClone Anti-M, IgM</t>
  </si>
  <si>
    <t>DD769</t>
  </si>
  <si>
    <t>immuClone Anti-N IgM klon 1422-C7</t>
  </si>
  <si>
    <t>DA049</t>
  </si>
  <si>
    <t>ImmuClone Rh-Hr Control</t>
  </si>
  <si>
    <t>DB099</t>
  </si>
  <si>
    <t>Immutrep-RPR (500t)</t>
  </si>
  <si>
    <t>DI775</t>
  </si>
  <si>
    <t>Konzentrierte Waschlosung A 10x100ml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</si>
  <si>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</si>
  <si>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</si>
  <si>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</si>
  <si>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</si>
  <si>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</si>
  <si>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</si>
  <si>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</si>
  <si>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</si>
  <si>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DI778</t>
  </si>
  <si>
    <t>Microcide  237ml</t>
  </si>
  <si>
    <t>DI760</t>
  </si>
  <si>
    <t>NaCl/AGH</t>
  </si>
  <si>
    <t>DC395</t>
  </si>
  <si>
    <t>NegativnĂ­ kontr.mon.10 ml</t>
  </si>
  <si>
    <t>DE928</t>
  </si>
  <si>
    <t>NOVACLONE Anti-C3b,-C3d 3ml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</si>
  <si>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</si>
  <si>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</si>
  <si>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</si>
  <si>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</si>
  <si>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</si>
  <si>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</si>
  <si>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DE007</t>
  </si>
  <si>
    <t>Pre Trigger sol.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</si>
  <si>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</si>
  <si>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</si>
  <si>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</si>
  <si>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</si>
  <si>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</si>
  <si>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</si>
  <si>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</si>
  <si>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</si>
  <si>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DI885</t>
  </si>
  <si>
    <t>Silicone anti-foam emulsion, 30% - Serva (IH-1000)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</si>
  <si>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</si>
  <si>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</si>
  <si>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</si>
  <si>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</si>
  <si>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</si>
  <si>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</si>
  <si>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DE730</t>
  </si>
  <si>
    <t>ThioglykolĂˇtovĂ˝ bujon(10ML)</t>
  </si>
  <si>
    <t>DD409</t>
  </si>
  <si>
    <t>TRYPTON-SOJOVĂť BUJON</t>
  </si>
  <si>
    <t>50115040</t>
  </si>
  <si>
    <t>laboratorní materiál (Z505)</t>
  </si>
  <si>
    <t>ZK663</t>
  </si>
  <si>
    <t>Deska s jamkami (KS) bal. Ăˇ 100 ks IBSA7047206000</t>
  </si>
  <si>
    <t>ZC066</t>
  </si>
  <si>
    <t>KĂˇdinka nĂ­zkĂˇ s vĂ˝levkou sklo 100 ml (213-1045) VTRB632417010100</t>
  </si>
  <si>
    <t>ZE719</t>
  </si>
  <si>
    <t>Ĺ piÄŤka pipetovacĂ­ 0.5-10ul bĂ­lĂˇ bal. Ăˇ 1000 ks (BUN001P-BP) 5130010</t>
  </si>
  <si>
    <t>ZB628</t>
  </si>
  <si>
    <t>Ĺ piÄŤka pipetovacĂ­ bĂ­lĂˇ nester. 10-200ul bal. Ăˇ 1000 ks 1121</t>
  </si>
  <si>
    <t>ZC716</t>
  </si>
  <si>
    <t>Ĺ piÄŤka pipetovacĂ­ ĹľlutĂˇ dlouhĂˇ manĹľeta bal. Ăˇ 1000 ks 1123</t>
  </si>
  <si>
    <t>ZB426</t>
  </si>
  <si>
    <t>Mikrozkumavka eppendorf 1,5 ml bal. Ăˇ 500 ks BSA 0220</t>
  </si>
  <si>
    <t>50115050</t>
  </si>
  <si>
    <t>obvazový materiál (Z502)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</si>
  <si>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</si>
  <si>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</si>
  <si>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</si>
  <si>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</si>
  <si>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</si>
  <si>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</si>
  <si>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</si>
  <si>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</si>
  <si>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ZA446</t>
  </si>
  <si>
    <t>Vata buniÄŤitĂˇ pĹ™Ă­Ĺ™ezy 20 x 30 cm 1230200129</t>
  </si>
  <si>
    <t>50115060</t>
  </si>
  <si>
    <t>ZPr - ostatní (Z503)</t>
  </si>
  <si>
    <t>ZC124</t>
  </si>
  <si>
    <t>Elektroda bio TABS krĂˇtkĂˇ Ăˇ 100 ks BD00004</t>
  </si>
  <si>
    <t>ZB844</t>
  </si>
  <si>
    <t>Ĺ krtidlo Esmarch - pryĹľovĂ© obinadlo 60 x 1250 KVS 06125</t>
  </si>
  <si>
    <t>ZA855</t>
  </si>
  <si>
    <t>Pipeta pasteurova P 223 6,5 ml 204523</t>
  </si>
  <si>
    <t>Pipeta pasteurova P 223 6,5 ml nesterilnĂ­ bal. Ăˇ 400 ks 204523</t>
  </si>
  <si>
    <t>ZF091</t>
  </si>
  <si>
    <t>ZĂˇtka k plastovĂ˝m zkumavkĂˇm FLME21301</t>
  </si>
  <si>
    <t>ZB967</t>
  </si>
  <si>
    <t>Zkumavka 3 ml PP 13 x 75 mm 1058</t>
  </si>
  <si>
    <t>ZB845</t>
  </si>
  <si>
    <t>Zkumavka 5,0 ml PP 12 x 86 mm bal. Ăˇ 4000 ks 1032</t>
  </si>
  <si>
    <t>ZG515</t>
  </si>
  <si>
    <t>Zkumavka odbÄ›rovĂˇ Vacuette moÄŤovĂˇ 10,5 ml bal. Ăˇ 50 ks 455007</t>
  </si>
  <si>
    <t>ZH547</t>
  </si>
  <si>
    <t>Zkumavka PP se ĹˇroubovacĂ­m uzĂˇvÄ›rem 7 ml 82 mm x 13 mm bal. Ăˇ 1000 ks 60.550.100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</si>
  <si>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</si>
  <si>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</si>
  <si>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</si>
  <si>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</si>
  <si>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</si>
  <si>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</si>
  <si>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</si>
  <si>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</si>
  <si>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</si>
  <si>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</si>
  <si>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</si>
  <si>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</si>
  <si>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</si>
  <si>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</si>
  <si>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</si>
  <si>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</si>
  <si>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ZT395</t>
  </si>
  <si>
    <t>Rukavice vyĹˇetĹ™ovacĂ­ nitril nesterilnĂ­ bez pudru Vasco Nitrile Blue, vel. M, bal. Ăˇ 150 ks (CN2021_N_01125BICIANCZ) 9209825</t>
  </si>
  <si>
    <t>ZT082</t>
  </si>
  <si>
    <t>Rukavice vyĹˇetĹ™ovacĂ­ nitril nesterilnĂ­ modrĂ© vel. L bal. Ăˇ 100 ks SM-L-nitril-VGlove</t>
  </si>
  <si>
    <t>DA615</t>
  </si>
  <si>
    <t>Anti-Lub (polyclonal human IgG) Coombs 5 ml</t>
  </si>
  <si>
    <t>DG693</t>
  </si>
  <si>
    <t>Architect HCV Ag Calibrators</t>
  </si>
  <si>
    <t>DG692</t>
  </si>
  <si>
    <t>Architect HCV Ag Reagent Kit</t>
  </si>
  <si>
    <t>DB957</t>
  </si>
  <si>
    <t>CELLCLEAN 50 ml</t>
  </si>
  <si>
    <t>DI679</t>
  </si>
  <si>
    <t>CELLPACK 20 l</t>
  </si>
  <si>
    <t>DE868</t>
  </si>
  <si>
    <t>EIGHTCHECK-3WP (N) 12x1,5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</si>
  <si>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</si>
  <si>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</si>
  <si>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</si>
  <si>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</si>
  <si>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</si>
  <si>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</si>
  <si>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</si>
  <si>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</si>
  <si>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</si>
  <si>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</si>
  <si>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DI767</t>
  </si>
  <si>
    <t>ID-DiaCell Pool</t>
  </si>
  <si>
    <t>DI766</t>
  </si>
  <si>
    <t>ID-DiaClon ABD-Bestat.Spen. 112x12</t>
  </si>
  <si>
    <t>DI764</t>
  </si>
  <si>
    <t>ID-DiaClon ABO/D 112x12</t>
  </si>
  <si>
    <t>DI768</t>
  </si>
  <si>
    <t>ID-DiaClon Rh-Untergruppen+K  112x12</t>
  </si>
  <si>
    <t>DI765</t>
  </si>
  <si>
    <t>ID-NaCl-,Enzym-u.Kaltetest 112x12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</si>
  <si>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</si>
  <si>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</si>
  <si>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</si>
  <si>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</si>
  <si>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</si>
  <si>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</si>
  <si>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</si>
  <si>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</si>
  <si>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DF844</t>
  </si>
  <si>
    <t>Trypton  sĂłjovĂ˝ agar</t>
  </si>
  <si>
    <t>ZB640</t>
  </si>
  <si>
    <t>Zkumavka Kep ARC reaction vessels 8 x 500 Ăˇ 4000 ks 7C1503</t>
  </si>
  <si>
    <t>ZA887</t>
  </si>
  <si>
    <t>Zkumavka odbÄ›rovĂˇ Vacuette bĂ­lĂˇ 5 ml K2E/EDTA K2, bal.Ăˇ 100 ks,456205</t>
  </si>
  <si>
    <t>ZK796</t>
  </si>
  <si>
    <t>Zkumavka s - manovette - tromboExact bal. Ăˇ 50 ks 05.1168.001</t>
  </si>
  <si>
    <t>ZB500</t>
  </si>
  <si>
    <t>Zkumavka vacutainer BD 3 ml Est 75 x 13 H bal . Ăˇ 100 ks ÄŤirĂˇ 362725</t>
  </si>
  <si>
    <t>ZR226</t>
  </si>
  <si>
    <t>Kompresa gĂˇza 7,5 x 7,5 cm/100 ks nesterilnĂ­ 13493- bez nĂˇhradnĂ­ho plnÄ›nĂ­</t>
  </si>
  <si>
    <t>ZA450</t>
  </si>
  <si>
    <t>NĂˇplast omniplast 1,25 cm x 9,1 m bal. Ăˇ 24 ks 9004520</t>
  </si>
  <si>
    <t>ZD104</t>
  </si>
  <si>
    <t>NĂˇplast omniplast 10,0 cm x 10,0 m 9004472 (900535)</t>
  </si>
  <si>
    <t>ZF351</t>
  </si>
  <si>
    <t>NĂˇplast transpore bĂ­lĂˇ 1,25 cm x 9,14 m bal. Ăˇ 24 ks 1534-0</t>
  </si>
  <si>
    <t>ZF352</t>
  </si>
  <si>
    <t>NĂˇplast transpore bĂ­lĂˇ 2,50 cm x 9,14 m bal. Ăˇ 12 ks 1534-1</t>
  </si>
  <si>
    <t>ZA314</t>
  </si>
  <si>
    <t>Obinadlo idealast-haft 8 cm x   4 m 9311113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</si>
  <si>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</si>
  <si>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</si>
  <si>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</si>
  <si>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</si>
  <si>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ZA604</t>
  </si>
  <si>
    <t>TyÄŤinka vatovĂˇ sterilnĂ­ jednotlivÄ› balalenĂˇ bal. Ăˇ 1000 ks 5100/SG/CS</t>
  </si>
  <si>
    <t>ZB771</t>
  </si>
  <si>
    <t>DrĹľĂˇk jehly Vacuette zĂˇkladnĂ­ 450201</t>
  </si>
  <si>
    <t>ZP037</t>
  </si>
  <si>
    <t>Elektroda vakuovĂˇ - filtr pro EKG vakuovĂ˝ systĂ©m Qickels Decapus bal. Ăˇ 128 ks 675-ACGVACFIL100</t>
  </si>
  <si>
    <t>ZQ930</t>
  </si>
  <si>
    <t>KliÄŤka inokulaÄŤnĂ­ 1Âµl 198 x 198 mm bĂ­lĂˇ PS sterilnĂ­ bal. Ăˇ 10 kusĹŻ box Ăˇ 500 ks 86.1567.010</t>
  </si>
  <si>
    <t>ZC906</t>
  </si>
  <si>
    <t>Ĺ krtidlo se sponou pro dospÄ›lĂ© 25 x 500 mm KVS25500 - pouze pro TransfĂşznĂ­ oddÄ›lenĂ­, RTG</t>
  </si>
  <si>
    <t>ZF159</t>
  </si>
  <si>
    <t>NĂˇdoba na kontaminovanĂ˝ ostrĂ˝ odpad  1 l   kulatĂˇ 15-0002/2</t>
  </si>
  <si>
    <t>ZF192</t>
  </si>
  <si>
    <t>NĂˇdoba na kontaminovanĂ˝ ostrĂ˝ odpad 4 l  kulatĂˇ  15-0004</t>
  </si>
  <si>
    <t>ZF577</t>
  </si>
  <si>
    <t>PropichovaÄŤ segmentu (schlauch segment Ă¶ffner) 95.1000</t>
  </si>
  <si>
    <t>ZC742</t>
  </si>
  <si>
    <t>Septum ARC 4D1803</t>
  </si>
  <si>
    <t>ZR397</t>
  </si>
  <si>
    <t>StĹ™Ă­kaÄŤka injekÄŤnĂ­ 2-dĂ­lnĂˇ 10 ml L DISCARDIT LE 309110</t>
  </si>
  <si>
    <t>ZR396</t>
  </si>
  <si>
    <t>StĹ™Ă­kaÄŤka injekÄŤnĂ­ 2-dĂ­lnĂˇ 5 ml L DISCARDIT LE 309050</t>
  </si>
  <si>
    <t>ZT579</t>
  </si>
  <si>
    <t>Svorka na hadiÄŤky - BB PLATE CLAMP NO.2 JMS-S, PP,  nesterilnĂ­, bal. Ăˇ 600 ks 201-0111</t>
  </si>
  <si>
    <t>ZB777</t>
  </si>
  <si>
    <t>Zkumavka odbÄ›rovĂˇ Vacuette ÄŤervenĂˇ 3,5 ml gel 454071</t>
  </si>
  <si>
    <t>ZB762</t>
  </si>
  <si>
    <t>Zkumavka odbÄ›rovĂˇ Vacuette ÄŤervenĂˇ 6 ml sĂ©rum 456092</t>
  </si>
  <si>
    <t>ZB756</t>
  </si>
  <si>
    <t>Zkumavka odbÄ›rovĂˇ Vacuette fialovĂˇ 3 ml K3 edta 454086</t>
  </si>
  <si>
    <t>ZB757</t>
  </si>
  <si>
    <t>Zkumavka odbÄ›rovĂˇ Vacuette fialovĂˇ 6 ml K3 edta 456036</t>
  </si>
  <si>
    <t>ZT285</t>
  </si>
  <si>
    <t>Zkumavka odbÄ›rovĂˇ Vacuette koagulace modrĂˇ Quick 3,5 ml 3,2% CitrĂˇt sodnĂ˝ modrĂˇ 13 x 75 mm 454327</t>
  </si>
  <si>
    <t>ZE949</t>
  </si>
  <si>
    <t>Zkumavka odbÄ›rovĂˇ Vacuette moÄŤovĂˇ 9,5 ml kĂłnickĂˇ 455028 - nahrazuje ZG515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</si>
  <si>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</si>
  <si>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</si>
  <si>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</si>
  <si>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</si>
  <si>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ZT300</t>
  </si>
  <si>
    <t>AdaptĂ©r k odbÄ›rovĂ˝m sadĂˇm pro hemaferĂ©zu erytrocytĹŻ bal. Ăˇ 240 ks 00621-00</t>
  </si>
  <si>
    <t>ZE407</t>
  </si>
  <si>
    <t>Filtr na destiÄŤky BC PALL-AutoStop ATSBC1EPSB</t>
  </si>
  <si>
    <t>ZG182</t>
  </si>
  <si>
    <t>Filtr na erytrocyty BPF4ARBL</t>
  </si>
  <si>
    <t>ZD085</t>
  </si>
  <si>
    <t>Jehla needle syslock 16G sterilnĂ­ 03018-01</t>
  </si>
  <si>
    <t>ZD193</t>
  </si>
  <si>
    <t>Plasma Apheresis Bowl 0625B-00</t>
  </si>
  <si>
    <t>ZT548</t>
  </si>
  <si>
    <t>Roztok ACD-A antikoagulaÄŤnĂ­ pro aferetickĂ© procedury 750 ml bal. Ăˇ 12 ks Non-DEHP Correct Connect 40818</t>
  </si>
  <si>
    <t>ZB140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</si>
  <si>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</si>
  <si>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</si>
  <si>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</si>
  <si>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</si>
  <si>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SSP2025UVZ</t>
  </si>
  <si>
    <t>ZT299</t>
  </si>
  <si>
    <t>Roztok antikoagulaÄŤnĂ­ ACD-A pro hemaferĂ©zu erytrocytĹŻ v pĹ™Ă­strojĂ­ch MCS+9000 bal. Ăˇ 20 ks 10245</t>
  </si>
  <si>
    <t>ZB202</t>
  </si>
  <si>
    <t>Roztok antikoagulaÄŤnĂ­ k separĂˇtorĹŻm krevnĂ­ch bunÄ›k MCS+ (Anticoagulant Solution Sodium Citrate 4%) 250 ml bal. Ăˇ 30 ks 10108</t>
  </si>
  <si>
    <t>Roztok antikoagulaÄŤnĂ­ natrium citricum 4% 250 ml k separĂˇtorĹŻm krevnĂ­ch bunÄ›k MCS+ (Anticoagulant Solution Sodium Citrate 4%) 250 ml bal. Ăˇ 30 ks 10108</t>
  </si>
  <si>
    <t>ZE501</t>
  </si>
  <si>
    <t>Roztok fyziologickĂ˝ 500 ml Ăˇ 20 ks 4CCB1323E</t>
  </si>
  <si>
    <t>ZB138</t>
  </si>
  <si>
    <t>Roztok fyziologickĂ˝ s adeninem, glukĂłzou a manitolem SAG-M 350 ml bal. Ăˇ 24 ks 777968350</t>
  </si>
  <si>
    <t>ZA715</t>
  </si>
  <si>
    <t>Set infuznĂ­ intrafix primeline classic 150 cm 4062957</t>
  </si>
  <si>
    <t>ZF083</t>
  </si>
  <si>
    <t>Set na lĂ©ÄŤebnĂ© depleÄŤnĂ­ erytrocytaferĂ©zy k separĂˇtorĹŻm krevnĂ­ch bunÄ›k MCS+ (Therapeutic Erythrocyte Closed Disposable Set), bal. Ăˇ 8 ks</t>
  </si>
  <si>
    <t>ZB136</t>
  </si>
  <si>
    <t>Set na odbÄ›r erytrocytĹŻ k separĂˇtorĹŻm krevnĂ­ch bunÄ›k MCS+(Single Donor Red cells Collection Closed Set)  bal. Ăˇ 8 ks 00942-00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</si>
  <si>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</si>
  <si>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</si>
  <si>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ZT546</t>
  </si>
  <si>
    <t>Set na odbÄ›r trombocytĹŻ Spectra Optia bal. Ăˇ 6 ks s pĹ™ipojenĂ­m ACD-A Correct Connect 12400</t>
  </si>
  <si>
    <t>ZN427</t>
  </si>
  <si>
    <t>Set na plazmu 620 Plasma Collection Donor Harness bal. Ăˇ 100 ks 00620-00</t>
  </si>
  <si>
    <t>ZS209</t>
  </si>
  <si>
    <t>Set pro odbÄ›r plazmy Haemonetics PLS 3-Bags Closed Set, uzavĹ™enĂˇ souprava pro automatickĂ˝ odbÄ›r 3TU FFP (FFP â€“ PCS2, MCS+), jednorĂˇzovĂ˝, bal. Ăˇ 8 ks 0623E-00</t>
  </si>
  <si>
    <t>ZS864</t>
  </si>
  <si>
    <t>Set pro odstranÄ›nĂ­ leukocytĹŻ ze smÄ›si jednotektrombocytĹŻ z Buffy Coatu "chobotnice" CompStop Flex 3F T&amp;B-7-PLT pool PT52600</t>
  </si>
  <si>
    <t>ZT550</t>
  </si>
  <si>
    <t>Set trima accel Enhanced Platelet, Plasma,RBC+Auto PAS  bal. Ăˇ 6 ks s pĹ™ipojenĂ­m ACD-A Correct Connect 82420</t>
  </si>
  <si>
    <t>ZD432</t>
  </si>
  <si>
    <t>Set trima accel enhanced platet 80420</t>
  </si>
  <si>
    <t>ZT178</t>
  </si>
  <si>
    <t>Set trima accel MultiPlasma bal. Ăˇ 6 ks s pĹ™ipojenĂ­m ACD-A Correct Connect 82700</t>
  </si>
  <si>
    <t>ZK701</t>
  </si>
  <si>
    <t>Set trima accel na PA plazma 80700</t>
  </si>
  <si>
    <t>ZB254</t>
  </si>
  <si>
    <t>Souprava pro separ. plazmy W/NACL ADAP 00627-00</t>
  </si>
  <si>
    <t>ZD086</t>
  </si>
  <si>
    <t>Trojvak T/B CPD-SAGM  bal. Ăˇ 40 ks 831-8307</t>
  </si>
  <si>
    <t>ZD660</t>
  </si>
  <si>
    <t>Vak extra na krevnĂ­ destiÄŤky 1000 ml 70030</t>
  </si>
  <si>
    <t>ZH139</t>
  </si>
  <si>
    <t>Vak na skladovĂˇnĂ­ trombocytĹŻ transfer 400 ml 720434</t>
  </si>
  <si>
    <t>ZP366</t>
  </si>
  <si>
    <t>Vak odbÄ›rovĂ˝ na plnou krev 4 komorovĂ˝ 450 ml s filtrem QUADRUPLE BAGS LEUKOFLEX 450 ml LCRD bal. Ăˇ 12 ks LQT6280LU</t>
  </si>
  <si>
    <t>ZE383</t>
  </si>
  <si>
    <t>Vak sbÄ›rnĂ˝ 1000 ml pro plazmu bal. Ăˇ 48 ks SC692-00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</si>
  <si>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</si>
  <si>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</si>
  <si>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</si>
  <si>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</si>
  <si>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</si>
  <si>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</si>
  <si>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</si>
  <si>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</si>
  <si>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ZB768</t>
  </si>
  <si>
    <t>Jehla vakuovĂˇ Vacuette 216/38 mm zelenĂˇ 450076</t>
  </si>
  <si>
    <t>ZT379</t>
  </si>
  <si>
    <t>Rukavice vyĹˇetĹ™ovacĂ­ latex nesterilnĂ­  bez pudru vel. S bal. Ăˇ 100 ks 903242vS</t>
  </si>
  <si>
    <t>ZT079</t>
  </si>
  <si>
    <t>Rukavice vyĹˇetĹ™ovacĂ­ nitril nesterilnĂ­ modrĂ© vel. M bal. Ăˇ 100 ks Renmed05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</si>
  <si>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</si>
  <si>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</si>
  <si>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</si>
  <si>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</si>
  <si>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</si>
  <si>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</si>
  <si>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</si>
  <si>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</si>
  <si>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</si>
  <si>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</si>
  <si>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</si>
  <si>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</si>
  <si>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</si>
  <si>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</si>
  <si>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</si>
  <si>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</si>
  <si>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</si>
  <si>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</si>
  <si>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</si>
  <si>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</si>
  <si>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</si>
  <si>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</si>
  <si>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</si>
  <si>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</si>
  <si>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</si>
  <si>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</si>
  <si>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</si>
  <si>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</si>
  <si>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</si>
  <si>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</si>
  <si>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</si>
  <si>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</si>
  <si>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</si>
  <si>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</si>
  <si>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</si>
  <si>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</si>
  <si>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Hamplová Monika</t>
  </si>
  <si>
    <t>Kravchuk Nataliia</t>
  </si>
  <si>
    <t>Šnyrychová Lucie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</si>
  <si>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</si>
  <si>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</si>
  <si>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</si>
  <si>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</si>
  <si>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</si>
  <si>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</si>
  <si>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</si>
  <si>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</si>
  <si>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</si>
  <si>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</si>
  <si>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</si>
  <si>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</si>
  <si>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</si>
  <si>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</si>
  <si>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</si>
  <si>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</si>
  <si>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</si>
  <si>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</si>
  <si>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22119</t>
  </si>
  <si>
    <t>VYŠETŘENÍ KOMPATIBILITY TRANSFÚZNÍHO PŘÍPRAVKU OBS</t>
  </si>
  <si>
    <t>09</t>
  </si>
  <si>
    <t>222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</si>
  <si>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</si>
  <si>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</si>
  <si>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</si>
  <si>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</si>
  <si>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</si>
  <si>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</si>
  <si>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</si>
  <si>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</si>
  <si>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</si>
  <si>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</si>
  <si>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</si>
  <si>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</si>
  <si>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</si>
  <si>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</si>
  <si>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</si>
  <si>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</si>
  <si>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</si>
  <si>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</si>
  <si>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</si>
  <si>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</si>
  <si>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</si>
  <si>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</si>
  <si>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</si>
  <si>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</si>
  <si>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</si>
  <si>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</si>
  <si>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</si>
  <si>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</si>
  <si>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</si>
  <si>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</si>
  <si>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</si>
  <si>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82119</t>
  </si>
  <si>
    <t>PRŮKAZY ANTIGENŮ VIRU HEPATITIDY B (EIA)</t>
  </si>
  <si>
    <t>22117</t>
  </si>
  <si>
    <t>82145</t>
  </si>
  <si>
    <t>RRR</t>
  </si>
  <si>
    <t>82075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</si>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</sst>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0" borderId="86" xfId="0" applyFont="1" applyFill="1" applyBorder="1"/>
    <xf numFmtId="0" fontId="33" fillId="0" borderId="25" xfId="0" applyFont="1" applyFill="1" applyBorder="1"/>
    <xf numFmtId="9" fontId="33" fillId="0" borderId="30" xfId="0" applyNumberFormat="1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5" xfId="0" applyFont="1" applyFill="1" applyBorder="1"/>
    <xf numFmtId="0" fontId="40" fillId="2" borderId="57" xfId="0" applyFont="1" applyFill="1" applyBorder="1"/>
    <xf numFmtId="0" fontId="33" fillId="0" borderId="30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0.98574410378336963</c:v>
                </c:pt>
                <c:pt idx="1">
                  <c:v>0.54566837321936557</c:v>
                </c:pt>
                <c:pt idx="2">
                  <c:v>0.63636596469269247</c:v>
                </c:pt>
                <c:pt idx="3">
                  <c:v>0.30100258903053484</c:v>
                </c:pt>
                <c:pt idx="4">
                  <c:v>0.31715689844129508</c:v>
                </c:pt>
                <c:pt idx="5">
                  <c:v>0.28091830765973724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4" tableBorderDxfId="93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1" totalsRowShown="0">
  <autoFilter ref="C3:S11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605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859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860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887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1445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1474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1484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1562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1563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1614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4A2DAEF5-E09A-4B28-A049-0C5AFF8AC0B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605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53</v>
      </c>
      <c r="J3" s="43">
        <f>SUBTOTAL(9,J6:J1048576)</f>
        <v>2234.13</v>
      </c>
      <c r="K3" s="44">
        <f>IF(M3=0,0,J3/M3)</f>
        <v>1</v>
      </c>
      <c r="L3" s="43">
        <f>SUBTOTAL(9,L6:L1048576)</f>
        <v>53</v>
      </c>
      <c r="M3" s="45">
        <f>SUBTOTAL(9,M6:M1048576)</f>
        <v>2234.13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538</v>
      </c>
      <c r="B6" s="479" t="s">
        <v>599</v>
      </c>
      <c r="C6" s="479" t="s">
        <v>600</v>
      </c>
      <c r="D6" s="479" t="s">
        <v>573</v>
      </c>
      <c r="E6" s="479" t="s">
        <v>601</v>
      </c>
      <c r="F6" s="483"/>
      <c r="G6" s="483"/>
      <c r="H6" s="504">
        <v>0</v>
      </c>
      <c r="I6" s="483">
        <v>47</v>
      </c>
      <c r="J6" s="483">
        <v>1844.73</v>
      </c>
      <c r="K6" s="504">
        <v>1</v>
      </c>
      <c r="L6" s="483">
        <v>47</v>
      </c>
      <c r="M6" s="484">
        <v>1844.73</v>
      </c>
    </row>
    <row r="7" spans="1:13" ht="14.45" customHeight="1" thickBot="1" x14ac:dyDescent="0.25">
      <c r="A7" s="492" t="s">
        <v>538</v>
      </c>
      <c r="B7" s="493" t="s">
        <v>602</v>
      </c>
      <c r="C7" s="493" t="s">
        <v>603</v>
      </c>
      <c r="D7" s="493" t="s">
        <v>590</v>
      </c>
      <c r="E7" s="493" t="s">
        <v>604</v>
      </c>
      <c r="F7" s="497"/>
      <c r="G7" s="497"/>
      <c r="H7" s="505">
        <v>0</v>
      </c>
      <c r="I7" s="497">
        <v>6</v>
      </c>
      <c r="J7" s="497">
        <v>389.40000000000003</v>
      </c>
      <c r="K7" s="505">
        <v>1</v>
      </c>
      <c r="L7" s="497">
        <v>6</v>
      </c>
      <c r="M7" s="498">
        <v>389.40000000000003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E91FA96F-1569-4300-95BA-97A27760DAB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138</v>
      </c>
      <c r="C3" s="251">
        <f>SUM(C6:C1048576)</f>
        <v>13</v>
      </c>
      <c r="D3" s="251">
        <f>SUM(D6:D1048576)</f>
        <v>0</v>
      </c>
      <c r="E3" s="252">
        <f>SUM(E6:E1048576)</f>
        <v>0</v>
      </c>
      <c r="F3" s="249">
        <f>IF(SUM($B3:$E3)=0,"",B3/SUM($B3:$E3))</f>
        <v>0.91390728476821192</v>
      </c>
      <c r="G3" s="247">
        <f t="shared" ref="G3:I3" si="0">IF(SUM($B3:$E3)=0,"",C3/SUM($B3:$E3))</f>
        <v>8.6092715231788075E-2</v>
      </c>
      <c r="H3" s="247">
        <f t="shared" si="0"/>
        <v>0</v>
      </c>
      <c r="I3" s="248">
        <f t="shared" si="0"/>
        <v>0</v>
      </c>
      <c r="J3" s="251">
        <f>SUM(J6:J1048576)</f>
        <v>51</v>
      </c>
      <c r="K3" s="251">
        <f>SUM(K6:K1048576)</f>
        <v>9</v>
      </c>
      <c r="L3" s="251">
        <f>SUM(L6:L1048576)</f>
        <v>0</v>
      </c>
      <c r="M3" s="252">
        <f>SUM(M6:M1048576)</f>
        <v>0</v>
      </c>
      <c r="N3" s="249">
        <f>IF(SUM($J3:$M3)=0,"",J3/SUM($J3:$M3))</f>
        <v>0.85</v>
      </c>
      <c r="O3" s="247">
        <f t="shared" ref="O3:Q3" si="1">IF(SUM($J3:$M3)=0,"",K3/SUM($J3:$M3))</f>
        <v>0.15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30" t="s">
        <v>606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5" customHeight="1" x14ac:dyDescent="0.2">
      <c r="A7" s="531" t="s">
        <v>607</v>
      </c>
      <c r="B7" s="537">
        <v>3</v>
      </c>
      <c r="C7" s="490"/>
      <c r="D7" s="490"/>
      <c r="E7" s="491"/>
      <c r="F7" s="534">
        <v>1</v>
      </c>
      <c r="G7" s="512">
        <v>0</v>
      </c>
      <c r="H7" s="512">
        <v>0</v>
      </c>
      <c r="I7" s="540">
        <v>0</v>
      </c>
      <c r="J7" s="537">
        <v>1</v>
      </c>
      <c r="K7" s="490"/>
      <c r="L7" s="490"/>
      <c r="M7" s="491"/>
      <c r="N7" s="534">
        <v>1</v>
      </c>
      <c r="O7" s="512">
        <v>0</v>
      </c>
      <c r="P7" s="512">
        <v>0</v>
      </c>
      <c r="Q7" s="528">
        <v>0</v>
      </c>
    </row>
    <row r="8" spans="1:17" ht="14.45" customHeight="1" thickBot="1" x14ac:dyDescent="0.25">
      <c r="A8" s="532" t="s">
        <v>596</v>
      </c>
      <c r="B8" s="538">
        <v>135</v>
      </c>
      <c r="C8" s="497">
        <v>13</v>
      </c>
      <c r="D8" s="497"/>
      <c r="E8" s="498"/>
      <c r="F8" s="535">
        <v>0.91216216216216217</v>
      </c>
      <c r="G8" s="505">
        <v>8.7837837837837843E-2</v>
      </c>
      <c r="H8" s="505">
        <v>0</v>
      </c>
      <c r="I8" s="541">
        <v>0</v>
      </c>
      <c r="J8" s="538">
        <v>50</v>
      </c>
      <c r="K8" s="497">
        <v>9</v>
      </c>
      <c r="L8" s="497"/>
      <c r="M8" s="498"/>
      <c r="N8" s="535">
        <v>0.84745762711864403</v>
      </c>
      <c r="O8" s="505">
        <v>0.15254237288135594</v>
      </c>
      <c r="P8" s="505">
        <v>0</v>
      </c>
      <c r="Q8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096CE761-DD9E-4B1A-AE4B-1F9E6A97992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35</v>
      </c>
      <c r="B5" s="466" t="s">
        <v>608</v>
      </c>
      <c r="C5" s="469">
        <v>17916.989999999998</v>
      </c>
      <c r="D5" s="469">
        <v>105</v>
      </c>
      <c r="E5" s="469">
        <v>14314.319999999996</v>
      </c>
      <c r="F5" s="542">
        <v>0.79892437289968898</v>
      </c>
      <c r="G5" s="469">
        <v>82</v>
      </c>
      <c r="H5" s="542">
        <v>0.78095238095238095</v>
      </c>
      <c r="I5" s="469">
        <v>3602.6700000000005</v>
      </c>
      <c r="J5" s="542">
        <v>0.20107562710031099</v>
      </c>
      <c r="K5" s="469">
        <v>23</v>
      </c>
      <c r="L5" s="542">
        <v>0.21904761904761905</v>
      </c>
      <c r="M5" s="469" t="s">
        <v>68</v>
      </c>
      <c r="N5" s="150"/>
    </row>
    <row r="6" spans="1:14" ht="14.45" customHeight="1" x14ac:dyDescent="0.2">
      <c r="A6" s="465">
        <v>35</v>
      </c>
      <c r="B6" s="466" t="s">
        <v>609</v>
      </c>
      <c r="C6" s="469">
        <v>17916.989999999998</v>
      </c>
      <c r="D6" s="469">
        <v>102</v>
      </c>
      <c r="E6" s="469">
        <v>14314.319999999996</v>
      </c>
      <c r="F6" s="542">
        <v>0.79892437289968898</v>
      </c>
      <c r="G6" s="469">
        <v>80</v>
      </c>
      <c r="H6" s="542">
        <v>0.78431372549019607</v>
      </c>
      <c r="I6" s="469">
        <v>3602.6700000000005</v>
      </c>
      <c r="J6" s="542">
        <v>0.20107562710031099</v>
      </c>
      <c r="K6" s="469">
        <v>22</v>
      </c>
      <c r="L6" s="542">
        <v>0.21568627450980393</v>
      </c>
      <c r="M6" s="469" t="s">
        <v>1</v>
      </c>
      <c r="N6" s="150"/>
    </row>
    <row r="7" spans="1:14" ht="14.45" customHeight="1" x14ac:dyDescent="0.2">
      <c r="A7" s="465">
        <v>35</v>
      </c>
      <c r="B7" s="466" t="s">
        <v>610</v>
      </c>
      <c r="C7" s="469">
        <v>0</v>
      </c>
      <c r="D7" s="469">
        <v>3</v>
      </c>
      <c r="E7" s="469">
        <v>0</v>
      </c>
      <c r="F7" s="542" t="s">
        <v>271</v>
      </c>
      <c r="G7" s="469">
        <v>2</v>
      </c>
      <c r="H7" s="542">
        <v>0.66666666666666663</v>
      </c>
      <c r="I7" s="469">
        <v>0</v>
      </c>
      <c r="J7" s="542" t="s">
        <v>271</v>
      </c>
      <c r="K7" s="469">
        <v>1</v>
      </c>
      <c r="L7" s="542">
        <v>0.33333333333333331</v>
      </c>
      <c r="M7" s="469" t="s">
        <v>1</v>
      </c>
      <c r="N7" s="150"/>
    </row>
    <row r="8" spans="1:14" ht="14.45" customHeight="1" x14ac:dyDescent="0.2">
      <c r="A8" s="465" t="s">
        <v>527</v>
      </c>
      <c r="B8" s="466" t="s">
        <v>3</v>
      </c>
      <c r="C8" s="469">
        <v>17916.989999999998</v>
      </c>
      <c r="D8" s="469">
        <v>105</v>
      </c>
      <c r="E8" s="469">
        <v>14314.319999999996</v>
      </c>
      <c r="F8" s="542">
        <v>0.79892437289968898</v>
      </c>
      <c r="G8" s="469">
        <v>82</v>
      </c>
      <c r="H8" s="542">
        <v>0.78095238095238095</v>
      </c>
      <c r="I8" s="469">
        <v>3602.6700000000005</v>
      </c>
      <c r="J8" s="542">
        <v>0.20107562710031099</v>
      </c>
      <c r="K8" s="469">
        <v>23</v>
      </c>
      <c r="L8" s="542">
        <v>0.21904761904761905</v>
      </c>
      <c r="M8" s="469" t="s">
        <v>532</v>
      </c>
      <c r="N8" s="150"/>
    </row>
    <row r="10" spans="1:14" ht="14.45" customHeight="1" x14ac:dyDescent="0.2">
      <c r="A10" s="465">
        <v>35</v>
      </c>
      <c r="B10" s="466" t="s">
        <v>608</v>
      </c>
      <c r="C10" s="469" t="s">
        <v>271</v>
      </c>
      <c r="D10" s="469" t="s">
        <v>271</v>
      </c>
      <c r="E10" s="469" t="s">
        <v>271</v>
      </c>
      <c r="F10" s="542" t="s">
        <v>271</v>
      </c>
      <c r="G10" s="469" t="s">
        <v>271</v>
      </c>
      <c r="H10" s="542" t="s">
        <v>271</v>
      </c>
      <c r="I10" s="469" t="s">
        <v>271</v>
      </c>
      <c r="J10" s="542" t="s">
        <v>271</v>
      </c>
      <c r="K10" s="469" t="s">
        <v>271</v>
      </c>
      <c r="L10" s="542" t="s">
        <v>271</v>
      </c>
      <c r="M10" s="469" t="s">
        <v>68</v>
      </c>
      <c r="N10" s="150"/>
    </row>
    <row r="11" spans="1:14" ht="14.45" customHeight="1" x14ac:dyDescent="0.2">
      <c r="A11" s="465" t="s">
        <v>611</v>
      </c>
      <c r="B11" s="466" t="s">
        <v>609</v>
      </c>
      <c r="C11" s="469">
        <v>17916.989999999998</v>
      </c>
      <c r="D11" s="469">
        <v>102</v>
      </c>
      <c r="E11" s="469">
        <v>14314.319999999996</v>
      </c>
      <c r="F11" s="542">
        <v>0.79892437289968898</v>
      </c>
      <c r="G11" s="469">
        <v>80</v>
      </c>
      <c r="H11" s="542">
        <v>0.78431372549019607</v>
      </c>
      <c r="I11" s="469">
        <v>3602.6700000000005</v>
      </c>
      <c r="J11" s="542">
        <v>0.20107562710031099</v>
      </c>
      <c r="K11" s="469">
        <v>22</v>
      </c>
      <c r="L11" s="542">
        <v>0.21568627450980393</v>
      </c>
      <c r="M11" s="469" t="s">
        <v>1</v>
      </c>
      <c r="N11" s="150"/>
    </row>
    <row r="12" spans="1:14" ht="14.45" customHeight="1" x14ac:dyDescent="0.2">
      <c r="A12" s="465" t="s">
        <v>611</v>
      </c>
      <c r="B12" s="466" t="s">
        <v>610</v>
      </c>
      <c r="C12" s="469">
        <v>0</v>
      </c>
      <c r="D12" s="469">
        <v>3</v>
      </c>
      <c r="E12" s="469">
        <v>0</v>
      </c>
      <c r="F12" s="542" t="s">
        <v>271</v>
      </c>
      <c r="G12" s="469">
        <v>2</v>
      </c>
      <c r="H12" s="542">
        <v>0.66666666666666663</v>
      </c>
      <c r="I12" s="469">
        <v>0</v>
      </c>
      <c r="J12" s="542" t="s">
        <v>271</v>
      </c>
      <c r="K12" s="469">
        <v>1</v>
      </c>
      <c r="L12" s="542">
        <v>0.33333333333333331</v>
      </c>
      <c r="M12" s="469" t="s">
        <v>1</v>
      </c>
      <c r="N12" s="150"/>
    </row>
    <row r="13" spans="1:14" ht="14.45" customHeight="1" x14ac:dyDescent="0.2">
      <c r="A13" s="465" t="s">
        <v>611</v>
      </c>
      <c r="B13" s="466" t="s">
        <v>612</v>
      </c>
      <c r="C13" s="469">
        <v>17916.989999999998</v>
      </c>
      <c r="D13" s="469">
        <v>105</v>
      </c>
      <c r="E13" s="469">
        <v>14314.319999999996</v>
      </c>
      <c r="F13" s="542">
        <v>0.79892437289968898</v>
      </c>
      <c r="G13" s="469">
        <v>82</v>
      </c>
      <c r="H13" s="542">
        <v>0.78095238095238095</v>
      </c>
      <c r="I13" s="469">
        <v>3602.6700000000005</v>
      </c>
      <c r="J13" s="542">
        <v>0.20107562710031099</v>
      </c>
      <c r="K13" s="469">
        <v>23</v>
      </c>
      <c r="L13" s="542">
        <v>0.21904761904761905</v>
      </c>
      <c r="M13" s="469" t="s">
        <v>536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2" t="s">
        <v>271</v>
      </c>
      <c r="G14" s="469" t="s">
        <v>271</v>
      </c>
      <c r="H14" s="542" t="s">
        <v>271</v>
      </c>
      <c r="I14" s="469" t="s">
        <v>271</v>
      </c>
      <c r="J14" s="542" t="s">
        <v>271</v>
      </c>
      <c r="K14" s="469" t="s">
        <v>271</v>
      </c>
      <c r="L14" s="542" t="s">
        <v>271</v>
      </c>
      <c r="M14" s="469" t="s">
        <v>537</v>
      </c>
      <c r="N14" s="150"/>
    </row>
    <row r="15" spans="1:14" ht="14.45" customHeight="1" x14ac:dyDescent="0.2">
      <c r="A15" s="465" t="s">
        <v>527</v>
      </c>
      <c r="B15" s="466" t="s">
        <v>613</v>
      </c>
      <c r="C15" s="469">
        <v>17916.989999999998</v>
      </c>
      <c r="D15" s="469">
        <v>105</v>
      </c>
      <c r="E15" s="469">
        <v>14314.319999999996</v>
      </c>
      <c r="F15" s="542">
        <v>0.79892437289968898</v>
      </c>
      <c r="G15" s="469">
        <v>82</v>
      </c>
      <c r="H15" s="542">
        <v>0.78095238095238095</v>
      </c>
      <c r="I15" s="469">
        <v>3602.6700000000005</v>
      </c>
      <c r="J15" s="542">
        <v>0.20107562710031099</v>
      </c>
      <c r="K15" s="469">
        <v>23</v>
      </c>
      <c r="L15" s="542">
        <v>0.21904761904761905</v>
      </c>
      <c r="M15" s="469" t="s">
        <v>532</v>
      </c>
      <c r="N15" s="150"/>
    </row>
    <row r="16" spans="1:14" ht="14.45" customHeight="1" x14ac:dyDescent="0.2">
      <c r="A16" s="543" t="s">
        <v>244</v>
      </c>
    </row>
    <row r="17" spans="1:1" ht="14.45" customHeight="1" x14ac:dyDescent="0.2">
      <c r="A17" s="544" t="s">
        <v>614</v>
      </c>
    </row>
    <row r="18" spans="1:1" ht="14.45" customHeight="1" x14ac:dyDescent="0.2">
      <c r="A18" s="543" t="s">
        <v>615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6A35F9A3-3386-4C7C-B7CC-1F0ECFA09A51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5" t="s">
        <v>616</v>
      </c>
      <c r="B5" s="536">
        <v>8019.3300000000017</v>
      </c>
      <c r="C5" s="479">
        <v>1</v>
      </c>
      <c r="D5" s="549">
        <v>35</v>
      </c>
      <c r="E5" s="552" t="s">
        <v>616</v>
      </c>
      <c r="F5" s="536">
        <v>6273.1000000000013</v>
      </c>
      <c r="G5" s="504">
        <v>0.78224739473247762</v>
      </c>
      <c r="H5" s="483">
        <v>27</v>
      </c>
      <c r="I5" s="527">
        <v>0.77142857142857146</v>
      </c>
      <c r="J5" s="555">
        <v>1746.23</v>
      </c>
      <c r="K5" s="504">
        <v>0.2177526052675223</v>
      </c>
      <c r="L5" s="483">
        <v>8</v>
      </c>
      <c r="M5" s="527">
        <v>0.22857142857142856</v>
      </c>
    </row>
    <row r="6" spans="1:13" ht="14.45" customHeight="1" x14ac:dyDescent="0.2">
      <c r="A6" s="546" t="s">
        <v>617</v>
      </c>
      <c r="B6" s="537">
        <v>596.28</v>
      </c>
      <c r="C6" s="486">
        <v>1</v>
      </c>
      <c r="D6" s="550">
        <v>4</v>
      </c>
      <c r="E6" s="553" t="s">
        <v>617</v>
      </c>
      <c r="F6" s="537">
        <v>596.28</v>
      </c>
      <c r="G6" s="512">
        <v>1</v>
      </c>
      <c r="H6" s="490">
        <v>4</v>
      </c>
      <c r="I6" s="528">
        <v>1</v>
      </c>
      <c r="J6" s="556"/>
      <c r="K6" s="512">
        <v>0</v>
      </c>
      <c r="L6" s="490"/>
      <c r="M6" s="528">
        <v>0</v>
      </c>
    </row>
    <row r="7" spans="1:13" ht="14.45" customHeight="1" x14ac:dyDescent="0.2">
      <c r="A7" s="546" t="s">
        <v>618</v>
      </c>
      <c r="B7" s="537">
        <v>5382.11</v>
      </c>
      <c r="C7" s="486">
        <v>1</v>
      </c>
      <c r="D7" s="550">
        <v>48</v>
      </c>
      <c r="E7" s="553" t="s">
        <v>618</v>
      </c>
      <c r="F7" s="537">
        <v>4423.4699999999993</v>
      </c>
      <c r="G7" s="512">
        <v>0.82188398230433779</v>
      </c>
      <c r="H7" s="490">
        <v>37</v>
      </c>
      <c r="I7" s="528">
        <v>0.77083333333333337</v>
      </c>
      <c r="J7" s="556">
        <v>958.64</v>
      </c>
      <c r="K7" s="512">
        <v>0.17811601769566213</v>
      </c>
      <c r="L7" s="490">
        <v>11</v>
      </c>
      <c r="M7" s="528">
        <v>0.22916666666666666</v>
      </c>
    </row>
    <row r="8" spans="1:13" ht="14.45" customHeight="1" thickBot="1" x14ac:dyDescent="0.25">
      <c r="A8" s="547" t="s">
        <v>619</v>
      </c>
      <c r="B8" s="538">
        <v>3919.2700000000004</v>
      </c>
      <c r="C8" s="493">
        <v>1</v>
      </c>
      <c r="D8" s="551">
        <v>18</v>
      </c>
      <c r="E8" s="554" t="s">
        <v>619</v>
      </c>
      <c r="F8" s="538">
        <v>3021.4700000000003</v>
      </c>
      <c r="G8" s="505">
        <v>0.77092672870202872</v>
      </c>
      <c r="H8" s="497">
        <v>14</v>
      </c>
      <c r="I8" s="529">
        <v>0.77777777777777779</v>
      </c>
      <c r="J8" s="557">
        <v>897.8</v>
      </c>
      <c r="K8" s="505">
        <v>0.22907327129797128</v>
      </c>
      <c r="L8" s="497">
        <v>4</v>
      </c>
      <c r="M8" s="529">
        <v>0.22222222222222221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C6CE05E4-CD7F-42BC-A093-087E5624926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8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859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17916.990000000002</v>
      </c>
      <c r="N3" s="66">
        <f>SUBTOTAL(9,N7:N1048576)</f>
        <v>149</v>
      </c>
      <c r="O3" s="66">
        <f>SUBTOTAL(9,O7:O1048576)</f>
        <v>105</v>
      </c>
      <c r="P3" s="66">
        <f>SUBTOTAL(9,P7:P1048576)</f>
        <v>14314.320000000007</v>
      </c>
      <c r="Q3" s="67">
        <f>IF(M3=0,0,P3/M3)</f>
        <v>0.79892437289968943</v>
      </c>
      <c r="R3" s="66">
        <f>SUBTOTAL(9,R7:R1048576)</f>
        <v>121</v>
      </c>
      <c r="S3" s="67">
        <f>IF(N3=0,0,R3/N3)</f>
        <v>0.81208053691275173</v>
      </c>
      <c r="T3" s="66">
        <f>SUBTOTAL(9,T7:T1048576)</f>
        <v>82</v>
      </c>
      <c r="U3" s="68">
        <f>IF(O3=0,0,T3/O3)</f>
        <v>0.78095238095238095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478">
        <v>35</v>
      </c>
      <c r="B7" s="479" t="s">
        <v>608</v>
      </c>
      <c r="C7" s="479" t="s">
        <v>611</v>
      </c>
      <c r="D7" s="563" t="s">
        <v>858</v>
      </c>
      <c r="E7" s="564" t="s">
        <v>616</v>
      </c>
      <c r="F7" s="479" t="s">
        <v>609</v>
      </c>
      <c r="G7" s="479" t="s">
        <v>620</v>
      </c>
      <c r="H7" s="479" t="s">
        <v>271</v>
      </c>
      <c r="I7" s="479" t="s">
        <v>621</v>
      </c>
      <c r="J7" s="479" t="s">
        <v>622</v>
      </c>
      <c r="K7" s="479" t="s">
        <v>623</v>
      </c>
      <c r="L7" s="480">
        <v>0</v>
      </c>
      <c r="M7" s="480">
        <v>0</v>
      </c>
      <c r="N7" s="479">
        <v>2</v>
      </c>
      <c r="O7" s="565">
        <v>1</v>
      </c>
      <c r="P7" s="480">
        <v>0</v>
      </c>
      <c r="Q7" s="504"/>
      <c r="R7" s="479">
        <v>1</v>
      </c>
      <c r="S7" s="504">
        <v>0.5</v>
      </c>
      <c r="T7" s="565">
        <v>0.5</v>
      </c>
      <c r="U7" s="527">
        <v>0.5</v>
      </c>
    </row>
    <row r="8" spans="1:21" ht="14.45" customHeight="1" x14ac:dyDescent="0.2">
      <c r="A8" s="485">
        <v>35</v>
      </c>
      <c r="B8" s="486" t="s">
        <v>608</v>
      </c>
      <c r="C8" s="486" t="s">
        <v>611</v>
      </c>
      <c r="D8" s="566" t="s">
        <v>858</v>
      </c>
      <c r="E8" s="567" t="s">
        <v>616</v>
      </c>
      <c r="F8" s="486" t="s">
        <v>609</v>
      </c>
      <c r="G8" s="486" t="s">
        <v>624</v>
      </c>
      <c r="H8" s="486" t="s">
        <v>271</v>
      </c>
      <c r="I8" s="486" t="s">
        <v>625</v>
      </c>
      <c r="J8" s="486" t="s">
        <v>626</v>
      </c>
      <c r="K8" s="486" t="s">
        <v>627</v>
      </c>
      <c r="L8" s="487">
        <v>80.19</v>
      </c>
      <c r="M8" s="487">
        <v>240.57</v>
      </c>
      <c r="N8" s="486">
        <v>3</v>
      </c>
      <c r="O8" s="568">
        <v>1.5</v>
      </c>
      <c r="P8" s="487">
        <v>240.57</v>
      </c>
      <c r="Q8" s="512">
        <v>1</v>
      </c>
      <c r="R8" s="486">
        <v>3</v>
      </c>
      <c r="S8" s="512">
        <v>1</v>
      </c>
      <c r="T8" s="568">
        <v>1.5</v>
      </c>
      <c r="U8" s="528">
        <v>1</v>
      </c>
    </row>
    <row r="9" spans="1:21" ht="14.45" customHeight="1" x14ac:dyDescent="0.2">
      <c r="A9" s="485">
        <v>35</v>
      </c>
      <c r="B9" s="486" t="s">
        <v>608</v>
      </c>
      <c r="C9" s="486" t="s">
        <v>611</v>
      </c>
      <c r="D9" s="566" t="s">
        <v>858</v>
      </c>
      <c r="E9" s="567" t="s">
        <v>616</v>
      </c>
      <c r="F9" s="486" t="s">
        <v>609</v>
      </c>
      <c r="G9" s="486" t="s">
        <v>628</v>
      </c>
      <c r="H9" s="486" t="s">
        <v>271</v>
      </c>
      <c r="I9" s="486" t="s">
        <v>629</v>
      </c>
      <c r="J9" s="486" t="s">
        <v>630</v>
      </c>
      <c r="K9" s="486" t="s">
        <v>631</v>
      </c>
      <c r="L9" s="487">
        <v>0</v>
      </c>
      <c r="M9" s="487">
        <v>0</v>
      </c>
      <c r="N9" s="486">
        <v>2</v>
      </c>
      <c r="O9" s="568">
        <v>1</v>
      </c>
      <c r="P9" s="487">
        <v>0</v>
      </c>
      <c r="Q9" s="512"/>
      <c r="R9" s="486">
        <v>2</v>
      </c>
      <c r="S9" s="512">
        <v>1</v>
      </c>
      <c r="T9" s="568">
        <v>1</v>
      </c>
      <c r="U9" s="528">
        <v>1</v>
      </c>
    </row>
    <row r="10" spans="1:21" ht="14.45" customHeight="1" x14ac:dyDescent="0.2">
      <c r="A10" s="485">
        <v>35</v>
      </c>
      <c r="B10" s="486" t="s">
        <v>608</v>
      </c>
      <c r="C10" s="486" t="s">
        <v>611</v>
      </c>
      <c r="D10" s="566" t="s">
        <v>858</v>
      </c>
      <c r="E10" s="567" t="s">
        <v>616</v>
      </c>
      <c r="F10" s="486" t="s">
        <v>609</v>
      </c>
      <c r="G10" s="486" t="s">
        <v>632</v>
      </c>
      <c r="H10" s="486" t="s">
        <v>572</v>
      </c>
      <c r="I10" s="486" t="s">
        <v>633</v>
      </c>
      <c r="J10" s="486" t="s">
        <v>634</v>
      </c>
      <c r="K10" s="486" t="s">
        <v>635</v>
      </c>
      <c r="L10" s="487">
        <v>176.32</v>
      </c>
      <c r="M10" s="487">
        <v>176.32</v>
      </c>
      <c r="N10" s="486">
        <v>1</v>
      </c>
      <c r="O10" s="568">
        <v>1</v>
      </c>
      <c r="P10" s="487"/>
      <c r="Q10" s="512">
        <v>0</v>
      </c>
      <c r="R10" s="486"/>
      <c r="S10" s="512">
        <v>0</v>
      </c>
      <c r="T10" s="568"/>
      <c r="U10" s="528">
        <v>0</v>
      </c>
    </row>
    <row r="11" spans="1:21" ht="14.45" customHeight="1" x14ac:dyDescent="0.2">
      <c r="A11" s="485">
        <v>35</v>
      </c>
      <c r="B11" s="486" t="s">
        <v>608</v>
      </c>
      <c r="C11" s="486" t="s">
        <v>611</v>
      </c>
      <c r="D11" s="566" t="s">
        <v>858</v>
      </c>
      <c r="E11" s="567" t="s">
        <v>616</v>
      </c>
      <c r="F11" s="486" t="s">
        <v>609</v>
      </c>
      <c r="G11" s="486" t="s">
        <v>636</v>
      </c>
      <c r="H11" s="486" t="s">
        <v>271</v>
      </c>
      <c r="I11" s="486" t="s">
        <v>637</v>
      </c>
      <c r="J11" s="486" t="s">
        <v>638</v>
      </c>
      <c r="K11" s="486" t="s">
        <v>639</v>
      </c>
      <c r="L11" s="487">
        <v>114.88</v>
      </c>
      <c r="M11" s="487">
        <v>114.88</v>
      </c>
      <c r="N11" s="486">
        <v>1</v>
      </c>
      <c r="O11" s="568">
        <v>0.5</v>
      </c>
      <c r="P11" s="487">
        <v>114.88</v>
      </c>
      <c r="Q11" s="512">
        <v>1</v>
      </c>
      <c r="R11" s="486">
        <v>1</v>
      </c>
      <c r="S11" s="512">
        <v>1</v>
      </c>
      <c r="T11" s="568">
        <v>0.5</v>
      </c>
      <c r="U11" s="528">
        <v>1</v>
      </c>
    </row>
    <row r="12" spans="1:21" ht="14.45" customHeight="1" x14ac:dyDescent="0.2">
      <c r="A12" s="485">
        <v>35</v>
      </c>
      <c r="B12" s="486" t="s">
        <v>608</v>
      </c>
      <c r="C12" s="486" t="s">
        <v>611</v>
      </c>
      <c r="D12" s="566" t="s">
        <v>858</v>
      </c>
      <c r="E12" s="567" t="s">
        <v>616</v>
      </c>
      <c r="F12" s="486" t="s">
        <v>609</v>
      </c>
      <c r="G12" s="486" t="s">
        <v>640</v>
      </c>
      <c r="H12" s="486" t="s">
        <v>271</v>
      </c>
      <c r="I12" s="486" t="s">
        <v>641</v>
      </c>
      <c r="J12" s="486" t="s">
        <v>642</v>
      </c>
      <c r="K12" s="486" t="s">
        <v>643</v>
      </c>
      <c r="L12" s="487">
        <v>58.77</v>
      </c>
      <c r="M12" s="487">
        <v>58.77</v>
      </c>
      <c r="N12" s="486">
        <v>1</v>
      </c>
      <c r="O12" s="568">
        <v>1</v>
      </c>
      <c r="P12" s="487"/>
      <c r="Q12" s="512">
        <v>0</v>
      </c>
      <c r="R12" s="486"/>
      <c r="S12" s="512">
        <v>0</v>
      </c>
      <c r="T12" s="568"/>
      <c r="U12" s="528">
        <v>0</v>
      </c>
    </row>
    <row r="13" spans="1:21" ht="14.45" customHeight="1" x14ac:dyDescent="0.2">
      <c r="A13" s="485">
        <v>35</v>
      </c>
      <c r="B13" s="486" t="s">
        <v>608</v>
      </c>
      <c r="C13" s="486" t="s">
        <v>611</v>
      </c>
      <c r="D13" s="566" t="s">
        <v>858</v>
      </c>
      <c r="E13" s="567" t="s">
        <v>616</v>
      </c>
      <c r="F13" s="486" t="s">
        <v>609</v>
      </c>
      <c r="G13" s="486" t="s">
        <v>644</v>
      </c>
      <c r="H13" s="486" t="s">
        <v>271</v>
      </c>
      <c r="I13" s="486" t="s">
        <v>645</v>
      </c>
      <c r="J13" s="486" t="s">
        <v>646</v>
      </c>
      <c r="K13" s="486" t="s">
        <v>647</v>
      </c>
      <c r="L13" s="487">
        <v>147.85</v>
      </c>
      <c r="M13" s="487">
        <v>147.85</v>
      </c>
      <c r="N13" s="486">
        <v>1</v>
      </c>
      <c r="O13" s="568">
        <v>1</v>
      </c>
      <c r="P13" s="487">
        <v>147.85</v>
      </c>
      <c r="Q13" s="512">
        <v>1</v>
      </c>
      <c r="R13" s="486">
        <v>1</v>
      </c>
      <c r="S13" s="512">
        <v>1</v>
      </c>
      <c r="T13" s="568">
        <v>1</v>
      </c>
      <c r="U13" s="528">
        <v>1</v>
      </c>
    </row>
    <row r="14" spans="1:21" ht="14.45" customHeight="1" x14ac:dyDescent="0.2">
      <c r="A14" s="485">
        <v>35</v>
      </c>
      <c r="B14" s="486" t="s">
        <v>608</v>
      </c>
      <c r="C14" s="486" t="s">
        <v>611</v>
      </c>
      <c r="D14" s="566" t="s">
        <v>858</v>
      </c>
      <c r="E14" s="567" t="s">
        <v>616</v>
      </c>
      <c r="F14" s="486" t="s">
        <v>609</v>
      </c>
      <c r="G14" s="486" t="s">
        <v>648</v>
      </c>
      <c r="H14" s="486" t="s">
        <v>271</v>
      </c>
      <c r="I14" s="486" t="s">
        <v>649</v>
      </c>
      <c r="J14" s="486" t="s">
        <v>650</v>
      </c>
      <c r="K14" s="486" t="s">
        <v>651</v>
      </c>
      <c r="L14" s="487">
        <v>182.22</v>
      </c>
      <c r="M14" s="487">
        <v>182.22</v>
      </c>
      <c r="N14" s="486">
        <v>1</v>
      </c>
      <c r="O14" s="568">
        <v>1</v>
      </c>
      <c r="P14" s="487">
        <v>182.22</v>
      </c>
      <c r="Q14" s="512">
        <v>1</v>
      </c>
      <c r="R14" s="486">
        <v>1</v>
      </c>
      <c r="S14" s="512">
        <v>1</v>
      </c>
      <c r="T14" s="568">
        <v>1</v>
      </c>
      <c r="U14" s="528">
        <v>1</v>
      </c>
    </row>
    <row r="15" spans="1:21" ht="14.45" customHeight="1" x14ac:dyDescent="0.2">
      <c r="A15" s="485">
        <v>35</v>
      </c>
      <c r="B15" s="486" t="s">
        <v>608</v>
      </c>
      <c r="C15" s="486" t="s">
        <v>611</v>
      </c>
      <c r="D15" s="566" t="s">
        <v>858</v>
      </c>
      <c r="E15" s="567" t="s">
        <v>616</v>
      </c>
      <c r="F15" s="486" t="s">
        <v>609</v>
      </c>
      <c r="G15" s="486" t="s">
        <v>648</v>
      </c>
      <c r="H15" s="486" t="s">
        <v>271</v>
      </c>
      <c r="I15" s="486" t="s">
        <v>652</v>
      </c>
      <c r="J15" s="486" t="s">
        <v>650</v>
      </c>
      <c r="K15" s="486" t="s">
        <v>651</v>
      </c>
      <c r="L15" s="487">
        <v>182.22</v>
      </c>
      <c r="M15" s="487">
        <v>182.22</v>
      </c>
      <c r="N15" s="486">
        <v>1</v>
      </c>
      <c r="O15" s="568"/>
      <c r="P15" s="487">
        <v>182.22</v>
      </c>
      <c r="Q15" s="512">
        <v>1</v>
      </c>
      <c r="R15" s="486">
        <v>1</v>
      </c>
      <c r="S15" s="512">
        <v>1</v>
      </c>
      <c r="T15" s="568"/>
      <c r="U15" s="528"/>
    </row>
    <row r="16" spans="1:21" ht="14.45" customHeight="1" x14ac:dyDescent="0.2">
      <c r="A16" s="485">
        <v>35</v>
      </c>
      <c r="B16" s="486" t="s">
        <v>608</v>
      </c>
      <c r="C16" s="486" t="s">
        <v>611</v>
      </c>
      <c r="D16" s="566" t="s">
        <v>858</v>
      </c>
      <c r="E16" s="567" t="s">
        <v>616</v>
      </c>
      <c r="F16" s="486" t="s">
        <v>609</v>
      </c>
      <c r="G16" s="486" t="s">
        <v>648</v>
      </c>
      <c r="H16" s="486" t="s">
        <v>271</v>
      </c>
      <c r="I16" s="486" t="s">
        <v>653</v>
      </c>
      <c r="J16" s="486" t="s">
        <v>650</v>
      </c>
      <c r="K16" s="486" t="s">
        <v>651</v>
      </c>
      <c r="L16" s="487">
        <v>182.22</v>
      </c>
      <c r="M16" s="487">
        <v>182.22</v>
      </c>
      <c r="N16" s="486">
        <v>1</v>
      </c>
      <c r="O16" s="568">
        <v>1</v>
      </c>
      <c r="P16" s="487">
        <v>182.22</v>
      </c>
      <c r="Q16" s="512">
        <v>1</v>
      </c>
      <c r="R16" s="486">
        <v>1</v>
      </c>
      <c r="S16" s="512">
        <v>1</v>
      </c>
      <c r="T16" s="568">
        <v>1</v>
      </c>
      <c r="U16" s="528">
        <v>1</v>
      </c>
    </row>
    <row r="17" spans="1:21" ht="14.45" customHeight="1" x14ac:dyDescent="0.2">
      <c r="A17" s="485">
        <v>35</v>
      </c>
      <c r="B17" s="486" t="s">
        <v>608</v>
      </c>
      <c r="C17" s="486" t="s">
        <v>611</v>
      </c>
      <c r="D17" s="566" t="s">
        <v>858</v>
      </c>
      <c r="E17" s="567" t="s">
        <v>616</v>
      </c>
      <c r="F17" s="486" t="s">
        <v>609</v>
      </c>
      <c r="G17" s="486" t="s">
        <v>654</v>
      </c>
      <c r="H17" s="486" t="s">
        <v>271</v>
      </c>
      <c r="I17" s="486" t="s">
        <v>655</v>
      </c>
      <c r="J17" s="486" t="s">
        <v>656</v>
      </c>
      <c r="K17" s="486" t="s">
        <v>657</v>
      </c>
      <c r="L17" s="487">
        <v>1080.9000000000001</v>
      </c>
      <c r="M17" s="487">
        <v>1080.9000000000001</v>
      </c>
      <c r="N17" s="486">
        <v>1</v>
      </c>
      <c r="O17" s="568">
        <v>0.5</v>
      </c>
      <c r="P17" s="487">
        <v>1080.9000000000001</v>
      </c>
      <c r="Q17" s="512">
        <v>1</v>
      </c>
      <c r="R17" s="486">
        <v>1</v>
      </c>
      <c r="S17" s="512">
        <v>1</v>
      </c>
      <c r="T17" s="568">
        <v>0.5</v>
      </c>
      <c r="U17" s="528">
        <v>1</v>
      </c>
    </row>
    <row r="18" spans="1:21" ht="14.45" customHeight="1" x14ac:dyDescent="0.2">
      <c r="A18" s="485">
        <v>35</v>
      </c>
      <c r="B18" s="486" t="s">
        <v>608</v>
      </c>
      <c r="C18" s="486" t="s">
        <v>611</v>
      </c>
      <c r="D18" s="566" t="s">
        <v>858</v>
      </c>
      <c r="E18" s="567" t="s">
        <v>616</v>
      </c>
      <c r="F18" s="486" t="s">
        <v>609</v>
      </c>
      <c r="G18" s="486" t="s">
        <v>654</v>
      </c>
      <c r="H18" s="486" t="s">
        <v>271</v>
      </c>
      <c r="I18" s="486" t="s">
        <v>658</v>
      </c>
      <c r="J18" s="486" t="s">
        <v>656</v>
      </c>
      <c r="K18" s="486" t="s">
        <v>657</v>
      </c>
      <c r="L18" s="487">
        <v>1080.9000000000001</v>
      </c>
      <c r="M18" s="487">
        <v>1080.9000000000001</v>
      </c>
      <c r="N18" s="486">
        <v>1</v>
      </c>
      <c r="O18" s="568">
        <v>0.5</v>
      </c>
      <c r="P18" s="487"/>
      <c r="Q18" s="512">
        <v>0</v>
      </c>
      <c r="R18" s="486"/>
      <c r="S18" s="512">
        <v>0</v>
      </c>
      <c r="T18" s="568"/>
      <c r="U18" s="528">
        <v>0</v>
      </c>
    </row>
    <row r="19" spans="1:21" ht="14.45" customHeight="1" x14ac:dyDescent="0.2">
      <c r="A19" s="485">
        <v>35</v>
      </c>
      <c r="B19" s="486" t="s">
        <v>608</v>
      </c>
      <c r="C19" s="486" t="s">
        <v>611</v>
      </c>
      <c r="D19" s="566" t="s">
        <v>858</v>
      </c>
      <c r="E19" s="567" t="s">
        <v>616</v>
      </c>
      <c r="F19" s="486" t="s">
        <v>609</v>
      </c>
      <c r="G19" s="486" t="s">
        <v>659</v>
      </c>
      <c r="H19" s="486" t="s">
        <v>271</v>
      </c>
      <c r="I19" s="486" t="s">
        <v>660</v>
      </c>
      <c r="J19" s="486" t="s">
        <v>661</v>
      </c>
      <c r="K19" s="486" t="s">
        <v>662</v>
      </c>
      <c r="L19" s="487">
        <v>0</v>
      </c>
      <c r="M19" s="487">
        <v>0</v>
      </c>
      <c r="N19" s="486">
        <v>1</v>
      </c>
      <c r="O19" s="568">
        <v>1</v>
      </c>
      <c r="P19" s="487">
        <v>0</v>
      </c>
      <c r="Q19" s="512"/>
      <c r="R19" s="486">
        <v>1</v>
      </c>
      <c r="S19" s="512">
        <v>1</v>
      </c>
      <c r="T19" s="568">
        <v>1</v>
      </c>
      <c r="U19" s="528">
        <v>1</v>
      </c>
    </row>
    <row r="20" spans="1:21" ht="14.45" customHeight="1" x14ac:dyDescent="0.2">
      <c r="A20" s="485">
        <v>35</v>
      </c>
      <c r="B20" s="486" t="s">
        <v>608</v>
      </c>
      <c r="C20" s="486" t="s">
        <v>611</v>
      </c>
      <c r="D20" s="566" t="s">
        <v>858</v>
      </c>
      <c r="E20" s="567" t="s">
        <v>616</v>
      </c>
      <c r="F20" s="486" t="s">
        <v>609</v>
      </c>
      <c r="G20" s="486" t="s">
        <v>663</v>
      </c>
      <c r="H20" s="486" t="s">
        <v>271</v>
      </c>
      <c r="I20" s="486" t="s">
        <v>664</v>
      </c>
      <c r="J20" s="486" t="s">
        <v>665</v>
      </c>
      <c r="K20" s="486" t="s">
        <v>666</v>
      </c>
      <c r="L20" s="487">
        <v>49.04</v>
      </c>
      <c r="M20" s="487">
        <v>98.08</v>
      </c>
      <c r="N20" s="486">
        <v>2</v>
      </c>
      <c r="O20" s="568">
        <v>1</v>
      </c>
      <c r="P20" s="487">
        <v>98.08</v>
      </c>
      <c r="Q20" s="512">
        <v>1</v>
      </c>
      <c r="R20" s="486">
        <v>2</v>
      </c>
      <c r="S20" s="512">
        <v>1</v>
      </c>
      <c r="T20" s="568">
        <v>1</v>
      </c>
      <c r="U20" s="528">
        <v>1</v>
      </c>
    </row>
    <row r="21" spans="1:21" ht="14.45" customHeight="1" x14ac:dyDescent="0.2">
      <c r="A21" s="485">
        <v>35</v>
      </c>
      <c r="B21" s="486" t="s">
        <v>608</v>
      </c>
      <c r="C21" s="486" t="s">
        <v>611</v>
      </c>
      <c r="D21" s="566" t="s">
        <v>858</v>
      </c>
      <c r="E21" s="567" t="s">
        <v>616</v>
      </c>
      <c r="F21" s="486" t="s">
        <v>609</v>
      </c>
      <c r="G21" s="486" t="s">
        <v>667</v>
      </c>
      <c r="H21" s="486" t="s">
        <v>572</v>
      </c>
      <c r="I21" s="486" t="s">
        <v>668</v>
      </c>
      <c r="J21" s="486" t="s">
        <v>669</v>
      </c>
      <c r="K21" s="486" t="s">
        <v>670</v>
      </c>
      <c r="L21" s="487">
        <v>773.45</v>
      </c>
      <c r="M21" s="487">
        <v>2320.3500000000004</v>
      </c>
      <c r="N21" s="486">
        <v>3</v>
      </c>
      <c r="O21" s="568">
        <v>2</v>
      </c>
      <c r="P21" s="487">
        <v>2320.3500000000004</v>
      </c>
      <c r="Q21" s="512">
        <v>1</v>
      </c>
      <c r="R21" s="486">
        <v>3</v>
      </c>
      <c r="S21" s="512">
        <v>1</v>
      </c>
      <c r="T21" s="568">
        <v>2</v>
      </c>
      <c r="U21" s="528">
        <v>1</v>
      </c>
    </row>
    <row r="22" spans="1:21" ht="14.45" customHeight="1" x14ac:dyDescent="0.2">
      <c r="A22" s="485">
        <v>35</v>
      </c>
      <c r="B22" s="486" t="s">
        <v>608</v>
      </c>
      <c r="C22" s="486" t="s">
        <v>611</v>
      </c>
      <c r="D22" s="566" t="s">
        <v>858</v>
      </c>
      <c r="E22" s="567" t="s">
        <v>616</v>
      </c>
      <c r="F22" s="486" t="s">
        <v>609</v>
      </c>
      <c r="G22" s="486" t="s">
        <v>671</v>
      </c>
      <c r="H22" s="486" t="s">
        <v>271</v>
      </c>
      <c r="I22" s="486" t="s">
        <v>672</v>
      </c>
      <c r="J22" s="486" t="s">
        <v>673</v>
      </c>
      <c r="K22" s="486" t="s">
        <v>674</v>
      </c>
      <c r="L22" s="487">
        <v>42.14</v>
      </c>
      <c r="M22" s="487">
        <v>126.42</v>
      </c>
      <c r="N22" s="486">
        <v>3</v>
      </c>
      <c r="O22" s="568">
        <v>1.5</v>
      </c>
      <c r="P22" s="487">
        <v>126.42</v>
      </c>
      <c r="Q22" s="512">
        <v>1</v>
      </c>
      <c r="R22" s="486">
        <v>3</v>
      </c>
      <c r="S22" s="512">
        <v>1</v>
      </c>
      <c r="T22" s="568">
        <v>1.5</v>
      </c>
      <c r="U22" s="528">
        <v>1</v>
      </c>
    </row>
    <row r="23" spans="1:21" ht="14.45" customHeight="1" x14ac:dyDescent="0.2">
      <c r="A23" s="485">
        <v>35</v>
      </c>
      <c r="B23" s="486" t="s">
        <v>608</v>
      </c>
      <c r="C23" s="486" t="s">
        <v>611</v>
      </c>
      <c r="D23" s="566" t="s">
        <v>858</v>
      </c>
      <c r="E23" s="567" t="s">
        <v>616</v>
      </c>
      <c r="F23" s="486" t="s">
        <v>609</v>
      </c>
      <c r="G23" s="486" t="s">
        <v>671</v>
      </c>
      <c r="H23" s="486" t="s">
        <v>271</v>
      </c>
      <c r="I23" s="486" t="s">
        <v>675</v>
      </c>
      <c r="J23" s="486" t="s">
        <v>673</v>
      </c>
      <c r="K23" s="486" t="s">
        <v>676</v>
      </c>
      <c r="L23" s="487">
        <v>64.36</v>
      </c>
      <c r="M23" s="487">
        <v>64.36</v>
      </c>
      <c r="N23" s="486">
        <v>1</v>
      </c>
      <c r="O23" s="568">
        <v>0.5</v>
      </c>
      <c r="P23" s="487">
        <v>64.36</v>
      </c>
      <c r="Q23" s="512">
        <v>1</v>
      </c>
      <c r="R23" s="486">
        <v>1</v>
      </c>
      <c r="S23" s="512">
        <v>1</v>
      </c>
      <c r="T23" s="568">
        <v>0.5</v>
      </c>
      <c r="U23" s="528">
        <v>1</v>
      </c>
    </row>
    <row r="24" spans="1:21" ht="14.45" customHeight="1" x14ac:dyDescent="0.2">
      <c r="A24" s="485">
        <v>35</v>
      </c>
      <c r="B24" s="486" t="s">
        <v>608</v>
      </c>
      <c r="C24" s="486" t="s">
        <v>611</v>
      </c>
      <c r="D24" s="566" t="s">
        <v>858</v>
      </c>
      <c r="E24" s="567" t="s">
        <v>616</v>
      </c>
      <c r="F24" s="486" t="s">
        <v>609</v>
      </c>
      <c r="G24" s="486" t="s">
        <v>677</v>
      </c>
      <c r="H24" s="486" t="s">
        <v>271</v>
      </c>
      <c r="I24" s="486" t="s">
        <v>678</v>
      </c>
      <c r="J24" s="486" t="s">
        <v>679</v>
      </c>
      <c r="K24" s="486" t="s">
        <v>680</v>
      </c>
      <c r="L24" s="487">
        <v>78.48</v>
      </c>
      <c r="M24" s="487">
        <v>78.48</v>
      </c>
      <c r="N24" s="486">
        <v>1</v>
      </c>
      <c r="O24" s="568">
        <v>0.5</v>
      </c>
      <c r="P24" s="487">
        <v>78.48</v>
      </c>
      <c r="Q24" s="512">
        <v>1</v>
      </c>
      <c r="R24" s="486">
        <v>1</v>
      </c>
      <c r="S24" s="512">
        <v>1</v>
      </c>
      <c r="T24" s="568">
        <v>0.5</v>
      </c>
      <c r="U24" s="528">
        <v>1</v>
      </c>
    </row>
    <row r="25" spans="1:21" ht="14.45" customHeight="1" x14ac:dyDescent="0.2">
      <c r="A25" s="485">
        <v>35</v>
      </c>
      <c r="B25" s="486" t="s">
        <v>608</v>
      </c>
      <c r="C25" s="486" t="s">
        <v>611</v>
      </c>
      <c r="D25" s="566" t="s">
        <v>858</v>
      </c>
      <c r="E25" s="567" t="s">
        <v>616</v>
      </c>
      <c r="F25" s="486" t="s">
        <v>609</v>
      </c>
      <c r="G25" s="486" t="s">
        <v>681</v>
      </c>
      <c r="H25" s="486" t="s">
        <v>271</v>
      </c>
      <c r="I25" s="486" t="s">
        <v>682</v>
      </c>
      <c r="J25" s="486" t="s">
        <v>683</v>
      </c>
      <c r="K25" s="486" t="s">
        <v>684</v>
      </c>
      <c r="L25" s="487">
        <v>0</v>
      </c>
      <c r="M25" s="487">
        <v>0</v>
      </c>
      <c r="N25" s="486">
        <v>2</v>
      </c>
      <c r="O25" s="568">
        <v>1</v>
      </c>
      <c r="P25" s="487">
        <v>0</v>
      </c>
      <c r="Q25" s="512"/>
      <c r="R25" s="486">
        <v>2</v>
      </c>
      <c r="S25" s="512">
        <v>1</v>
      </c>
      <c r="T25" s="568">
        <v>1</v>
      </c>
      <c r="U25" s="528">
        <v>1</v>
      </c>
    </row>
    <row r="26" spans="1:21" ht="14.45" customHeight="1" x14ac:dyDescent="0.2">
      <c r="A26" s="485">
        <v>35</v>
      </c>
      <c r="B26" s="486" t="s">
        <v>608</v>
      </c>
      <c r="C26" s="486" t="s">
        <v>611</v>
      </c>
      <c r="D26" s="566" t="s">
        <v>858</v>
      </c>
      <c r="E26" s="567" t="s">
        <v>616</v>
      </c>
      <c r="F26" s="486" t="s">
        <v>609</v>
      </c>
      <c r="G26" s="486" t="s">
        <v>685</v>
      </c>
      <c r="H26" s="486" t="s">
        <v>271</v>
      </c>
      <c r="I26" s="486" t="s">
        <v>686</v>
      </c>
      <c r="J26" s="486" t="s">
        <v>687</v>
      </c>
      <c r="K26" s="486" t="s">
        <v>688</v>
      </c>
      <c r="L26" s="487">
        <v>10.55</v>
      </c>
      <c r="M26" s="487">
        <v>10.55</v>
      </c>
      <c r="N26" s="486">
        <v>1</v>
      </c>
      <c r="O26" s="568">
        <v>1</v>
      </c>
      <c r="P26" s="487">
        <v>10.55</v>
      </c>
      <c r="Q26" s="512">
        <v>1</v>
      </c>
      <c r="R26" s="486">
        <v>1</v>
      </c>
      <c r="S26" s="512">
        <v>1</v>
      </c>
      <c r="T26" s="568">
        <v>1</v>
      </c>
      <c r="U26" s="528">
        <v>1</v>
      </c>
    </row>
    <row r="27" spans="1:21" ht="14.45" customHeight="1" x14ac:dyDescent="0.2">
      <c r="A27" s="485">
        <v>35</v>
      </c>
      <c r="B27" s="486" t="s">
        <v>608</v>
      </c>
      <c r="C27" s="486" t="s">
        <v>611</v>
      </c>
      <c r="D27" s="566" t="s">
        <v>858</v>
      </c>
      <c r="E27" s="567" t="s">
        <v>616</v>
      </c>
      <c r="F27" s="486" t="s">
        <v>609</v>
      </c>
      <c r="G27" s="486" t="s">
        <v>689</v>
      </c>
      <c r="H27" s="486" t="s">
        <v>271</v>
      </c>
      <c r="I27" s="486" t="s">
        <v>690</v>
      </c>
      <c r="J27" s="486" t="s">
        <v>691</v>
      </c>
      <c r="K27" s="486" t="s">
        <v>692</v>
      </c>
      <c r="L27" s="487">
        <v>137.88</v>
      </c>
      <c r="M27" s="487">
        <v>137.88</v>
      </c>
      <c r="N27" s="486">
        <v>1</v>
      </c>
      <c r="O27" s="568">
        <v>1</v>
      </c>
      <c r="P27" s="487">
        <v>137.88</v>
      </c>
      <c r="Q27" s="512">
        <v>1</v>
      </c>
      <c r="R27" s="486">
        <v>1</v>
      </c>
      <c r="S27" s="512">
        <v>1</v>
      </c>
      <c r="T27" s="568">
        <v>1</v>
      </c>
      <c r="U27" s="528">
        <v>1</v>
      </c>
    </row>
    <row r="28" spans="1:21" ht="14.45" customHeight="1" x14ac:dyDescent="0.2">
      <c r="A28" s="485">
        <v>35</v>
      </c>
      <c r="B28" s="486" t="s">
        <v>608</v>
      </c>
      <c r="C28" s="486" t="s">
        <v>611</v>
      </c>
      <c r="D28" s="566" t="s">
        <v>858</v>
      </c>
      <c r="E28" s="567" t="s">
        <v>616</v>
      </c>
      <c r="F28" s="486" t="s">
        <v>609</v>
      </c>
      <c r="G28" s="486" t="s">
        <v>693</v>
      </c>
      <c r="H28" s="486" t="s">
        <v>572</v>
      </c>
      <c r="I28" s="486" t="s">
        <v>694</v>
      </c>
      <c r="J28" s="486" t="s">
        <v>695</v>
      </c>
      <c r="K28" s="486" t="s">
        <v>696</v>
      </c>
      <c r="L28" s="487">
        <v>141.25</v>
      </c>
      <c r="M28" s="487">
        <v>141.25</v>
      </c>
      <c r="N28" s="486">
        <v>1</v>
      </c>
      <c r="O28" s="568">
        <v>1</v>
      </c>
      <c r="P28" s="487">
        <v>141.25</v>
      </c>
      <c r="Q28" s="512">
        <v>1</v>
      </c>
      <c r="R28" s="486">
        <v>1</v>
      </c>
      <c r="S28" s="512">
        <v>1</v>
      </c>
      <c r="T28" s="568">
        <v>1</v>
      </c>
      <c r="U28" s="528">
        <v>1</v>
      </c>
    </row>
    <row r="29" spans="1:21" ht="14.45" customHeight="1" x14ac:dyDescent="0.2">
      <c r="A29" s="485">
        <v>35</v>
      </c>
      <c r="B29" s="486" t="s">
        <v>608</v>
      </c>
      <c r="C29" s="486" t="s">
        <v>611</v>
      </c>
      <c r="D29" s="566" t="s">
        <v>858</v>
      </c>
      <c r="E29" s="567" t="s">
        <v>616</v>
      </c>
      <c r="F29" s="486" t="s">
        <v>609</v>
      </c>
      <c r="G29" s="486" t="s">
        <v>697</v>
      </c>
      <c r="H29" s="486" t="s">
        <v>271</v>
      </c>
      <c r="I29" s="486" t="s">
        <v>698</v>
      </c>
      <c r="J29" s="486" t="s">
        <v>699</v>
      </c>
      <c r="K29" s="486" t="s">
        <v>700</v>
      </c>
      <c r="L29" s="487">
        <v>35.25</v>
      </c>
      <c r="M29" s="487">
        <v>35.25</v>
      </c>
      <c r="N29" s="486">
        <v>1</v>
      </c>
      <c r="O29" s="568">
        <v>0.5</v>
      </c>
      <c r="P29" s="487">
        <v>35.25</v>
      </c>
      <c r="Q29" s="512">
        <v>1</v>
      </c>
      <c r="R29" s="486">
        <v>1</v>
      </c>
      <c r="S29" s="512">
        <v>1</v>
      </c>
      <c r="T29" s="568">
        <v>0.5</v>
      </c>
      <c r="U29" s="528">
        <v>1</v>
      </c>
    </row>
    <row r="30" spans="1:21" ht="14.45" customHeight="1" x14ac:dyDescent="0.2">
      <c r="A30" s="485">
        <v>35</v>
      </c>
      <c r="B30" s="486" t="s">
        <v>608</v>
      </c>
      <c r="C30" s="486" t="s">
        <v>611</v>
      </c>
      <c r="D30" s="566" t="s">
        <v>858</v>
      </c>
      <c r="E30" s="567" t="s">
        <v>616</v>
      </c>
      <c r="F30" s="486" t="s">
        <v>609</v>
      </c>
      <c r="G30" s="486" t="s">
        <v>701</v>
      </c>
      <c r="H30" s="486" t="s">
        <v>271</v>
      </c>
      <c r="I30" s="486" t="s">
        <v>702</v>
      </c>
      <c r="J30" s="486" t="s">
        <v>703</v>
      </c>
      <c r="K30" s="486" t="s">
        <v>704</v>
      </c>
      <c r="L30" s="487">
        <v>75.739999999999995</v>
      </c>
      <c r="M30" s="487">
        <v>75.739999999999995</v>
      </c>
      <c r="N30" s="486">
        <v>1</v>
      </c>
      <c r="O30" s="568">
        <v>1</v>
      </c>
      <c r="P30" s="487">
        <v>75.739999999999995</v>
      </c>
      <c r="Q30" s="512">
        <v>1</v>
      </c>
      <c r="R30" s="486">
        <v>1</v>
      </c>
      <c r="S30" s="512">
        <v>1</v>
      </c>
      <c r="T30" s="568">
        <v>1</v>
      </c>
      <c r="U30" s="528">
        <v>1</v>
      </c>
    </row>
    <row r="31" spans="1:21" ht="14.45" customHeight="1" x14ac:dyDescent="0.2">
      <c r="A31" s="485">
        <v>35</v>
      </c>
      <c r="B31" s="486" t="s">
        <v>608</v>
      </c>
      <c r="C31" s="486" t="s">
        <v>611</v>
      </c>
      <c r="D31" s="566" t="s">
        <v>858</v>
      </c>
      <c r="E31" s="567" t="s">
        <v>616</v>
      </c>
      <c r="F31" s="486" t="s">
        <v>609</v>
      </c>
      <c r="G31" s="486" t="s">
        <v>705</v>
      </c>
      <c r="H31" s="486" t="s">
        <v>271</v>
      </c>
      <c r="I31" s="486" t="s">
        <v>706</v>
      </c>
      <c r="J31" s="486" t="s">
        <v>707</v>
      </c>
      <c r="K31" s="486" t="s">
        <v>708</v>
      </c>
      <c r="L31" s="487">
        <v>87.98</v>
      </c>
      <c r="M31" s="487">
        <v>175.96</v>
      </c>
      <c r="N31" s="486">
        <v>2</v>
      </c>
      <c r="O31" s="568">
        <v>1</v>
      </c>
      <c r="P31" s="487">
        <v>175.96</v>
      </c>
      <c r="Q31" s="512">
        <v>1</v>
      </c>
      <c r="R31" s="486">
        <v>2</v>
      </c>
      <c r="S31" s="512">
        <v>1</v>
      </c>
      <c r="T31" s="568">
        <v>1</v>
      </c>
      <c r="U31" s="528">
        <v>1</v>
      </c>
    </row>
    <row r="32" spans="1:21" ht="14.45" customHeight="1" x14ac:dyDescent="0.2">
      <c r="A32" s="485">
        <v>35</v>
      </c>
      <c r="B32" s="486" t="s">
        <v>608</v>
      </c>
      <c r="C32" s="486" t="s">
        <v>611</v>
      </c>
      <c r="D32" s="566" t="s">
        <v>858</v>
      </c>
      <c r="E32" s="567" t="s">
        <v>616</v>
      </c>
      <c r="F32" s="486" t="s">
        <v>609</v>
      </c>
      <c r="G32" s="486" t="s">
        <v>705</v>
      </c>
      <c r="H32" s="486" t="s">
        <v>271</v>
      </c>
      <c r="I32" s="486" t="s">
        <v>709</v>
      </c>
      <c r="J32" s="486" t="s">
        <v>710</v>
      </c>
      <c r="K32" s="486" t="s">
        <v>711</v>
      </c>
      <c r="L32" s="487">
        <v>97.76</v>
      </c>
      <c r="M32" s="487">
        <v>97.76</v>
      </c>
      <c r="N32" s="486">
        <v>1</v>
      </c>
      <c r="O32" s="568">
        <v>1</v>
      </c>
      <c r="P32" s="487">
        <v>97.76</v>
      </c>
      <c r="Q32" s="512">
        <v>1</v>
      </c>
      <c r="R32" s="486">
        <v>1</v>
      </c>
      <c r="S32" s="512">
        <v>1</v>
      </c>
      <c r="T32" s="568">
        <v>1</v>
      </c>
      <c r="U32" s="528">
        <v>1</v>
      </c>
    </row>
    <row r="33" spans="1:21" ht="14.45" customHeight="1" x14ac:dyDescent="0.2">
      <c r="A33" s="485">
        <v>35</v>
      </c>
      <c r="B33" s="486" t="s">
        <v>608</v>
      </c>
      <c r="C33" s="486" t="s">
        <v>611</v>
      </c>
      <c r="D33" s="566" t="s">
        <v>858</v>
      </c>
      <c r="E33" s="567" t="s">
        <v>616</v>
      </c>
      <c r="F33" s="486" t="s">
        <v>609</v>
      </c>
      <c r="G33" s="486" t="s">
        <v>712</v>
      </c>
      <c r="H33" s="486" t="s">
        <v>572</v>
      </c>
      <c r="I33" s="486" t="s">
        <v>713</v>
      </c>
      <c r="J33" s="486" t="s">
        <v>714</v>
      </c>
      <c r="K33" s="486" t="s">
        <v>715</v>
      </c>
      <c r="L33" s="487">
        <v>13.68</v>
      </c>
      <c r="M33" s="487">
        <v>13.68</v>
      </c>
      <c r="N33" s="486">
        <v>1</v>
      </c>
      <c r="O33" s="568">
        <v>1</v>
      </c>
      <c r="P33" s="487"/>
      <c r="Q33" s="512">
        <v>0</v>
      </c>
      <c r="R33" s="486"/>
      <c r="S33" s="512">
        <v>0</v>
      </c>
      <c r="T33" s="568"/>
      <c r="U33" s="528">
        <v>0</v>
      </c>
    </row>
    <row r="34" spans="1:21" ht="14.45" customHeight="1" x14ac:dyDescent="0.2">
      <c r="A34" s="485">
        <v>35</v>
      </c>
      <c r="B34" s="486" t="s">
        <v>608</v>
      </c>
      <c r="C34" s="486" t="s">
        <v>611</v>
      </c>
      <c r="D34" s="566" t="s">
        <v>858</v>
      </c>
      <c r="E34" s="567" t="s">
        <v>616</v>
      </c>
      <c r="F34" s="486" t="s">
        <v>609</v>
      </c>
      <c r="G34" s="486" t="s">
        <v>716</v>
      </c>
      <c r="H34" s="486" t="s">
        <v>271</v>
      </c>
      <c r="I34" s="486" t="s">
        <v>717</v>
      </c>
      <c r="J34" s="486" t="s">
        <v>718</v>
      </c>
      <c r="K34" s="486" t="s">
        <v>719</v>
      </c>
      <c r="L34" s="487">
        <v>254.49</v>
      </c>
      <c r="M34" s="487">
        <v>508.98</v>
      </c>
      <c r="N34" s="486">
        <v>2</v>
      </c>
      <c r="O34" s="568">
        <v>1.5</v>
      </c>
      <c r="P34" s="487">
        <v>508.98</v>
      </c>
      <c r="Q34" s="512">
        <v>1</v>
      </c>
      <c r="R34" s="486">
        <v>2</v>
      </c>
      <c r="S34" s="512">
        <v>1</v>
      </c>
      <c r="T34" s="568">
        <v>1.5</v>
      </c>
      <c r="U34" s="528">
        <v>1</v>
      </c>
    </row>
    <row r="35" spans="1:21" ht="14.45" customHeight="1" x14ac:dyDescent="0.2">
      <c r="A35" s="485">
        <v>35</v>
      </c>
      <c r="B35" s="486" t="s">
        <v>608</v>
      </c>
      <c r="C35" s="486" t="s">
        <v>611</v>
      </c>
      <c r="D35" s="566" t="s">
        <v>858</v>
      </c>
      <c r="E35" s="567" t="s">
        <v>616</v>
      </c>
      <c r="F35" s="486" t="s">
        <v>609</v>
      </c>
      <c r="G35" s="486" t="s">
        <v>720</v>
      </c>
      <c r="H35" s="486" t="s">
        <v>271</v>
      </c>
      <c r="I35" s="486" t="s">
        <v>721</v>
      </c>
      <c r="J35" s="486" t="s">
        <v>722</v>
      </c>
      <c r="K35" s="486" t="s">
        <v>723</v>
      </c>
      <c r="L35" s="487">
        <v>61.97</v>
      </c>
      <c r="M35" s="487">
        <v>61.97</v>
      </c>
      <c r="N35" s="486">
        <v>1</v>
      </c>
      <c r="O35" s="568">
        <v>0.5</v>
      </c>
      <c r="P35" s="487">
        <v>61.97</v>
      </c>
      <c r="Q35" s="512">
        <v>1</v>
      </c>
      <c r="R35" s="486">
        <v>1</v>
      </c>
      <c r="S35" s="512">
        <v>1</v>
      </c>
      <c r="T35" s="568">
        <v>0.5</v>
      </c>
      <c r="U35" s="528">
        <v>1</v>
      </c>
    </row>
    <row r="36" spans="1:21" ht="14.45" customHeight="1" x14ac:dyDescent="0.2">
      <c r="A36" s="485">
        <v>35</v>
      </c>
      <c r="B36" s="486" t="s">
        <v>608</v>
      </c>
      <c r="C36" s="486" t="s">
        <v>611</v>
      </c>
      <c r="D36" s="566" t="s">
        <v>858</v>
      </c>
      <c r="E36" s="567" t="s">
        <v>616</v>
      </c>
      <c r="F36" s="486" t="s">
        <v>609</v>
      </c>
      <c r="G36" s="486" t="s">
        <v>720</v>
      </c>
      <c r="H36" s="486" t="s">
        <v>271</v>
      </c>
      <c r="I36" s="486" t="s">
        <v>724</v>
      </c>
      <c r="J36" s="486" t="s">
        <v>722</v>
      </c>
      <c r="K36" s="486" t="s">
        <v>725</v>
      </c>
      <c r="L36" s="487">
        <v>61.97</v>
      </c>
      <c r="M36" s="487">
        <v>61.97</v>
      </c>
      <c r="N36" s="486">
        <v>1</v>
      </c>
      <c r="O36" s="568">
        <v>0.5</v>
      </c>
      <c r="P36" s="487">
        <v>61.97</v>
      </c>
      <c r="Q36" s="512">
        <v>1</v>
      </c>
      <c r="R36" s="486">
        <v>1</v>
      </c>
      <c r="S36" s="512">
        <v>1</v>
      </c>
      <c r="T36" s="568">
        <v>0.5</v>
      </c>
      <c r="U36" s="528">
        <v>1</v>
      </c>
    </row>
    <row r="37" spans="1:21" ht="14.45" customHeight="1" x14ac:dyDescent="0.2">
      <c r="A37" s="485">
        <v>35</v>
      </c>
      <c r="B37" s="486" t="s">
        <v>608</v>
      </c>
      <c r="C37" s="486" t="s">
        <v>611</v>
      </c>
      <c r="D37" s="566" t="s">
        <v>858</v>
      </c>
      <c r="E37" s="567" t="s">
        <v>616</v>
      </c>
      <c r="F37" s="486" t="s">
        <v>609</v>
      </c>
      <c r="G37" s="486" t="s">
        <v>726</v>
      </c>
      <c r="H37" s="486" t="s">
        <v>271</v>
      </c>
      <c r="I37" s="486" t="s">
        <v>727</v>
      </c>
      <c r="J37" s="486" t="s">
        <v>728</v>
      </c>
      <c r="K37" s="486" t="s">
        <v>729</v>
      </c>
      <c r="L37" s="487">
        <v>77.13</v>
      </c>
      <c r="M37" s="487">
        <v>154.26</v>
      </c>
      <c r="N37" s="486">
        <v>2</v>
      </c>
      <c r="O37" s="568">
        <v>1</v>
      </c>
      <c r="P37" s="487"/>
      <c r="Q37" s="512">
        <v>0</v>
      </c>
      <c r="R37" s="486"/>
      <c r="S37" s="512">
        <v>0</v>
      </c>
      <c r="T37" s="568"/>
      <c r="U37" s="528">
        <v>0</v>
      </c>
    </row>
    <row r="38" spans="1:21" ht="14.45" customHeight="1" x14ac:dyDescent="0.2">
      <c r="A38" s="485">
        <v>35</v>
      </c>
      <c r="B38" s="486" t="s">
        <v>608</v>
      </c>
      <c r="C38" s="486" t="s">
        <v>611</v>
      </c>
      <c r="D38" s="566" t="s">
        <v>858</v>
      </c>
      <c r="E38" s="567" t="s">
        <v>616</v>
      </c>
      <c r="F38" s="486" t="s">
        <v>609</v>
      </c>
      <c r="G38" s="486" t="s">
        <v>730</v>
      </c>
      <c r="H38" s="486" t="s">
        <v>572</v>
      </c>
      <c r="I38" s="486" t="s">
        <v>731</v>
      </c>
      <c r="J38" s="486" t="s">
        <v>732</v>
      </c>
      <c r="K38" s="486" t="s">
        <v>733</v>
      </c>
      <c r="L38" s="487">
        <v>0</v>
      </c>
      <c r="M38" s="487">
        <v>0</v>
      </c>
      <c r="N38" s="486">
        <v>4</v>
      </c>
      <c r="O38" s="568">
        <v>1</v>
      </c>
      <c r="P38" s="487">
        <v>0</v>
      </c>
      <c r="Q38" s="512"/>
      <c r="R38" s="486">
        <v>1</v>
      </c>
      <c r="S38" s="512">
        <v>0.25</v>
      </c>
      <c r="T38" s="568">
        <v>0.5</v>
      </c>
      <c r="U38" s="528">
        <v>0.5</v>
      </c>
    </row>
    <row r="39" spans="1:21" ht="14.45" customHeight="1" x14ac:dyDescent="0.2">
      <c r="A39" s="485">
        <v>35</v>
      </c>
      <c r="B39" s="486" t="s">
        <v>608</v>
      </c>
      <c r="C39" s="486" t="s">
        <v>611</v>
      </c>
      <c r="D39" s="566" t="s">
        <v>858</v>
      </c>
      <c r="E39" s="567" t="s">
        <v>616</v>
      </c>
      <c r="F39" s="486" t="s">
        <v>609</v>
      </c>
      <c r="G39" s="486" t="s">
        <v>734</v>
      </c>
      <c r="H39" s="486" t="s">
        <v>271</v>
      </c>
      <c r="I39" s="486" t="s">
        <v>735</v>
      </c>
      <c r="J39" s="486" t="s">
        <v>736</v>
      </c>
      <c r="K39" s="486" t="s">
        <v>737</v>
      </c>
      <c r="L39" s="487">
        <v>99.94</v>
      </c>
      <c r="M39" s="487">
        <v>99.94</v>
      </c>
      <c r="N39" s="486">
        <v>1</v>
      </c>
      <c r="O39" s="568">
        <v>1</v>
      </c>
      <c r="P39" s="487"/>
      <c r="Q39" s="512">
        <v>0</v>
      </c>
      <c r="R39" s="486"/>
      <c r="S39" s="512">
        <v>0</v>
      </c>
      <c r="T39" s="568"/>
      <c r="U39" s="528">
        <v>0</v>
      </c>
    </row>
    <row r="40" spans="1:21" ht="14.45" customHeight="1" x14ac:dyDescent="0.2">
      <c r="A40" s="485">
        <v>35</v>
      </c>
      <c r="B40" s="486" t="s">
        <v>608</v>
      </c>
      <c r="C40" s="486" t="s">
        <v>611</v>
      </c>
      <c r="D40" s="566" t="s">
        <v>858</v>
      </c>
      <c r="E40" s="567" t="s">
        <v>616</v>
      </c>
      <c r="F40" s="486" t="s">
        <v>609</v>
      </c>
      <c r="G40" s="486" t="s">
        <v>738</v>
      </c>
      <c r="H40" s="486" t="s">
        <v>271</v>
      </c>
      <c r="I40" s="486" t="s">
        <v>739</v>
      </c>
      <c r="J40" s="486" t="s">
        <v>740</v>
      </c>
      <c r="K40" s="486" t="s">
        <v>741</v>
      </c>
      <c r="L40" s="487">
        <v>49.08</v>
      </c>
      <c r="M40" s="487">
        <v>49.08</v>
      </c>
      <c r="N40" s="486">
        <v>1</v>
      </c>
      <c r="O40" s="568">
        <v>1</v>
      </c>
      <c r="P40" s="487">
        <v>49.08</v>
      </c>
      <c r="Q40" s="512">
        <v>1</v>
      </c>
      <c r="R40" s="486">
        <v>1</v>
      </c>
      <c r="S40" s="512">
        <v>1</v>
      </c>
      <c r="T40" s="568">
        <v>1</v>
      </c>
      <c r="U40" s="528">
        <v>1</v>
      </c>
    </row>
    <row r="41" spans="1:21" ht="14.45" customHeight="1" x14ac:dyDescent="0.2">
      <c r="A41" s="485">
        <v>35</v>
      </c>
      <c r="B41" s="486" t="s">
        <v>608</v>
      </c>
      <c r="C41" s="486" t="s">
        <v>611</v>
      </c>
      <c r="D41" s="566" t="s">
        <v>858</v>
      </c>
      <c r="E41" s="567" t="s">
        <v>616</v>
      </c>
      <c r="F41" s="486" t="s">
        <v>609</v>
      </c>
      <c r="G41" s="486" t="s">
        <v>738</v>
      </c>
      <c r="H41" s="486" t="s">
        <v>572</v>
      </c>
      <c r="I41" s="486" t="s">
        <v>742</v>
      </c>
      <c r="J41" s="486" t="s">
        <v>740</v>
      </c>
      <c r="K41" s="486" t="s">
        <v>741</v>
      </c>
      <c r="L41" s="487">
        <v>49.08</v>
      </c>
      <c r="M41" s="487">
        <v>98.16</v>
      </c>
      <c r="N41" s="486">
        <v>2</v>
      </c>
      <c r="O41" s="568">
        <v>1.5</v>
      </c>
      <c r="P41" s="487">
        <v>98.16</v>
      </c>
      <c r="Q41" s="512">
        <v>1</v>
      </c>
      <c r="R41" s="486">
        <v>2</v>
      </c>
      <c r="S41" s="512">
        <v>1</v>
      </c>
      <c r="T41" s="568">
        <v>1.5</v>
      </c>
      <c r="U41" s="528">
        <v>1</v>
      </c>
    </row>
    <row r="42" spans="1:21" ht="14.45" customHeight="1" x14ac:dyDescent="0.2">
      <c r="A42" s="485">
        <v>35</v>
      </c>
      <c r="B42" s="486" t="s">
        <v>608</v>
      </c>
      <c r="C42" s="486" t="s">
        <v>611</v>
      </c>
      <c r="D42" s="566" t="s">
        <v>858</v>
      </c>
      <c r="E42" s="567" t="s">
        <v>616</v>
      </c>
      <c r="F42" s="486" t="s">
        <v>609</v>
      </c>
      <c r="G42" s="486" t="s">
        <v>743</v>
      </c>
      <c r="H42" s="486" t="s">
        <v>572</v>
      </c>
      <c r="I42" s="486" t="s">
        <v>744</v>
      </c>
      <c r="J42" s="486" t="s">
        <v>745</v>
      </c>
      <c r="K42" s="486" t="s">
        <v>746</v>
      </c>
      <c r="L42" s="487">
        <v>162.36000000000001</v>
      </c>
      <c r="M42" s="487">
        <v>162.36000000000001</v>
      </c>
      <c r="N42" s="486">
        <v>1</v>
      </c>
      <c r="O42" s="568">
        <v>1</v>
      </c>
      <c r="P42" s="487"/>
      <c r="Q42" s="512">
        <v>0</v>
      </c>
      <c r="R42" s="486"/>
      <c r="S42" s="512">
        <v>0</v>
      </c>
      <c r="T42" s="568"/>
      <c r="U42" s="528">
        <v>0</v>
      </c>
    </row>
    <row r="43" spans="1:21" ht="14.45" customHeight="1" x14ac:dyDescent="0.2">
      <c r="A43" s="485">
        <v>35</v>
      </c>
      <c r="B43" s="486" t="s">
        <v>608</v>
      </c>
      <c r="C43" s="486" t="s">
        <v>611</v>
      </c>
      <c r="D43" s="566" t="s">
        <v>858</v>
      </c>
      <c r="E43" s="567" t="s">
        <v>616</v>
      </c>
      <c r="F43" s="486" t="s">
        <v>609</v>
      </c>
      <c r="G43" s="486" t="s">
        <v>747</v>
      </c>
      <c r="H43" s="486" t="s">
        <v>271</v>
      </c>
      <c r="I43" s="486" t="s">
        <v>748</v>
      </c>
      <c r="J43" s="486" t="s">
        <v>749</v>
      </c>
      <c r="K43" s="486" t="s">
        <v>750</v>
      </c>
      <c r="L43" s="487">
        <v>0</v>
      </c>
      <c r="M43" s="487">
        <v>0</v>
      </c>
      <c r="N43" s="486">
        <v>2</v>
      </c>
      <c r="O43" s="568">
        <v>1</v>
      </c>
      <c r="P43" s="487">
        <v>0</v>
      </c>
      <c r="Q43" s="512"/>
      <c r="R43" s="486">
        <v>1</v>
      </c>
      <c r="S43" s="512">
        <v>0.5</v>
      </c>
      <c r="T43" s="568">
        <v>0.5</v>
      </c>
      <c r="U43" s="528">
        <v>0.5</v>
      </c>
    </row>
    <row r="44" spans="1:21" ht="14.45" customHeight="1" x14ac:dyDescent="0.2">
      <c r="A44" s="485">
        <v>35</v>
      </c>
      <c r="B44" s="486" t="s">
        <v>608</v>
      </c>
      <c r="C44" s="486" t="s">
        <v>611</v>
      </c>
      <c r="D44" s="566" t="s">
        <v>858</v>
      </c>
      <c r="E44" s="567" t="s">
        <v>617</v>
      </c>
      <c r="F44" s="486" t="s">
        <v>609</v>
      </c>
      <c r="G44" s="486" t="s">
        <v>751</v>
      </c>
      <c r="H44" s="486" t="s">
        <v>271</v>
      </c>
      <c r="I44" s="486" t="s">
        <v>752</v>
      </c>
      <c r="J44" s="486" t="s">
        <v>753</v>
      </c>
      <c r="K44" s="486" t="s">
        <v>754</v>
      </c>
      <c r="L44" s="487">
        <v>75.08</v>
      </c>
      <c r="M44" s="487">
        <v>75.08</v>
      </c>
      <c r="N44" s="486">
        <v>1</v>
      </c>
      <c r="O44" s="568">
        <v>1</v>
      </c>
      <c r="P44" s="487">
        <v>75.08</v>
      </c>
      <c r="Q44" s="512">
        <v>1</v>
      </c>
      <c r="R44" s="486">
        <v>1</v>
      </c>
      <c r="S44" s="512">
        <v>1</v>
      </c>
      <c r="T44" s="568">
        <v>1</v>
      </c>
      <c r="U44" s="528">
        <v>1</v>
      </c>
    </row>
    <row r="45" spans="1:21" ht="14.45" customHeight="1" x14ac:dyDescent="0.2">
      <c r="A45" s="485">
        <v>35</v>
      </c>
      <c r="B45" s="486" t="s">
        <v>608</v>
      </c>
      <c r="C45" s="486" t="s">
        <v>611</v>
      </c>
      <c r="D45" s="566" t="s">
        <v>858</v>
      </c>
      <c r="E45" s="567" t="s">
        <v>617</v>
      </c>
      <c r="F45" s="486" t="s">
        <v>609</v>
      </c>
      <c r="G45" s="486" t="s">
        <v>671</v>
      </c>
      <c r="H45" s="486" t="s">
        <v>271</v>
      </c>
      <c r="I45" s="486" t="s">
        <v>672</v>
      </c>
      <c r="J45" s="486" t="s">
        <v>673</v>
      </c>
      <c r="K45" s="486" t="s">
        <v>674</v>
      </c>
      <c r="L45" s="487">
        <v>42.14</v>
      </c>
      <c r="M45" s="487">
        <v>168.56</v>
      </c>
      <c r="N45" s="486">
        <v>4</v>
      </c>
      <c r="O45" s="568">
        <v>2</v>
      </c>
      <c r="P45" s="487">
        <v>168.56</v>
      </c>
      <c r="Q45" s="512">
        <v>1</v>
      </c>
      <c r="R45" s="486">
        <v>4</v>
      </c>
      <c r="S45" s="512">
        <v>1</v>
      </c>
      <c r="T45" s="568">
        <v>2</v>
      </c>
      <c r="U45" s="528">
        <v>1</v>
      </c>
    </row>
    <row r="46" spans="1:21" ht="14.45" customHeight="1" x14ac:dyDescent="0.2">
      <c r="A46" s="485">
        <v>35</v>
      </c>
      <c r="B46" s="486" t="s">
        <v>608</v>
      </c>
      <c r="C46" s="486" t="s">
        <v>611</v>
      </c>
      <c r="D46" s="566" t="s">
        <v>858</v>
      </c>
      <c r="E46" s="567" t="s">
        <v>617</v>
      </c>
      <c r="F46" s="486" t="s">
        <v>609</v>
      </c>
      <c r="G46" s="486" t="s">
        <v>755</v>
      </c>
      <c r="H46" s="486" t="s">
        <v>572</v>
      </c>
      <c r="I46" s="486" t="s">
        <v>756</v>
      </c>
      <c r="J46" s="486" t="s">
        <v>757</v>
      </c>
      <c r="K46" s="486" t="s">
        <v>758</v>
      </c>
      <c r="L46" s="487">
        <v>176.32</v>
      </c>
      <c r="M46" s="487">
        <v>352.64</v>
      </c>
      <c r="N46" s="486">
        <v>2</v>
      </c>
      <c r="O46" s="568">
        <v>1</v>
      </c>
      <c r="P46" s="487">
        <v>352.64</v>
      </c>
      <c r="Q46" s="512">
        <v>1</v>
      </c>
      <c r="R46" s="486">
        <v>2</v>
      </c>
      <c r="S46" s="512">
        <v>1</v>
      </c>
      <c r="T46" s="568">
        <v>1</v>
      </c>
      <c r="U46" s="528">
        <v>1</v>
      </c>
    </row>
    <row r="47" spans="1:21" ht="14.45" customHeight="1" x14ac:dyDescent="0.2">
      <c r="A47" s="485">
        <v>35</v>
      </c>
      <c r="B47" s="486" t="s">
        <v>608</v>
      </c>
      <c r="C47" s="486" t="s">
        <v>611</v>
      </c>
      <c r="D47" s="566" t="s">
        <v>858</v>
      </c>
      <c r="E47" s="567" t="s">
        <v>619</v>
      </c>
      <c r="F47" s="486" t="s">
        <v>609</v>
      </c>
      <c r="G47" s="486" t="s">
        <v>759</v>
      </c>
      <c r="H47" s="486" t="s">
        <v>572</v>
      </c>
      <c r="I47" s="486" t="s">
        <v>760</v>
      </c>
      <c r="J47" s="486" t="s">
        <v>761</v>
      </c>
      <c r="K47" s="486" t="s">
        <v>762</v>
      </c>
      <c r="L47" s="487">
        <v>72.55</v>
      </c>
      <c r="M47" s="487">
        <v>72.55</v>
      </c>
      <c r="N47" s="486">
        <v>1</v>
      </c>
      <c r="O47" s="568">
        <v>1</v>
      </c>
      <c r="P47" s="487">
        <v>72.55</v>
      </c>
      <c r="Q47" s="512">
        <v>1</v>
      </c>
      <c r="R47" s="486">
        <v>1</v>
      </c>
      <c r="S47" s="512">
        <v>1</v>
      </c>
      <c r="T47" s="568">
        <v>1</v>
      </c>
      <c r="U47" s="528">
        <v>1</v>
      </c>
    </row>
    <row r="48" spans="1:21" ht="14.45" customHeight="1" x14ac:dyDescent="0.2">
      <c r="A48" s="485">
        <v>35</v>
      </c>
      <c r="B48" s="486" t="s">
        <v>608</v>
      </c>
      <c r="C48" s="486" t="s">
        <v>611</v>
      </c>
      <c r="D48" s="566" t="s">
        <v>858</v>
      </c>
      <c r="E48" s="567" t="s">
        <v>619</v>
      </c>
      <c r="F48" s="486" t="s">
        <v>609</v>
      </c>
      <c r="G48" s="486" t="s">
        <v>763</v>
      </c>
      <c r="H48" s="486" t="s">
        <v>572</v>
      </c>
      <c r="I48" s="486" t="s">
        <v>764</v>
      </c>
      <c r="J48" s="486" t="s">
        <v>765</v>
      </c>
      <c r="K48" s="486" t="s">
        <v>766</v>
      </c>
      <c r="L48" s="487">
        <v>165.41</v>
      </c>
      <c r="M48" s="487">
        <v>827.05</v>
      </c>
      <c r="N48" s="486">
        <v>5</v>
      </c>
      <c r="O48" s="568">
        <v>4.5</v>
      </c>
      <c r="P48" s="487">
        <v>496.23</v>
      </c>
      <c r="Q48" s="512">
        <v>0.60000000000000009</v>
      </c>
      <c r="R48" s="486">
        <v>3</v>
      </c>
      <c r="S48" s="512">
        <v>0.6</v>
      </c>
      <c r="T48" s="568">
        <v>2.5</v>
      </c>
      <c r="U48" s="528">
        <v>0.55555555555555558</v>
      </c>
    </row>
    <row r="49" spans="1:21" ht="14.45" customHeight="1" x14ac:dyDescent="0.2">
      <c r="A49" s="485">
        <v>35</v>
      </c>
      <c r="B49" s="486" t="s">
        <v>608</v>
      </c>
      <c r="C49" s="486" t="s">
        <v>611</v>
      </c>
      <c r="D49" s="566" t="s">
        <v>858</v>
      </c>
      <c r="E49" s="567" t="s">
        <v>619</v>
      </c>
      <c r="F49" s="486" t="s">
        <v>609</v>
      </c>
      <c r="G49" s="486" t="s">
        <v>767</v>
      </c>
      <c r="H49" s="486" t="s">
        <v>572</v>
      </c>
      <c r="I49" s="486" t="s">
        <v>768</v>
      </c>
      <c r="J49" s="486" t="s">
        <v>769</v>
      </c>
      <c r="K49" s="486" t="s">
        <v>770</v>
      </c>
      <c r="L49" s="487">
        <v>129.75</v>
      </c>
      <c r="M49" s="487">
        <v>259.5</v>
      </c>
      <c r="N49" s="486">
        <v>2</v>
      </c>
      <c r="O49" s="568">
        <v>2</v>
      </c>
      <c r="P49" s="487">
        <v>129.75</v>
      </c>
      <c r="Q49" s="512">
        <v>0.5</v>
      </c>
      <c r="R49" s="486">
        <v>1</v>
      </c>
      <c r="S49" s="512">
        <v>0.5</v>
      </c>
      <c r="T49" s="568">
        <v>1</v>
      </c>
      <c r="U49" s="528">
        <v>0.5</v>
      </c>
    </row>
    <row r="50" spans="1:21" ht="14.45" customHeight="1" x14ac:dyDescent="0.2">
      <c r="A50" s="485">
        <v>35</v>
      </c>
      <c r="B50" s="486" t="s">
        <v>608</v>
      </c>
      <c r="C50" s="486" t="s">
        <v>611</v>
      </c>
      <c r="D50" s="566" t="s">
        <v>858</v>
      </c>
      <c r="E50" s="567" t="s">
        <v>619</v>
      </c>
      <c r="F50" s="486" t="s">
        <v>609</v>
      </c>
      <c r="G50" s="486" t="s">
        <v>771</v>
      </c>
      <c r="H50" s="486" t="s">
        <v>271</v>
      </c>
      <c r="I50" s="486" t="s">
        <v>772</v>
      </c>
      <c r="J50" s="486" t="s">
        <v>773</v>
      </c>
      <c r="K50" s="486" t="s">
        <v>774</v>
      </c>
      <c r="L50" s="487">
        <v>0</v>
      </c>
      <c r="M50" s="487">
        <v>0</v>
      </c>
      <c r="N50" s="486">
        <v>1</v>
      </c>
      <c r="O50" s="568">
        <v>1</v>
      </c>
      <c r="P50" s="487">
        <v>0</v>
      </c>
      <c r="Q50" s="512"/>
      <c r="R50" s="486">
        <v>1</v>
      </c>
      <c r="S50" s="512">
        <v>1</v>
      </c>
      <c r="T50" s="568">
        <v>1</v>
      </c>
      <c r="U50" s="528">
        <v>1</v>
      </c>
    </row>
    <row r="51" spans="1:21" ht="14.45" customHeight="1" x14ac:dyDescent="0.2">
      <c r="A51" s="485">
        <v>35</v>
      </c>
      <c r="B51" s="486" t="s">
        <v>608</v>
      </c>
      <c r="C51" s="486" t="s">
        <v>611</v>
      </c>
      <c r="D51" s="566" t="s">
        <v>858</v>
      </c>
      <c r="E51" s="567" t="s">
        <v>619</v>
      </c>
      <c r="F51" s="486" t="s">
        <v>609</v>
      </c>
      <c r="G51" s="486" t="s">
        <v>771</v>
      </c>
      <c r="H51" s="486" t="s">
        <v>271</v>
      </c>
      <c r="I51" s="486" t="s">
        <v>775</v>
      </c>
      <c r="J51" s="486" t="s">
        <v>773</v>
      </c>
      <c r="K51" s="486" t="s">
        <v>774</v>
      </c>
      <c r="L51" s="487">
        <v>0</v>
      </c>
      <c r="M51" s="487">
        <v>0</v>
      </c>
      <c r="N51" s="486">
        <v>1</v>
      </c>
      <c r="O51" s="568">
        <v>0.5</v>
      </c>
      <c r="P51" s="487">
        <v>0</v>
      </c>
      <c r="Q51" s="512"/>
      <c r="R51" s="486">
        <v>1</v>
      </c>
      <c r="S51" s="512">
        <v>1</v>
      </c>
      <c r="T51" s="568">
        <v>0.5</v>
      </c>
      <c r="U51" s="528">
        <v>1</v>
      </c>
    </row>
    <row r="52" spans="1:21" ht="14.45" customHeight="1" x14ac:dyDescent="0.2">
      <c r="A52" s="485">
        <v>35</v>
      </c>
      <c r="B52" s="486" t="s">
        <v>608</v>
      </c>
      <c r="C52" s="486" t="s">
        <v>611</v>
      </c>
      <c r="D52" s="566" t="s">
        <v>858</v>
      </c>
      <c r="E52" s="567" t="s">
        <v>619</v>
      </c>
      <c r="F52" s="486" t="s">
        <v>609</v>
      </c>
      <c r="G52" s="486" t="s">
        <v>776</v>
      </c>
      <c r="H52" s="486" t="s">
        <v>271</v>
      </c>
      <c r="I52" s="486" t="s">
        <v>777</v>
      </c>
      <c r="J52" s="486" t="s">
        <v>778</v>
      </c>
      <c r="K52" s="486" t="s">
        <v>779</v>
      </c>
      <c r="L52" s="487">
        <v>75.819999999999993</v>
      </c>
      <c r="M52" s="487">
        <v>75.819999999999993</v>
      </c>
      <c r="N52" s="486">
        <v>1</v>
      </c>
      <c r="O52" s="568">
        <v>0.5</v>
      </c>
      <c r="P52" s="487">
        <v>75.819999999999993</v>
      </c>
      <c r="Q52" s="512">
        <v>1</v>
      </c>
      <c r="R52" s="486">
        <v>1</v>
      </c>
      <c r="S52" s="512">
        <v>1</v>
      </c>
      <c r="T52" s="568">
        <v>0.5</v>
      </c>
      <c r="U52" s="528">
        <v>1</v>
      </c>
    </row>
    <row r="53" spans="1:21" ht="14.45" customHeight="1" x14ac:dyDescent="0.2">
      <c r="A53" s="485">
        <v>35</v>
      </c>
      <c r="B53" s="486" t="s">
        <v>608</v>
      </c>
      <c r="C53" s="486" t="s">
        <v>611</v>
      </c>
      <c r="D53" s="566" t="s">
        <v>858</v>
      </c>
      <c r="E53" s="567" t="s">
        <v>619</v>
      </c>
      <c r="F53" s="486" t="s">
        <v>609</v>
      </c>
      <c r="G53" s="486" t="s">
        <v>705</v>
      </c>
      <c r="H53" s="486" t="s">
        <v>271</v>
      </c>
      <c r="I53" s="486" t="s">
        <v>780</v>
      </c>
      <c r="J53" s="486" t="s">
        <v>781</v>
      </c>
      <c r="K53" s="486" t="s">
        <v>711</v>
      </c>
      <c r="L53" s="487">
        <v>97.76</v>
      </c>
      <c r="M53" s="487">
        <v>195.52</v>
      </c>
      <c r="N53" s="486">
        <v>2</v>
      </c>
      <c r="O53" s="568">
        <v>1</v>
      </c>
      <c r="P53" s="487">
        <v>195.52</v>
      </c>
      <c r="Q53" s="512">
        <v>1</v>
      </c>
      <c r="R53" s="486">
        <v>2</v>
      </c>
      <c r="S53" s="512">
        <v>1</v>
      </c>
      <c r="T53" s="568">
        <v>1</v>
      </c>
      <c r="U53" s="528">
        <v>1</v>
      </c>
    </row>
    <row r="54" spans="1:21" ht="14.45" customHeight="1" x14ac:dyDescent="0.2">
      <c r="A54" s="485">
        <v>35</v>
      </c>
      <c r="B54" s="486" t="s">
        <v>608</v>
      </c>
      <c r="C54" s="486" t="s">
        <v>611</v>
      </c>
      <c r="D54" s="566" t="s">
        <v>858</v>
      </c>
      <c r="E54" s="567" t="s">
        <v>619</v>
      </c>
      <c r="F54" s="486" t="s">
        <v>609</v>
      </c>
      <c r="G54" s="486" t="s">
        <v>705</v>
      </c>
      <c r="H54" s="486" t="s">
        <v>271</v>
      </c>
      <c r="I54" s="486" t="s">
        <v>782</v>
      </c>
      <c r="J54" s="486" t="s">
        <v>783</v>
      </c>
      <c r="K54" s="486" t="s">
        <v>711</v>
      </c>
      <c r="L54" s="487">
        <v>97.76</v>
      </c>
      <c r="M54" s="487">
        <v>391.04</v>
      </c>
      <c r="N54" s="486">
        <v>4</v>
      </c>
      <c r="O54" s="568">
        <v>1.5</v>
      </c>
      <c r="P54" s="487">
        <v>391.04</v>
      </c>
      <c r="Q54" s="512">
        <v>1</v>
      </c>
      <c r="R54" s="486">
        <v>4</v>
      </c>
      <c r="S54" s="512">
        <v>1</v>
      </c>
      <c r="T54" s="568">
        <v>1.5</v>
      </c>
      <c r="U54" s="528">
        <v>1</v>
      </c>
    </row>
    <row r="55" spans="1:21" ht="14.45" customHeight="1" x14ac:dyDescent="0.2">
      <c r="A55" s="485">
        <v>35</v>
      </c>
      <c r="B55" s="486" t="s">
        <v>608</v>
      </c>
      <c r="C55" s="486" t="s">
        <v>611</v>
      </c>
      <c r="D55" s="566" t="s">
        <v>858</v>
      </c>
      <c r="E55" s="567" t="s">
        <v>619</v>
      </c>
      <c r="F55" s="486" t="s">
        <v>609</v>
      </c>
      <c r="G55" s="486" t="s">
        <v>784</v>
      </c>
      <c r="H55" s="486" t="s">
        <v>271</v>
      </c>
      <c r="I55" s="486" t="s">
        <v>785</v>
      </c>
      <c r="J55" s="486" t="s">
        <v>786</v>
      </c>
      <c r="K55" s="486" t="s">
        <v>787</v>
      </c>
      <c r="L55" s="487">
        <v>437.23</v>
      </c>
      <c r="M55" s="487">
        <v>437.23</v>
      </c>
      <c r="N55" s="486">
        <v>1</v>
      </c>
      <c r="O55" s="568">
        <v>1</v>
      </c>
      <c r="P55" s="487"/>
      <c r="Q55" s="512">
        <v>0</v>
      </c>
      <c r="R55" s="486"/>
      <c r="S55" s="512">
        <v>0</v>
      </c>
      <c r="T55" s="568"/>
      <c r="U55" s="528">
        <v>0</v>
      </c>
    </row>
    <row r="56" spans="1:21" ht="14.45" customHeight="1" x14ac:dyDescent="0.2">
      <c r="A56" s="485">
        <v>35</v>
      </c>
      <c r="B56" s="486" t="s">
        <v>608</v>
      </c>
      <c r="C56" s="486" t="s">
        <v>611</v>
      </c>
      <c r="D56" s="566" t="s">
        <v>858</v>
      </c>
      <c r="E56" s="567" t="s">
        <v>619</v>
      </c>
      <c r="F56" s="486" t="s">
        <v>609</v>
      </c>
      <c r="G56" s="486" t="s">
        <v>726</v>
      </c>
      <c r="H56" s="486" t="s">
        <v>271</v>
      </c>
      <c r="I56" s="486" t="s">
        <v>727</v>
      </c>
      <c r="J56" s="486" t="s">
        <v>728</v>
      </c>
      <c r="K56" s="486" t="s">
        <v>729</v>
      </c>
      <c r="L56" s="487">
        <v>77.13</v>
      </c>
      <c r="M56" s="487">
        <v>462.78</v>
      </c>
      <c r="N56" s="486">
        <v>6</v>
      </c>
      <c r="O56" s="568">
        <v>2</v>
      </c>
      <c r="P56" s="487">
        <v>462.78</v>
      </c>
      <c r="Q56" s="512">
        <v>1</v>
      </c>
      <c r="R56" s="486">
        <v>6</v>
      </c>
      <c r="S56" s="512">
        <v>1</v>
      </c>
      <c r="T56" s="568">
        <v>2</v>
      </c>
      <c r="U56" s="528">
        <v>1</v>
      </c>
    </row>
    <row r="57" spans="1:21" ht="14.45" customHeight="1" x14ac:dyDescent="0.2">
      <c r="A57" s="485">
        <v>35</v>
      </c>
      <c r="B57" s="486" t="s">
        <v>608</v>
      </c>
      <c r="C57" s="486" t="s">
        <v>611</v>
      </c>
      <c r="D57" s="566" t="s">
        <v>858</v>
      </c>
      <c r="E57" s="567" t="s">
        <v>619</v>
      </c>
      <c r="F57" s="486" t="s">
        <v>609</v>
      </c>
      <c r="G57" s="486" t="s">
        <v>788</v>
      </c>
      <c r="H57" s="486" t="s">
        <v>271</v>
      </c>
      <c r="I57" s="486" t="s">
        <v>789</v>
      </c>
      <c r="J57" s="486" t="s">
        <v>790</v>
      </c>
      <c r="K57" s="486" t="s">
        <v>791</v>
      </c>
      <c r="L57" s="487">
        <v>33.18</v>
      </c>
      <c r="M57" s="487">
        <v>66.36</v>
      </c>
      <c r="N57" s="486">
        <v>2</v>
      </c>
      <c r="O57" s="568">
        <v>0.5</v>
      </c>
      <c r="P57" s="487">
        <v>66.36</v>
      </c>
      <c r="Q57" s="512">
        <v>1</v>
      </c>
      <c r="R57" s="486">
        <v>2</v>
      </c>
      <c r="S57" s="512">
        <v>1</v>
      </c>
      <c r="T57" s="568">
        <v>0.5</v>
      </c>
      <c r="U57" s="528">
        <v>1</v>
      </c>
    </row>
    <row r="58" spans="1:21" ht="14.45" customHeight="1" x14ac:dyDescent="0.2">
      <c r="A58" s="485">
        <v>35</v>
      </c>
      <c r="B58" s="486" t="s">
        <v>608</v>
      </c>
      <c r="C58" s="486" t="s">
        <v>611</v>
      </c>
      <c r="D58" s="566" t="s">
        <v>858</v>
      </c>
      <c r="E58" s="567" t="s">
        <v>619</v>
      </c>
      <c r="F58" s="486" t="s">
        <v>609</v>
      </c>
      <c r="G58" s="486" t="s">
        <v>792</v>
      </c>
      <c r="H58" s="486" t="s">
        <v>271</v>
      </c>
      <c r="I58" s="486" t="s">
        <v>793</v>
      </c>
      <c r="J58" s="486" t="s">
        <v>794</v>
      </c>
      <c r="K58" s="486" t="s">
        <v>795</v>
      </c>
      <c r="L58" s="487">
        <v>188.57</v>
      </c>
      <c r="M58" s="487">
        <v>1131.42</v>
      </c>
      <c r="N58" s="486">
        <v>6</v>
      </c>
      <c r="O58" s="568">
        <v>2.5</v>
      </c>
      <c r="P58" s="487">
        <v>1131.42</v>
      </c>
      <c r="Q58" s="512">
        <v>1</v>
      </c>
      <c r="R58" s="486">
        <v>6</v>
      </c>
      <c r="S58" s="512">
        <v>1</v>
      </c>
      <c r="T58" s="568">
        <v>2.5</v>
      </c>
      <c r="U58" s="528">
        <v>1</v>
      </c>
    </row>
    <row r="59" spans="1:21" ht="14.45" customHeight="1" x14ac:dyDescent="0.2">
      <c r="A59" s="485">
        <v>35</v>
      </c>
      <c r="B59" s="486" t="s">
        <v>608</v>
      </c>
      <c r="C59" s="486" t="s">
        <v>611</v>
      </c>
      <c r="D59" s="566" t="s">
        <v>858</v>
      </c>
      <c r="E59" s="567" t="s">
        <v>618</v>
      </c>
      <c r="F59" s="486" t="s">
        <v>609</v>
      </c>
      <c r="G59" s="486" t="s">
        <v>796</v>
      </c>
      <c r="H59" s="486" t="s">
        <v>271</v>
      </c>
      <c r="I59" s="486" t="s">
        <v>797</v>
      </c>
      <c r="J59" s="486" t="s">
        <v>798</v>
      </c>
      <c r="K59" s="486" t="s">
        <v>799</v>
      </c>
      <c r="L59" s="487">
        <v>29.39</v>
      </c>
      <c r="M59" s="487">
        <v>58.78</v>
      </c>
      <c r="N59" s="486">
        <v>2</v>
      </c>
      <c r="O59" s="568">
        <v>2</v>
      </c>
      <c r="P59" s="487">
        <v>58.78</v>
      </c>
      <c r="Q59" s="512">
        <v>1</v>
      </c>
      <c r="R59" s="486">
        <v>2</v>
      </c>
      <c r="S59" s="512">
        <v>1</v>
      </c>
      <c r="T59" s="568">
        <v>2</v>
      </c>
      <c r="U59" s="528">
        <v>1</v>
      </c>
    </row>
    <row r="60" spans="1:21" ht="14.45" customHeight="1" x14ac:dyDescent="0.2">
      <c r="A60" s="485">
        <v>35</v>
      </c>
      <c r="B60" s="486" t="s">
        <v>608</v>
      </c>
      <c r="C60" s="486" t="s">
        <v>611</v>
      </c>
      <c r="D60" s="566" t="s">
        <v>858</v>
      </c>
      <c r="E60" s="567" t="s">
        <v>618</v>
      </c>
      <c r="F60" s="486" t="s">
        <v>609</v>
      </c>
      <c r="G60" s="486" t="s">
        <v>640</v>
      </c>
      <c r="H60" s="486" t="s">
        <v>572</v>
      </c>
      <c r="I60" s="486" t="s">
        <v>800</v>
      </c>
      <c r="J60" s="486" t="s">
        <v>801</v>
      </c>
      <c r="K60" s="486" t="s">
        <v>802</v>
      </c>
      <c r="L60" s="487">
        <v>58.77</v>
      </c>
      <c r="M60" s="487">
        <v>58.77</v>
      </c>
      <c r="N60" s="486">
        <v>1</v>
      </c>
      <c r="O60" s="568">
        <v>0.5</v>
      </c>
      <c r="P60" s="487">
        <v>58.77</v>
      </c>
      <c r="Q60" s="512">
        <v>1</v>
      </c>
      <c r="R60" s="486">
        <v>1</v>
      </c>
      <c r="S60" s="512">
        <v>1</v>
      </c>
      <c r="T60" s="568">
        <v>0.5</v>
      </c>
      <c r="U60" s="528">
        <v>1</v>
      </c>
    </row>
    <row r="61" spans="1:21" ht="14.45" customHeight="1" x14ac:dyDescent="0.2">
      <c r="A61" s="485">
        <v>35</v>
      </c>
      <c r="B61" s="486" t="s">
        <v>608</v>
      </c>
      <c r="C61" s="486" t="s">
        <v>611</v>
      </c>
      <c r="D61" s="566" t="s">
        <v>858</v>
      </c>
      <c r="E61" s="567" t="s">
        <v>618</v>
      </c>
      <c r="F61" s="486" t="s">
        <v>609</v>
      </c>
      <c r="G61" s="486" t="s">
        <v>644</v>
      </c>
      <c r="H61" s="486" t="s">
        <v>271</v>
      </c>
      <c r="I61" s="486" t="s">
        <v>645</v>
      </c>
      <c r="J61" s="486" t="s">
        <v>646</v>
      </c>
      <c r="K61" s="486" t="s">
        <v>647</v>
      </c>
      <c r="L61" s="487">
        <v>147.85</v>
      </c>
      <c r="M61" s="487">
        <v>147.85</v>
      </c>
      <c r="N61" s="486">
        <v>1</v>
      </c>
      <c r="O61" s="568">
        <v>0.5</v>
      </c>
      <c r="P61" s="487">
        <v>147.85</v>
      </c>
      <c r="Q61" s="512">
        <v>1</v>
      </c>
      <c r="R61" s="486">
        <v>1</v>
      </c>
      <c r="S61" s="512">
        <v>1</v>
      </c>
      <c r="T61" s="568">
        <v>0.5</v>
      </c>
      <c r="U61" s="528">
        <v>1</v>
      </c>
    </row>
    <row r="62" spans="1:21" ht="14.45" customHeight="1" x14ac:dyDescent="0.2">
      <c r="A62" s="485">
        <v>35</v>
      </c>
      <c r="B62" s="486" t="s">
        <v>608</v>
      </c>
      <c r="C62" s="486" t="s">
        <v>611</v>
      </c>
      <c r="D62" s="566" t="s">
        <v>858</v>
      </c>
      <c r="E62" s="567" t="s">
        <v>618</v>
      </c>
      <c r="F62" s="486" t="s">
        <v>609</v>
      </c>
      <c r="G62" s="486" t="s">
        <v>803</v>
      </c>
      <c r="H62" s="486" t="s">
        <v>271</v>
      </c>
      <c r="I62" s="486" t="s">
        <v>804</v>
      </c>
      <c r="J62" s="486" t="s">
        <v>805</v>
      </c>
      <c r="K62" s="486" t="s">
        <v>806</v>
      </c>
      <c r="L62" s="487">
        <v>52.78</v>
      </c>
      <c r="M62" s="487">
        <v>52.78</v>
      </c>
      <c r="N62" s="486">
        <v>1</v>
      </c>
      <c r="O62" s="568">
        <v>1</v>
      </c>
      <c r="P62" s="487">
        <v>52.78</v>
      </c>
      <c r="Q62" s="512">
        <v>1</v>
      </c>
      <c r="R62" s="486">
        <v>1</v>
      </c>
      <c r="S62" s="512">
        <v>1</v>
      </c>
      <c r="T62" s="568">
        <v>1</v>
      </c>
      <c r="U62" s="528">
        <v>1</v>
      </c>
    </row>
    <row r="63" spans="1:21" ht="14.45" customHeight="1" x14ac:dyDescent="0.2">
      <c r="A63" s="485">
        <v>35</v>
      </c>
      <c r="B63" s="486" t="s">
        <v>608</v>
      </c>
      <c r="C63" s="486" t="s">
        <v>611</v>
      </c>
      <c r="D63" s="566" t="s">
        <v>858</v>
      </c>
      <c r="E63" s="567" t="s">
        <v>618</v>
      </c>
      <c r="F63" s="486" t="s">
        <v>609</v>
      </c>
      <c r="G63" s="486" t="s">
        <v>667</v>
      </c>
      <c r="H63" s="486" t="s">
        <v>572</v>
      </c>
      <c r="I63" s="486" t="s">
        <v>668</v>
      </c>
      <c r="J63" s="486" t="s">
        <v>669</v>
      </c>
      <c r="K63" s="486" t="s">
        <v>670</v>
      </c>
      <c r="L63" s="487">
        <v>773.45</v>
      </c>
      <c r="M63" s="487">
        <v>1546.9</v>
      </c>
      <c r="N63" s="486">
        <v>2</v>
      </c>
      <c r="O63" s="568">
        <v>2</v>
      </c>
      <c r="P63" s="487">
        <v>1546.9</v>
      </c>
      <c r="Q63" s="512">
        <v>1</v>
      </c>
      <c r="R63" s="486">
        <v>2</v>
      </c>
      <c r="S63" s="512">
        <v>1</v>
      </c>
      <c r="T63" s="568">
        <v>2</v>
      </c>
      <c r="U63" s="528">
        <v>1</v>
      </c>
    </row>
    <row r="64" spans="1:21" ht="14.45" customHeight="1" x14ac:dyDescent="0.2">
      <c r="A64" s="485">
        <v>35</v>
      </c>
      <c r="B64" s="486" t="s">
        <v>608</v>
      </c>
      <c r="C64" s="486" t="s">
        <v>611</v>
      </c>
      <c r="D64" s="566" t="s">
        <v>858</v>
      </c>
      <c r="E64" s="567" t="s">
        <v>618</v>
      </c>
      <c r="F64" s="486" t="s">
        <v>609</v>
      </c>
      <c r="G64" s="486" t="s">
        <v>671</v>
      </c>
      <c r="H64" s="486" t="s">
        <v>271</v>
      </c>
      <c r="I64" s="486" t="s">
        <v>672</v>
      </c>
      <c r="J64" s="486" t="s">
        <v>673</v>
      </c>
      <c r="K64" s="486" t="s">
        <v>674</v>
      </c>
      <c r="L64" s="487">
        <v>42.14</v>
      </c>
      <c r="M64" s="487">
        <v>252.84</v>
      </c>
      <c r="N64" s="486">
        <v>6</v>
      </c>
      <c r="O64" s="568">
        <v>5.5</v>
      </c>
      <c r="P64" s="487">
        <v>168.56</v>
      </c>
      <c r="Q64" s="512">
        <v>0.66666666666666663</v>
      </c>
      <c r="R64" s="486">
        <v>4</v>
      </c>
      <c r="S64" s="512">
        <v>0.66666666666666663</v>
      </c>
      <c r="T64" s="568">
        <v>3.5</v>
      </c>
      <c r="U64" s="528">
        <v>0.63636363636363635</v>
      </c>
    </row>
    <row r="65" spans="1:21" ht="14.45" customHeight="1" x14ac:dyDescent="0.2">
      <c r="A65" s="485">
        <v>35</v>
      </c>
      <c r="B65" s="486" t="s">
        <v>608</v>
      </c>
      <c r="C65" s="486" t="s">
        <v>611</v>
      </c>
      <c r="D65" s="566" t="s">
        <v>858</v>
      </c>
      <c r="E65" s="567" t="s">
        <v>618</v>
      </c>
      <c r="F65" s="486" t="s">
        <v>609</v>
      </c>
      <c r="G65" s="486" t="s">
        <v>807</v>
      </c>
      <c r="H65" s="486" t="s">
        <v>271</v>
      </c>
      <c r="I65" s="486" t="s">
        <v>808</v>
      </c>
      <c r="J65" s="486" t="s">
        <v>588</v>
      </c>
      <c r="K65" s="486" t="s">
        <v>589</v>
      </c>
      <c r="L65" s="487">
        <v>0</v>
      </c>
      <c r="M65" s="487">
        <v>0</v>
      </c>
      <c r="N65" s="486">
        <v>1</v>
      </c>
      <c r="O65" s="568">
        <v>0.5</v>
      </c>
      <c r="P65" s="487">
        <v>0</v>
      </c>
      <c r="Q65" s="512"/>
      <c r="R65" s="486">
        <v>1</v>
      </c>
      <c r="S65" s="512">
        <v>1</v>
      </c>
      <c r="T65" s="568">
        <v>0.5</v>
      </c>
      <c r="U65" s="528">
        <v>1</v>
      </c>
    </row>
    <row r="66" spans="1:21" ht="14.45" customHeight="1" x14ac:dyDescent="0.2">
      <c r="A66" s="485">
        <v>35</v>
      </c>
      <c r="B66" s="486" t="s">
        <v>608</v>
      </c>
      <c r="C66" s="486" t="s">
        <v>611</v>
      </c>
      <c r="D66" s="566" t="s">
        <v>858</v>
      </c>
      <c r="E66" s="567" t="s">
        <v>618</v>
      </c>
      <c r="F66" s="486" t="s">
        <v>609</v>
      </c>
      <c r="G66" s="486" t="s">
        <v>677</v>
      </c>
      <c r="H66" s="486" t="s">
        <v>271</v>
      </c>
      <c r="I66" s="486" t="s">
        <v>809</v>
      </c>
      <c r="J66" s="486" t="s">
        <v>679</v>
      </c>
      <c r="K66" s="486" t="s">
        <v>810</v>
      </c>
      <c r="L66" s="487">
        <v>39.24</v>
      </c>
      <c r="M66" s="487">
        <v>39.24</v>
      </c>
      <c r="N66" s="486">
        <v>1</v>
      </c>
      <c r="O66" s="568">
        <v>1</v>
      </c>
      <c r="P66" s="487">
        <v>39.24</v>
      </c>
      <c r="Q66" s="512">
        <v>1</v>
      </c>
      <c r="R66" s="486">
        <v>1</v>
      </c>
      <c r="S66" s="512">
        <v>1</v>
      </c>
      <c r="T66" s="568">
        <v>1</v>
      </c>
      <c r="U66" s="528">
        <v>1</v>
      </c>
    </row>
    <row r="67" spans="1:21" ht="14.45" customHeight="1" x14ac:dyDescent="0.2">
      <c r="A67" s="485">
        <v>35</v>
      </c>
      <c r="B67" s="486" t="s">
        <v>608</v>
      </c>
      <c r="C67" s="486" t="s">
        <v>611</v>
      </c>
      <c r="D67" s="566" t="s">
        <v>858</v>
      </c>
      <c r="E67" s="567" t="s">
        <v>618</v>
      </c>
      <c r="F67" s="486" t="s">
        <v>609</v>
      </c>
      <c r="G67" s="486" t="s">
        <v>811</v>
      </c>
      <c r="H67" s="486" t="s">
        <v>271</v>
      </c>
      <c r="I67" s="486" t="s">
        <v>812</v>
      </c>
      <c r="J67" s="486" t="s">
        <v>813</v>
      </c>
      <c r="K67" s="486" t="s">
        <v>802</v>
      </c>
      <c r="L67" s="487">
        <v>58.77</v>
      </c>
      <c r="M67" s="487">
        <v>58.77</v>
      </c>
      <c r="N67" s="486">
        <v>1</v>
      </c>
      <c r="O67" s="568">
        <v>1</v>
      </c>
      <c r="P67" s="487">
        <v>58.77</v>
      </c>
      <c r="Q67" s="512">
        <v>1</v>
      </c>
      <c r="R67" s="486">
        <v>1</v>
      </c>
      <c r="S67" s="512">
        <v>1</v>
      </c>
      <c r="T67" s="568">
        <v>1</v>
      </c>
      <c r="U67" s="528">
        <v>1</v>
      </c>
    </row>
    <row r="68" spans="1:21" ht="14.45" customHeight="1" x14ac:dyDescent="0.2">
      <c r="A68" s="485">
        <v>35</v>
      </c>
      <c r="B68" s="486" t="s">
        <v>608</v>
      </c>
      <c r="C68" s="486" t="s">
        <v>611</v>
      </c>
      <c r="D68" s="566" t="s">
        <v>858</v>
      </c>
      <c r="E68" s="567" t="s">
        <v>618</v>
      </c>
      <c r="F68" s="486" t="s">
        <v>609</v>
      </c>
      <c r="G68" s="486" t="s">
        <v>814</v>
      </c>
      <c r="H68" s="486" t="s">
        <v>271</v>
      </c>
      <c r="I68" s="486" t="s">
        <v>815</v>
      </c>
      <c r="J68" s="486" t="s">
        <v>816</v>
      </c>
      <c r="K68" s="486" t="s">
        <v>817</v>
      </c>
      <c r="L68" s="487">
        <v>34.19</v>
      </c>
      <c r="M68" s="487">
        <v>34.19</v>
      </c>
      <c r="N68" s="486">
        <v>1</v>
      </c>
      <c r="O68" s="568">
        <v>1</v>
      </c>
      <c r="P68" s="487">
        <v>34.19</v>
      </c>
      <c r="Q68" s="512">
        <v>1</v>
      </c>
      <c r="R68" s="486">
        <v>1</v>
      </c>
      <c r="S68" s="512">
        <v>1</v>
      </c>
      <c r="T68" s="568">
        <v>1</v>
      </c>
      <c r="U68" s="528">
        <v>1</v>
      </c>
    </row>
    <row r="69" spans="1:21" ht="14.45" customHeight="1" x14ac:dyDescent="0.2">
      <c r="A69" s="485">
        <v>35</v>
      </c>
      <c r="B69" s="486" t="s">
        <v>608</v>
      </c>
      <c r="C69" s="486" t="s">
        <v>611</v>
      </c>
      <c r="D69" s="566" t="s">
        <v>858</v>
      </c>
      <c r="E69" s="567" t="s">
        <v>618</v>
      </c>
      <c r="F69" s="486" t="s">
        <v>609</v>
      </c>
      <c r="G69" s="486" t="s">
        <v>818</v>
      </c>
      <c r="H69" s="486" t="s">
        <v>271</v>
      </c>
      <c r="I69" s="486" t="s">
        <v>819</v>
      </c>
      <c r="J69" s="486" t="s">
        <v>820</v>
      </c>
      <c r="K69" s="486" t="s">
        <v>821</v>
      </c>
      <c r="L69" s="487">
        <v>0</v>
      </c>
      <c r="M69" s="487">
        <v>0</v>
      </c>
      <c r="N69" s="486">
        <v>3</v>
      </c>
      <c r="O69" s="568">
        <v>2.5</v>
      </c>
      <c r="P69" s="487">
        <v>0</v>
      </c>
      <c r="Q69" s="512"/>
      <c r="R69" s="486">
        <v>2</v>
      </c>
      <c r="S69" s="512">
        <v>0.66666666666666663</v>
      </c>
      <c r="T69" s="568">
        <v>1.5</v>
      </c>
      <c r="U69" s="528">
        <v>0.6</v>
      </c>
    </row>
    <row r="70" spans="1:21" ht="14.45" customHeight="1" x14ac:dyDescent="0.2">
      <c r="A70" s="485">
        <v>35</v>
      </c>
      <c r="B70" s="486" t="s">
        <v>608</v>
      </c>
      <c r="C70" s="486" t="s">
        <v>611</v>
      </c>
      <c r="D70" s="566" t="s">
        <v>858</v>
      </c>
      <c r="E70" s="567" t="s">
        <v>618</v>
      </c>
      <c r="F70" s="486" t="s">
        <v>609</v>
      </c>
      <c r="G70" s="486" t="s">
        <v>705</v>
      </c>
      <c r="H70" s="486" t="s">
        <v>271</v>
      </c>
      <c r="I70" s="486" t="s">
        <v>706</v>
      </c>
      <c r="J70" s="486" t="s">
        <v>707</v>
      </c>
      <c r="K70" s="486" t="s">
        <v>708</v>
      </c>
      <c r="L70" s="487">
        <v>87.98</v>
      </c>
      <c r="M70" s="487">
        <v>87.98</v>
      </c>
      <c r="N70" s="486">
        <v>1</v>
      </c>
      <c r="O70" s="568">
        <v>1</v>
      </c>
      <c r="P70" s="487"/>
      <c r="Q70" s="512">
        <v>0</v>
      </c>
      <c r="R70" s="486"/>
      <c r="S70" s="512">
        <v>0</v>
      </c>
      <c r="T70" s="568"/>
      <c r="U70" s="528">
        <v>0</v>
      </c>
    </row>
    <row r="71" spans="1:21" ht="14.45" customHeight="1" x14ac:dyDescent="0.2">
      <c r="A71" s="485">
        <v>35</v>
      </c>
      <c r="B71" s="486" t="s">
        <v>608</v>
      </c>
      <c r="C71" s="486" t="s">
        <v>611</v>
      </c>
      <c r="D71" s="566" t="s">
        <v>858</v>
      </c>
      <c r="E71" s="567" t="s">
        <v>618</v>
      </c>
      <c r="F71" s="486" t="s">
        <v>609</v>
      </c>
      <c r="G71" s="486" t="s">
        <v>712</v>
      </c>
      <c r="H71" s="486" t="s">
        <v>572</v>
      </c>
      <c r="I71" s="486" t="s">
        <v>822</v>
      </c>
      <c r="J71" s="486" t="s">
        <v>714</v>
      </c>
      <c r="K71" s="486" t="s">
        <v>823</v>
      </c>
      <c r="L71" s="487">
        <v>48.89</v>
      </c>
      <c r="M71" s="487">
        <v>97.78</v>
      </c>
      <c r="N71" s="486">
        <v>2</v>
      </c>
      <c r="O71" s="568">
        <v>1.5</v>
      </c>
      <c r="P71" s="487">
        <v>97.78</v>
      </c>
      <c r="Q71" s="512">
        <v>1</v>
      </c>
      <c r="R71" s="486">
        <v>2</v>
      </c>
      <c r="S71" s="512">
        <v>1</v>
      </c>
      <c r="T71" s="568">
        <v>1.5</v>
      </c>
      <c r="U71" s="528">
        <v>1</v>
      </c>
    </row>
    <row r="72" spans="1:21" ht="14.45" customHeight="1" x14ac:dyDescent="0.2">
      <c r="A72" s="485">
        <v>35</v>
      </c>
      <c r="B72" s="486" t="s">
        <v>608</v>
      </c>
      <c r="C72" s="486" t="s">
        <v>611</v>
      </c>
      <c r="D72" s="566" t="s">
        <v>858</v>
      </c>
      <c r="E72" s="567" t="s">
        <v>618</v>
      </c>
      <c r="F72" s="486" t="s">
        <v>609</v>
      </c>
      <c r="G72" s="486" t="s">
        <v>824</v>
      </c>
      <c r="H72" s="486" t="s">
        <v>271</v>
      </c>
      <c r="I72" s="486" t="s">
        <v>825</v>
      </c>
      <c r="J72" s="486" t="s">
        <v>826</v>
      </c>
      <c r="K72" s="486" t="s">
        <v>827</v>
      </c>
      <c r="L72" s="487">
        <v>79.099999999999994</v>
      </c>
      <c r="M72" s="487">
        <v>79.099999999999994</v>
      </c>
      <c r="N72" s="486">
        <v>1</v>
      </c>
      <c r="O72" s="568">
        <v>1</v>
      </c>
      <c r="P72" s="487">
        <v>79.099999999999994</v>
      </c>
      <c r="Q72" s="512">
        <v>1</v>
      </c>
      <c r="R72" s="486">
        <v>1</v>
      </c>
      <c r="S72" s="512">
        <v>1</v>
      </c>
      <c r="T72" s="568">
        <v>1</v>
      </c>
      <c r="U72" s="528">
        <v>1</v>
      </c>
    </row>
    <row r="73" spans="1:21" ht="14.45" customHeight="1" x14ac:dyDescent="0.2">
      <c r="A73" s="485">
        <v>35</v>
      </c>
      <c r="B73" s="486" t="s">
        <v>608</v>
      </c>
      <c r="C73" s="486" t="s">
        <v>611</v>
      </c>
      <c r="D73" s="566" t="s">
        <v>858</v>
      </c>
      <c r="E73" s="567" t="s">
        <v>618</v>
      </c>
      <c r="F73" s="486" t="s">
        <v>609</v>
      </c>
      <c r="G73" s="486" t="s">
        <v>828</v>
      </c>
      <c r="H73" s="486" t="s">
        <v>271</v>
      </c>
      <c r="I73" s="486" t="s">
        <v>829</v>
      </c>
      <c r="J73" s="486" t="s">
        <v>830</v>
      </c>
      <c r="K73" s="486" t="s">
        <v>831</v>
      </c>
      <c r="L73" s="487">
        <v>0</v>
      </c>
      <c r="M73" s="487">
        <v>0</v>
      </c>
      <c r="N73" s="486">
        <v>1</v>
      </c>
      <c r="O73" s="568">
        <v>1</v>
      </c>
      <c r="P73" s="487">
        <v>0</v>
      </c>
      <c r="Q73" s="512"/>
      <c r="R73" s="486">
        <v>1</v>
      </c>
      <c r="S73" s="512">
        <v>1</v>
      </c>
      <c r="T73" s="568">
        <v>1</v>
      </c>
      <c r="U73" s="528">
        <v>1</v>
      </c>
    </row>
    <row r="74" spans="1:21" ht="14.45" customHeight="1" x14ac:dyDescent="0.2">
      <c r="A74" s="485">
        <v>35</v>
      </c>
      <c r="B74" s="486" t="s">
        <v>608</v>
      </c>
      <c r="C74" s="486" t="s">
        <v>611</v>
      </c>
      <c r="D74" s="566" t="s">
        <v>858</v>
      </c>
      <c r="E74" s="567" t="s">
        <v>618</v>
      </c>
      <c r="F74" s="486" t="s">
        <v>609</v>
      </c>
      <c r="G74" s="486" t="s">
        <v>828</v>
      </c>
      <c r="H74" s="486" t="s">
        <v>271</v>
      </c>
      <c r="I74" s="486" t="s">
        <v>832</v>
      </c>
      <c r="J74" s="486" t="s">
        <v>833</v>
      </c>
      <c r="K74" s="486" t="s">
        <v>834</v>
      </c>
      <c r="L74" s="487">
        <v>59.56</v>
      </c>
      <c r="M74" s="487">
        <v>59.56</v>
      </c>
      <c r="N74" s="486">
        <v>1</v>
      </c>
      <c r="O74" s="568">
        <v>1</v>
      </c>
      <c r="P74" s="487">
        <v>59.56</v>
      </c>
      <c r="Q74" s="512">
        <v>1</v>
      </c>
      <c r="R74" s="486">
        <v>1</v>
      </c>
      <c r="S74" s="512">
        <v>1</v>
      </c>
      <c r="T74" s="568">
        <v>1</v>
      </c>
      <c r="U74" s="528">
        <v>1</v>
      </c>
    </row>
    <row r="75" spans="1:21" ht="14.45" customHeight="1" x14ac:dyDescent="0.2">
      <c r="A75" s="485">
        <v>35</v>
      </c>
      <c r="B75" s="486" t="s">
        <v>608</v>
      </c>
      <c r="C75" s="486" t="s">
        <v>611</v>
      </c>
      <c r="D75" s="566" t="s">
        <v>858</v>
      </c>
      <c r="E75" s="567" t="s">
        <v>618</v>
      </c>
      <c r="F75" s="486" t="s">
        <v>609</v>
      </c>
      <c r="G75" s="486" t="s">
        <v>835</v>
      </c>
      <c r="H75" s="486" t="s">
        <v>271</v>
      </c>
      <c r="I75" s="486" t="s">
        <v>836</v>
      </c>
      <c r="J75" s="486" t="s">
        <v>837</v>
      </c>
      <c r="K75" s="486" t="s">
        <v>838</v>
      </c>
      <c r="L75" s="487">
        <v>60.39</v>
      </c>
      <c r="M75" s="487">
        <v>181.17000000000002</v>
      </c>
      <c r="N75" s="486">
        <v>3</v>
      </c>
      <c r="O75" s="568">
        <v>2.5</v>
      </c>
      <c r="P75" s="487">
        <v>60.39</v>
      </c>
      <c r="Q75" s="512">
        <v>0.33333333333333331</v>
      </c>
      <c r="R75" s="486">
        <v>1</v>
      </c>
      <c r="S75" s="512">
        <v>0.33333333333333331</v>
      </c>
      <c r="T75" s="568">
        <v>0.5</v>
      </c>
      <c r="U75" s="528">
        <v>0.2</v>
      </c>
    </row>
    <row r="76" spans="1:21" ht="14.45" customHeight="1" x14ac:dyDescent="0.2">
      <c r="A76" s="485">
        <v>35</v>
      </c>
      <c r="B76" s="486" t="s">
        <v>608</v>
      </c>
      <c r="C76" s="486" t="s">
        <v>611</v>
      </c>
      <c r="D76" s="566" t="s">
        <v>858</v>
      </c>
      <c r="E76" s="567" t="s">
        <v>618</v>
      </c>
      <c r="F76" s="486" t="s">
        <v>609</v>
      </c>
      <c r="G76" s="486" t="s">
        <v>720</v>
      </c>
      <c r="H76" s="486" t="s">
        <v>271</v>
      </c>
      <c r="I76" s="486" t="s">
        <v>721</v>
      </c>
      <c r="J76" s="486" t="s">
        <v>722</v>
      </c>
      <c r="K76" s="486" t="s">
        <v>723</v>
      </c>
      <c r="L76" s="487">
        <v>61.97</v>
      </c>
      <c r="M76" s="487">
        <v>61.97</v>
      </c>
      <c r="N76" s="486">
        <v>1</v>
      </c>
      <c r="O76" s="568">
        <v>0.5</v>
      </c>
      <c r="P76" s="487">
        <v>61.97</v>
      </c>
      <c r="Q76" s="512">
        <v>1</v>
      </c>
      <c r="R76" s="486">
        <v>1</v>
      </c>
      <c r="S76" s="512">
        <v>1</v>
      </c>
      <c r="T76" s="568">
        <v>0.5</v>
      </c>
      <c r="U76" s="528">
        <v>1</v>
      </c>
    </row>
    <row r="77" spans="1:21" ht="14.45" customHeight="1" x14ac:dyDescent="0.2">
      <c r="A77" s="485">
        <v>35</v>
      </c>
      <c r="B77" s="486" t="s">
        <v>608</v>
      </c>
      <c r="C77" s="486" t="s">
        <v>611</v>
      </c>
      <c r="D77" s="566" t="s">
        <v>858</v>
      </c>
      <c r="E77" s="567" t="s">
        <v>618</v>
      </c>
      <c r="F77" s="486" t="s">
        <v>609</v>
      </c>
      <c r="G77" s="486" t="s">
        <v>720</v>
      </c>
      <c r="H77" s="486" t="s">
        <v>271</v>
      </c>
      <c r="I77" s="486" t="s">
        <v>724</v>
      </c>
      <c r="J77" s="486" t="s">
        <v>722</v>
      </c>
      <c r="K77" s="486" t="s">
        <v>725</v>
      </c>
      <c r="L77" s="487">
        <v>61.97</v>
      </c>
      <c r="M77" s="487">
        <v>185.91</v>
      </c>
      <c r="N77" s="486">
        <v>3</v>
      </c>
      <c r="O77" s="568">
        <v>2.5</v>
      </c>
      <c r="P77" s="487">
        <v>185.91</v>
      </c>
      <c r="Q77" s="512">
        <v>1</v>
      </c>
      <c r="R77" s="486">
        <v>3</v>
      </c>
      <c r="S77" s="512">
        <v>1</v>
      </c>
      <c r="T77" s="568">
        <v>2.5</v>
      </c>
      <c r="U77" s="528">
        <v>1</v>
      </c>
    </row>
    <row r="78" spans="1:21" ht="14.45" customHeight="1" x14ac:dyDescent="0.2">
      <c r="A78" s="485">
        <v>35</v>
      </c>
      <c r="B78" s="486" t="s">
        <v>608</v>
      </c>
      <c r="C78" s="486" t="s">
        <v>611</v>
      </c>
      <c r="D78" s="566" t="s">
        <v>858</v>
      </c>
      <c r="E78" s="567" t="s">
        <v>618</v>
      </c>
      <c r="F78" s="486" t="s">
        <v>609</v>
      </c>
      <c r="G78" s="486" t="s">
        <v>734</v>
      </c>
      <c r="H78" s="486" t="s">
        <v>271</v>
      </c>
      <c r="I78" s="486" t="s">
        <v>839</v>
      </c>
      <c r="J78" s="486" t="s">
        <v>736</v>
      </c>
      <c r="K78" s="486" t="s">
        <v>840</v>
      </c>
      <c r="L78" s="487">
        <v>299.83999999999997</v>
      </c>
      <c r="M78" s="487">
        <v>299.83999999999997</v>
      </c>
      <c r="N78" s="486">
        <v>1</v>
      </c>
      <c r="O78" s="568">
        <v>1</v>
      </c>
      <c r="P78" s="487"/>
      <c r="Q78" s="512">
        <v>0</v>
      </c>
      <c r="R78" s="486"/>
      <c r="S78" s="512">
        <v>0</v>
      </c>
      <c r="T78" s="568"/>
      <c r="U78" s="528">
        <v>0</v>
      </c>
    </row>
    <row r="79" spans="1:21" ht="14.45" customHeight="1" x14ac:dyDescent="0.2">
      <c r="A79" s="485">
        <v>35</v>
      </c>
      <c r="B79" s="486" t="s">
        <v>608</v>
      </c>
      <c r="C79" s="486" t="s">
        <v>611</v>
      </c>
      <c r="D79" s="566" t="s">
        <v>858</v>
      </c>
      <c r="E79" s="567" t="s">
        <v>618</v>
      </c>
      <c r="F79" s="486" t="s">
        <v>609</v>
      </c>
      <c r="G79" s="486" t="s">
        <v>841</v>
      </c>
      <c r="H79" s="486" t="s">
        <v>572</v>
      </c>
      <c r="I79" s="486" t="s">
        <v>842</v>
      </c>
      <c r="J79" s="486" t="s">
        <v>843</v>
      </c>
      <c r="K79" s="486" t="s">
        <v>844</v>
      </c>
      <c r="L79" s="487">
        <v>154.36000000000001</v>
      </c>
      <c r="M79" s="487">
        <v>154.36000000000001</v>
      </c>
      <c r="N79" s="486">
        <v>1</v>
      </c>
      <c r="O79" s="568">
        <v>1</v>
      </c>
      <c r="P79" s="487">
        <v>154.36000000000001</v>
      </c>
      <c r="Q79" s="512">
        <v>1</v>
      </c>
      <c r="R79" s="486">
        <v>1</v>
      </c>
      <c r="S79" s="512">
        <v>1</v>
      </c>
      <c r="T79" s="568">
        <v>1</v>
      </c>
      <c r="U79" s="528">
        <v>1</v>
      </c>
    </row>
    <row r="80" spans="1:21" ht="14.45" customHeight="1" x14ac:dyDescent="0.2">
      <c r="A80" s="485">
        <v>35</v>
      </c>
      <c r="B80" s="486" t="s">
        <v>608</v>
      </c>
      <c r="C80" s="486" t="s">
        <v>611</v>
      </c>
      <c r="D80" s="566" t="s">
        <v>858</v>
      </c>
      <c r="E80" s="567" t="s">
        <v>618</v>
      </c>
      <c r="F80" s="486" t="s">
        <v>609</v>
      </c>
      <c r="G80" s="486" t="s">
        <v>738</v>
      </c>
      <c r="H80" s="486" t="s">
        <v>572</v>
      </c>
      <c r="I80" s="486" t="s">
        <v>845</v>
      </c>
      <c r="J80" s="486" t="s">
        <v>846</v>
      </c>
      <c r="K80" s="486" t="s">
        <v>847</v>
      </c>
      <c r="L80" s="487">
        <v>49.08</v>
      </c>
      <c r="M80" s="487">
        <v>49.08</v>
      </c>
      <c r="N80" s="486">
        <v>1</v>
      </c>
      <c r="O80" s="568">
        <v>1</v>
      </c>
      <c r="P80" s="487">
        <v>49.08</v>
      </c>
      <c r="Q80" s="512">
        <v>1</v>
      </c>
      <c r="R80" s="486">
        <v>1</v>
      </c>
      <c r="S80" s="512">
        <v>1</v>
      </c>
      <c r="T80" s="568">
        <v>1</v>
      </c>
      <c r="U80" s="528">
        <v>1</v>
      </c>
    </row>
    <row r="81" spans="1:21" ht="14.45" customHeight="1" x14ac:dyDescent="0.2">
      <c r="A81" s="485">
        <v>35</v>
      </c>
      <c r="B81" s="486" t="s">
        <v>608</v>
      </c>
      <c r="C81" s="486" t="s">
        <v>611</v>
      </c>
      <c r="D81" s="566" t="s">
        <v>858</v>
      </c>
      <c r="E81" s="567" t="s">
        <v>618</v>
      </c>
      <c r="F81" s="486" t="s">
        <v>609</v>
      </c>
      <c r="G81" s="486" t="s">
        <v>738</v>
      </c>
      <c r="H81" s="486" t="s">
        <v>572</v>
      </c>
      <c r="I81" s="486" t="s">
        <v>848</v>
      </c>
      <c r="J81" s="486" t="s">
        <v>740</v>
      </c>
      <c r="K81" s="486" t="s">
        <v>849</v>
      </c>
      <c r="L81" s="487">
        <v>84.18</v>
      </c>
      <c r="M81" s="487">
        <v>168.36</v>
      </c>
      <c r="N81" s="486">
        <v>2</v>
      </c>
      <c r="O81" s="568">
        <v>1</v>
      </c>
      <c r="P81" s="487">
        <v>168.36</v>
      </c>
      <c r="Q81" s="512">
        <v>1</v>
      </c>
      <c r="R81" s="486">
        <v>2</v>
      </c>
      <c r="S81" s="512">
        <v>1</v>
      </c>
      <c r="T81" s="568">
        <v>1</v>
      </c>
      <c r="U81" s="528">
        <v>1</v>
      </c>
    </row>
    <row r="82" spans="1:21" ht="14.45" customHeight="1" x14ac:dyDescent="0.2">
      <c r="A82" s="485">
        <v>35</v>
      </c>
      <c r="B82" s="486" t="s">
        <v>608</v>
      </c>
      <c r="C82" s="486" t="s">
        <v>611</v>
      </c>
      <c r="D82" s="566" t="s">
        <v>858</v>
      </c>
      <c r="E82" s="567" t="s">
        <v>618</v>
      </c>
      <c r="F82" s="486" t="s">
        <v>609</v>
      </c>
      <c r="G82" s="486" t="s">
        <v>850</v>
      </c>
      <c r="H82" s="486" t="s">
        <v>271</v>
      </c>
      <c r="I82" s="486" t="s">
        <v>851</v>
      </c>
      <c r="J82" s="486" t="s">
        <v>852</v>
      </c>
      <c r="K82" s="486" t="s">
        <v>853</v>
      </c>
      <c r="L82" s="487">
        <v>121.92</v>
      </c>
      <c r="M82" s="487">
        <v>1706.8799999999999</v>
      </c>
      <c r="N82" s="486">
        <v>14</v>
      </c>
      <c r="O82" s="568">
        <v>12.5</v>
      </c>
      <c r="P82" s="487">
        <v>1341.12</v>
      </c>
      <c r="Q82" s="512">
        <v>0.7857142857142857</v>
      </c>
      <c r="R82" s="486">
        <v>11</v>
      </c>
      <c r="S82" s="512">
        <v>0.7857142857142857</v>
      </c>
      <c r="T82" s="568">
        <v>9.5</v>
      </c>
      <c r="U82" s="528">
        <v>0.76</v>
      </c>
    </row>
    <row r="83" spans="1:21" ht="14.45" customHeight="1" x14ac:dyDescent="0.2">
      <c r="A83" s="485">
        <v>35</v>
      </c>
      <c r="B83" s="486" t="s">
        <v>608</v>
      </c>
      <c r="C83" s="486" t="s">
        <v>611</v>
      </c>
      <c r="D83" s="566" t="s">
        <v>858</v>
      </c>
      <c r="E83" s="567" t="s">
        <v>618</v>
      </c>
      <c r="F83" s="486" t="s">
        <v>610</v>
      </c>
      <c r="G83" s="486" t="s">
        <v>854</v>
      </c>
      <c r="H83" s="486" t="s">
        <v>271</v>
      </c>
      <c r="I83" s="486" t="s">
        <v>855</v>
      </c>
      <c r="J83" s="486" t="s">
        <v>856</v>
      </c>
      <c r="K83" s="486"/>
      <c r="L83" s="487">
        <v>0</v>
      </c>
      <c r="M83" s="487">
        <v>0</v>
      </c>
      <c r="N83" s="486">
        <v>2</v>
      </c>
      <c r="O83" s="568">
        <v>2</v>
      </c>
      <c r="P83" s="487">
        <v>0</v>
      </c>
      <c r="Q83" s="512"/>
      <c r="R83" s="486">
        <v>1</v>
      </c>
      <c r="S83" s="512">
        <v>0.5</v>
      </c>
      <c r="T83" s="568">
        <v>1</v>
      </c>
      <c r="U83" s="528">
        <v>0.5</v>
      </c>
    </row>
    <row r="84" spans="1:21" ht="14.45" customHeight="1" thickBot="1" x14ac:dyDescent="0.25">
      <c r="A84" s="492">
        <v>35</v>
      </c>
      <c r="B84" s="493" t="s">
        <v>608</v>
      </c>
      <c r="C84" s="493" t="s">
        <v>611</v>
      </c>
      <c r="D84" s="569" t="s">
        <v>858</v>
      </c>
      <c r="E84" s="570" t="s">
        <v>618</v>
      </c>
      <c r="F84" s="493" t="s">
        <v>610</v>
      </c>
      <c r="G84" s="493" t="s">
        <v>854</v>
      </c>
      <c r="H84" s="493" t="s">
        <v>271</v>
      </c>
      <c r="I84" s="493" t="s">
        <v>857</v>
      </c>
      <c r="J84" s="493" t="s">
        <v>856</v>
      </c>
      <c r="K84" s="493"/>
      <c r="L84" s="494">
        <v>0</v>
      </c>
      <c r="M84" s="494">
        <v>0</v>
      </c>
      <c r="N84" s="493">
        <v>1</v>
      </c>
      <c r="O84" s="571">
        <v>1</v>
      </c>
      <c r="P84" s="494">
        <v>0</v>
      </c>
      <c r="Q84" s="505"/>
      <c r="R84" s="493">
        <v>1</v>
      </c>
      <c r="S84" s="505">
        <v>1</v>
      </c>
      <c r="T84" s="571">
        <v>1</v>
      </c>
      <c r="U84" s="529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0E74A12-B871-4369-B932-CA959186D33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860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16" t="s">
        <v>616</v>
      </c>
      <c r="B5" s="483">
        <v>107.85</v>
      </c>
      <c r="C5" s="504">
        <v>3.5712275287502843E-2</v>
      </c>
      <c r="D5" s="483">
        <v>2912.1200000000008</v>
      </c>
      <c r="E5" s="504">
        <v>0.96428772471249713</v>
      </c>
      <c r="F5" s="484">
        <v>3019.9700000000007</v>
      </c>
    </row>
    <row r="6" spans="1:6" ht="14.45" customHeight="1" x14ac:dyDescent="0.2">
      <c r="A6" s="572" t="s">
        <v>619</v>
      </c>
      <c r="B6" s="490"/>
      <c r="C6" s="512">
        <v>0</v>
      </c>
      <c r="D6" s="490">
        <v>1159.0999999999999</v>
      </c>
      <c r="E6" s="512">
        <v>1</v>
      </c>
      <c r="F6" s="491">
        <v>1159.0999999999999</v>
      </c>
    </row>
    <row r="7" spans="1:6" ht="14.45" customHeight="1" x14ac:dyDescent="0.2">
      <c r="A7" s="572" t="s">
        <v>618</v>
      </c>
      <c r="B7" s="490"/>
      <c r="C7" s="512">
        <v>0</v>
      </c>
      <c r="D7" s="490">
        <v>2075.25</v>
      </c>
      <c r="E7" s="512">
        <v>1</v>
      </c>
      <c r="F7" s="491">
        <v>2075.25</v>
      </c>
    </row>
    <row r="8" spans="1:6" ht="14.45" customHeight="1" thickBot="1" x14ac:dyDescent="0.25">
      <c r="A8" s="517" t="s">
        <v>617</v>
      </c>
      <c r="B8" s="513"/>
      <c r="C8" s="514">
        <v>0</v>
      </c>
      <c r="D8" s="513">
        <v>352.64</v>
      </c>
      <c r="E8" s="514">
        <v>1</v>
      </c>
      <c r="F8" s="515">
        <v>352.64</v>
      </c>
    </row>
    <row r="9" spans="1:6" ht="14.45" customHeight="1" thickBot="1" x14ac:dyDescent="0.25">
      <c r="A9" s="506" t="s">
        <v>3</v>
      </c>
      <c r="B9" s="507">
        <v>107.85</v>
      </c>
      <c r="C9" s="508">
        <v>1.6323695012532235E-2</v>
      </c>
      <c r="D9" s="507">
        <v>6499.1100000000006</v>
      </c>
      <c r="E9" s="508">
        <v>0.98367630498746772</v>
      </c>
      <c r="F9" s="509">
        <v>6606.9600000000009</v>
      </c>
    </row>
    <row r="10" spans="1:6" ht="14.45" customHeight="1" thickBot="1" x14ac:dyDescent="0.25"/>
    <row r="11" spans="1:6" ht="14.45" customHeight="1" x14ac:dyDescent="0.2">
      <c r="A11" s="576" t="s">
        <v>861</v>
      </c>
      <c r="B11" s="116">
        <v>58.77</v>
      </c>
      <c r="C11" s="574">
        <v>0.5</v>
      </c>
      <c r="D11" s="116">
        <v>58.77</v>
      </c>
      <c r="E11" s="574">
        <v>0.5</v>
      </c>
      <c r="F11" s="575">
        <v>117.54</v>
      </c>
    </row>
    <row r="12" spans="1:6" ht="14.45" customHeight="1" x14ac:dyDescent="0.2">
      <c r="A12" s="572" t="s">
        <v>862</v>
      </c>
      <c r="B12" s="490">
        <v>49.08</v>
      </c>
      <c r="C12" s="512">
        <v>0.13458374465284634</v>
      </c>
      <c r="D12" s="490">
        <v>315.59999999999997</v>
      </c>
      <c r="E12" s="512">
        <v>0.86541625534715372</v>
      </c>
      <c r="F12" s="491">
        <v>364.67999999999995</v>
      </c>
    </row>
    <row r="13" spans="1:6" ht="14.45" customHeight="1" x14ac:dyDescent="0.2">
      <c r="A13" s="572" t="s">
        <v>863</v>
      </c>
      <c r="B13" s="490"/>
      <c r="C13" s="512">
        <v>0</v>
      </c>
      <c r="D13" s="490">
        <v>176.32</v>
      </c>
      <c r="E13" s="512">
        <v>1</v>
      </c>
      <c r="F13" s="491">
        <v>176.32</v>
      </c>
    </row>
    <row r="14" spans="1:6" ht="14.45" customHeight="1" x14ac:dyDescent="0.2">
      <c r="A14" s="572" t="s">
        <v>864</v>
      </c>
      <c r="B14" s="490"/>
      <c r="C14" s="512">
        <v>0</v>
      </c>
      <c r="D14" s="490">
        <v>827.05</v>
      </c>
      <c r="E14" s="512">
        <v>1</v>
      </c>
      <c r="F14" s="491">
        <v>827.05</v>
      </c>
    </row>
    <row r="15" spans="1:6" ht="14.45" customHeight="1" x14ac:dyDescent="0.2">
      <c r="A15" s="572" t="s">
        <v>865</v>
      </c>
      <c r="B15" s="490"/>
      <c r="C15" s="512">
        <v>0</v>
      </c>
      <c r="D15" s="490">
        <v>111.46000000000001</v>
      </c>
      <c r="E15" s="512">
        <v>1</v>
      </c>
      <c r="F15" s="491">
        <v>111.46000000000001</v>
      </c>
    </row>
    <row r="16" spans="1:6" ht="14.45" customHeight="1" x14ac:dyDescent="0.2">
      <c r="A16" s="572" t="s">
        <v>866</v>
      </c>
      <c r="B16" s="490"/>
      <c r="C16" s="512">
        <v>0</v>
      </c>
      <c r="D16" s="490">
        <v>3867.2500000000005</v>
      </c>
      <c r="E16" s="512">
        <v>1</v>
      </c>
      <c r="F16" s="491">
        <v>3867.2500000000005</v>
      </c>
    </row>
    <row r="17" spans="1:6" ht="14.45" customHeight="1" x14ac:dyDescent="0.2">
      <c r="A17" s="572" t="s">
        <v>867</v>
      </c>
      <c r="B17" s="490"/>
      <c r="C17" s="512">
        <v>0</v>
      </c>
      <c r="D17" s="490">
        <v>352.64</v>
      </c>
      <c r="E17" s="512">
        <v>1</v>
      </c>
      <c r="F17" s="491">
        <v>352.64</v>
      </c>
    </row>
    <row r="18" spans="1:6" ht="14.45" customHeight="1" x14ac:dyDescent="0.2">
      <c r="A18" s="572" t="s">
        <v>868</v>
      </c>
      <c r="B18" s="490"/>
      <c r="C18" s="512">
        <v>0</v>
      </c>
      <c r="D18" s="490">
        <v>72.55</v>
      </c>
      <c r="E18" s="512">
        <v>1</v>
      </c>
      <c r="F18" s="491">
        <v>72.55</v>
      </c>
    </row>
    <row r="19" spans="1:6" ht="14.45" customHeight="1" x14ac:dyDescent="0.2">
      <c r="A19" s="572" t="s">
        <v>869</v>
      </c>
      <c r="B19" s="490"/>
      <c r="C19" s="512">
        <v>0</v>
      </c>
      <c r="D19" s="490">
        <v>154.36000000000001</v>
      </c>
      <c r="E19" s="512">
        <v>1</v>
      </c>
      <c r="F19" s="491">
        <v>154.36000000000001</v>
      </c>
    </row>
    <row r="20" spans="1:6" ht="14.45" customHeight="1" x14ac:dyDescent="0.2">
      <c r="A20" s="572" t="s">
        <v>870</v>
      </c>
      <c r="B20" s="490"/>
      <c r="C20" s="512"/>
      <c r="D20" s="490">
        <v>0</v>
      </c>
      <c r="E20" s="512"/>
      <c r="F20" s="491">
        <v>0</v>
      </c>
    </row>
    <row r="21" spans="1:6" ht="14.45" customHeight="1" x14ac:dyDescent="0.2">
      <c r="A21" s="572" t="s">
        <v>871</v>
      </c>
      <c r="B21" s="490"/>
      <c r="C21" s="512">
        <v>0</v>
      </c>
      <c r="D21" s="490">
        <v>162.36000000000001</v>
      </c>
      <c r="E21" s="512">
        <v>1</v>
      </c>
      <c r="F21" s="491">
        <v>162.36000000000001</v>
      </c>
    </row>
    <row r="22" spans="1:6" ht="14.45" customHeight="1" x14ac:dyDescent="0.2">
      <c r="A22" s="572" t="s">
        <v>872</v>
      </c>
      <c r="B22" s="490"/>
      <c r="C22" s="512">
        <v>0</v>
      </c>
      <c r="D22" s="490">
        <v>259.5</v>
      </c>
      <c r="E22" s="512">
        <v>1</v>
      </c>
      <c r="F22" s="491">
        <v>259.5</v>
      </c>
    </row>
    <row r="23" spans="1:6" ht="14.45" customHeight="1" thickBot="1" x14ac:dyDescent="0.25">
      <c r="A23" s="517" t="s">
        <v>873</v>
      </c>
      <c r="B23" s="513"/>
      <c r="C23" s="514">
        <v>0</v>
      </c>
      <c r="D23" s="513">
        <v>141.25</v>
      </c>
      <c r="E23" s="514">
        <v>1</v>
      </c>
      <c r="F23" s="515">
        <v>141.25</v>
      </c>
    </row>
    <row r="24" spans="1:6" ht="14.45" customHeight="1" thickBot="1" x14ac:dyDescent="0.25">
      <c r="A24" s="506" t="s">
        <v>3</v>
      </c>
      <c r="B24" s="507">
        <v>107.85</v>
      </c>
      <c r="C24" s="508">
        <v>1.6323695012532238E-2</v>
      </c>
      <c r="D24" s="507">
        <v>6499.1100000000006</v>
      </c>
      <c r="E24" s="508">
        <v>0.98367630498746783</v>
      </c>
      <c r="F24" s="509">
        <v>6606.96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{FD63235C-0CC7-46D2-A1B4-F0D7A9BB9AA9}</x14:id>
        </ext>
      </extLst>
    </cfRule>
  </conditionalFormatting>
  <conditionalFormatting sqref="F11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{F0AD47B4-BBB0-4367-9953-A314954E1AC5}</x14:id>
        </ext>
      </extLst>
    </cfRule>
  </conditionalFormatting>
  <hyperlinks>
    <hyperlink ref="A2" location="Obsah!A1" display="Zpět na Obsah  KL 01  1.-4.měsíc" xr:uid="{4E9F167A-3048-4984-8F6C-C767DA3EB8F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63235C-0CC7-46D2-A1B4-F0D7A9BB9A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F0AD47B4-BBB0-4367-9953-A314954E1A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887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107.85</v>
      </c>
      <c r="H3" s="44">
        <f>IF(M3=0,0,G3/M3)</f>
        <v>1.6323695012532235E-2</v>
      </c>
      <c r="I3" s="43">
        <f>SUBTOTAL(9,I6:I1048576)</f>
        <v>32</v>
      </c>
      <c r="J3" s="43">
        <f>SUBTOTAL(9,J6:J1048576)</f>
        <v>6499.1100000000024</v>
      </c>
      <c r="K3" s="44">
        <f>IF(M3=0,0,J3/M3)</f>
        <v>0.98367630498746783</v>
      </c>
      <c r="L3" s="43">
        <f>SUBTOTAL(9,L6:L1048576)</f>
        <v>34</v>
      </c>
      <c r="M3" s="45">
        <f>SUBTOTAL(9,M6:M1048576)</f>
        <v>6606.9600000000019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78" t="s">
        <v>131</v>
      </c>
      <c r="C5" s="578" t="s">
        <v>70</v>
      </c>
      <c r="D5" s="578" t="s">
        <v>132</v>
      </c>
      <c r="E5" s="57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73" t="s">
        <v>616</v>
      </c>
      <c r="B6" s="579" t="s">
        <v>874</v>
      </c>
      <c r="C6" s="579" t="s">
        <v>713</v>
      </c>
      <c r="D6" s="579" t="s">
        <v>714</v>
      </c>
      <c r="E6" s="579" t="s">
        <v>715</v>
      </c>
      <c r="F6" s="116"/>
      <c r="G6" s="116"/>
      <c r="H6" s="574">
        <v>0</v>
      </c>
      <c r="I6" s="116">
        <v>1</v>
      </c>
      <c r="J6" s="116">
        <v>13.68</v>
      </c>
      <c r="K6" s="574">
        <v>1</v>
      </c>
      <c r="L6" s="116">
        <v>1</v>
      </c>
      <c r="M6" s="575">
        <v>13.68</v>
      </c>
    </row>
    <row r="7" spans="1:13" ht="14.45" customHeight="1" x14ac:dyDescent="0.2">
      <c r="A7" s="485" t="s">
        <v>616</v>
      </c>
      <c r="B7" s="486" t="s">
        <v>875</v>
      </c>
      <c r="C7" s="486" t="s">
        <v>739</v>
      </c>
      <c r="D7" s="486" t="s">
        <v>740</v>
      </c>
      <c r="E7" s="486" t="s">
        <v>741</v>
      </c>
      <c r="F7" s="490">
        <v>1</v>
      </c>
      <c r="G7" s="490">
        <v>49.08</v>
      </c>
      <c r="H7" s="512">
        <v>1</v>
      </c>
      <c r="I7" s="490"/>
      <c r="J7" s="490"/>
      <c r="K7" s="512">
        <v>0</v>
      </c>
      <c r="L7" s="490">
        <v>1</v>
      </c>
      <c r="M7" s="491">
        <v>49.08</v>
      </c>
    </row>
    <row r="8" spans="1:13" ht="14.45" customHeight="1" x14ac:dyDescent="0.2">
      <c r="A8" s="485" t="s">
        <v>616</v>
      </c>
      <c r="B8" s="486" t="s">
        <v>875</v>
      </c>
      <c r="C8" s="486" t="s">
        <v>742</v>
      </c>
      <c r="D8" s="486" t="s">
        <v>740</v>
      </c>
      <c r="E8" s="486" t="s">
        <v>741</v>
      </c>
      <c r="F8" s="490"/>
      <c r="G8" s="490"/>
      <c r="H8" s="512">
        <v>0</v>
      </c>
      <c r="I8" s="490">
        <v>2</v>
      </c>
      <c r="J8" s="490">
        <v>98.16</v>
      </c>
      <c r="K8" s="512">
        <v>1</v>
      </c>
      <c r="L8" s="490">
        <v>2</v>
      </c>
      <c r="M8" s="491">
        <v>98.16</v>
      </c>
    </row>
    <row r="9" spans="1:13" ht="14.45" customHeight="1" x14ac:dyDescent="0.2">
      <c r="A9" s="485" t="s">
        <v>616</v>
      </c>
      <c r="B9" s="486" t="s">
        <v>876</v>
      </c>
      <c r="C9" s="486" t="s">
        <v>668</v>
      </c>
      <c r="D9" s="486" t="s">
        <v>669</v>
      </c>
      <c r="E9" s="486" t="s">
        <v>670</v>
      </c>
      <c r="F9" s="490"/>
      <c r="G9" s="490"/>
      <c r="H9" s="512">
        <v>0</v>
      </c>
      <c r="I9" s="490">
        <v>3</v>
      </c>
      <c r="J9" s="490">
        <v>2320.3500000000004</v>
      </c>
      <c r="K9" s="512">
        <v>1</v>
      </c>
      <c r="L9" s="490">
        <v>3</v>
      </c>
      <c r="M9" s="491">
        <v>2320.3500000000004</v>
      </c>
    </row>
    <row r="10" spans="1:13" ht="14.45" customHeight="1" x14ac:dyDescent="0.2">
      <c r="A10" s="485" t="s">
        <v>616</v>
      </c>
      <c r="B10" s="486" t="s">
        <v>877</v>
      </c>
      <c r="C10" s="486" t="s">
        <v>731</v>
      </c>
      <c r="D10" s="486" t="s">
        <v>732</v>
      </c>
      <c r="E10" s="486" t="s">
        <v>733</v>
      </c>
      <c r="F10" s="490"/>
      <c r="G10" s="490"/>
      <c r="H10" s="512"/>
      <c r="I10" s="490">
        <v>4</v>
      </c>
      <c r="J10" s="490">
        <v>0</v>
      </c>
      <c r="K10" s="512"/>
      <c r="L10" s="490">
        <v>4</v>
      </c>
      <c r="M10" s="491">
        <v>0</v>
      </c>
    </row>
    <row r="11" spans="1:13" ht="14.45" customHeight="1" x14ac:dyDescent="0.2">
      <c r="A11" s="485" t="s">
        <v>616</v>
      </c>
      <c r="B11" s="486" t="s">
        <v>878</v>
      </c>
      <c r="C11" s="486" t="s">
        <v>694</v>
      </c>
      <c r="D11" s="486" t="s">
        <v>695</v>
      </c>
      <c r="E11" s="486" t="s">
        <v>696</v>
      </c>
      <c r="F11" s="490"/>
      <c r="G11" s="490"/>
      <c r="H11" s="512">
        <v>0</v>
      </c>
      <c r="I11" s="490">
        <v>1</v>
      </c>
      <c r="J11" s="490">
        <v>141.25</v>
      </c>
      <c r="K11" s="512">
        <v>1</v>
      </c>
      <c r="L11" s="490">
        <v>1</v>
      </c>
      <c r="M11" s="491">
        <v>141.25</v>
      </c>
    </row>
    <row r="12" spans="1:13" ht="14.45" customHeight="1" x14ac:dyDescent="0.2">
      <c r="A12" s="485" t="s">
        <v>616</v>
      </c>
      <c r="B12" s="486" t="s">
        <v>879</v>
      </c>
      <c r="C12" s="486" t="s">
        <v>633</v>
      </c>
      <c r="D12" s="486" t="s">
        <v>634</v>
      </c>
      <c r="E12" s="486" t="s">
        <v>635</v>
      </c>
      <c r="F12" s="490"/>
      <c r="G12" s="490"/>
      <c r="H12" s="512">
        <v>0</v>
      </c>
      <c r="I12" s="490">
        <v>1</v>
      </c>
      <c r="J12" s="490">
        <v>176.32</v>
      </c>
      <c r="K12" s="512">
        <v>1</v>
      </c>
      <c r="L12" s="490">
        <v>1</v>
      </c>
      <c r="M12" s="491">
        <v>176.32</v>
      </c>
    </row>
    <row r="13" spans="1:13" ht="14.45" customHeight="1" x14ac:dyDescent="0.2">
      <c r="A13" s="485" t="s">
        <v>616</v>
      </c>
      <c r="B13" s="486" t="s">
        <v>880</v>
      </c>
      <c r="C13" s="486" t="s">
        <v>641</v>
      </c>
      <c r="D13" s="486" t="s">
        <v>642</v>
      </c>
      <c r="E13" s="486" t="s">
        <v>643</v>
      </c>
      <c r="F13" s="490">
        <v>1</v>
      </c>
      <c r="G13" s="490">
        <v>58.77</v>
      </c>
      <c r="H13" s="512">
        <v>1</v>
      </c>
      <c r="I13" s="490"/>
      <c r="J13" s="490"/>
      <c r="K13" s="512">
        <v>0</v>
      </c>
      <c r="L13" s="490">
        <v>1</v>
      </c>
      <c r="M13" s="491">
        <v>58.77</v>
      </c>
    </row>
    <row r="14" spans="1:13" ht="14.45" customHeight="1" x14ac:dyDescent="0.2">
      <c r="A14" s="485" t="s">
        <v>616</v>
      </c>
      <c r="B14" s="486" t="s">
        <v>881</v>
      </c>
      <c r="C14" s="486" t="s">
        <v>744</v>
      </c>
      <c r="D14" s="486" t="s">
        <v>745</v>
      </c>
      <c r="E14" s="486" t="s">
        <v>746</v>
      </c>
      <c r="F14" s="490"/>
      <c r="G14" s="490"/>
      <c r="H14" s="512">
        <v>0</v>
      </c>
      <c r="I14" s="490">
        <v>1</v>
      </c>
      <c r="J14" s="490">
        <v>162.36000000000001</v>
      </c>
      <c r="K14" s="512">
        <v>1</v>
      </c>
      <c r="L14" s="490">
        <v>1</v>
      </c>
      <c r="M14" s="491">
        <v>162.36000000000001</v>
      </c>
    </row>
    <row r="15" spans="1:13" ht="14.45" customHeight="1" x14ac:dyDescent="0.2">
      <c r="A15" s="485" t="s">
        <v>617</v>
      </c>
      <c r="B15" s="486" t="s">
        <v>882</v>
      </c>
      <c r="C15" s="486" t="s">
        <v>756</v>
      </c>
      <c r="D15" s="486" t="s">
        <v>757</v>
      </c>
      <c r="E15" s="486" t="s">
        <v>758</v>
      </c>
      <c r="F15" s="490"/>
      <c r="G15" s="490"/>
      <c r="H15" s="512">
        <v>0</v>
      </c>
      <c r="I15" s="490">
        <v>2</v>
      </c>
      <c r="J15" s="490">
        <v>352.64</v>
      </c>
      <c r="K15" s="512">
        <v>1</v>
      </c>
      <c r="L15" s="490">
        <v>2</v>
      </c>
      <c r="M15" s="491">
        <v>352.64</v>
      </c>
    </row>
    <row r="16" spans="1:13" ht="14.45" customHeight="1" x14ac:dyDescent="0.2">
      <c r="A16" s="485" t="s">
        <v>618</v>
      </c>
      <c r="B16" s="486" t="s">
        <v>874</v>
      </c>
      <c r="C16" s="486" t="s">
        <v>822</v>
      </c>
      <c r="D16" s="486" t="s">
        <v>714</v>
      </c>
      <c r="E16" s="486" t="s">
        <v>823</v>
      </c>
      <c r="F16" s="490"/>
      <c r="G16" s="490"/>
      <c r="H16" s="512">
        <v>0</v>
      </c>
      <c r="I16" s="490">
        <v>2</v>
      </c>
      <c r="J16" s="490">
        <v>97.78</v>
      </c>
      <c r="K16" s="512">
        <v>1</v>
      </c>
      <c r="L16" s="490">
        <v>2</v>
      </c>
      <c r="M16" s="491">
        <v>97.78</v>
      </c>
    </row>
    <row r="17" spans="1:13" ht="14.45" customHeight="1" x14ac:dyDescent="0.2">
      <c r="A17" s="485" t="s">
        <v>618</v>
      </c>
      <c r="B17" s="486" t="s">
        <v>875</v>
      </c>
      <c r="C17" s="486" t="s">
        <v>845</v>
      </c>
      <c r="D17" s="486" t="s">
        <v>846</v>
      </c>
      <c r="E17" s="486" t="s">
        <v>847</v>
      </c>
      <c r="F17" s="490"/>
      <c r="G17" s="490"/>
      <c r="H17" s="512">
        <v>0</v>
      </c>
      <c r="I17" s="490">
        <v>1</v>
      </c>
      <c r="J17" s="490">
        <v>49.08</v>
      </c>
      <c r="K17" s="512">
        <v>1</v>
      </c>
      <c r="L17" s="490">
        <v>1</v>
      </c>
      <c r="M17" s="491">
        <v>49.08</v>
      </c>
    </row>
    <row r="18" spans="1:13" ht="14.45" customHeight="1" x14ac:dyDescent="0.2">
      <c r="A18" s="485" t="s">
        <v>618</v>
      </c>
      <c r="B18" s="486" t="s">
        <v>875</v>
      </c>
      <c r="C18" s="486" t="s">
        <v>848</v>
      </c>
      <c r="D18" s="486" t="s">
        <v>740</v>
      </c>
      <c r="E18" s="486" t="s">
        <v>849</v>
      </c>
      <c r="F18" s="490"/>
      <c r="G18" s="490"/>
      <c r="H18" s="512">
        <v>0</v>
      </c>
      <c r="I18" s="490">
        <v>2</v>
      </c>
      <c r="J18" s="490">
        <v>168.36</v>
      </c>
      <c r="K18" s="512">
        <v>1</v>
      </c>
      <c r="L18" s="490">
        <v>2</v>
      </c>
      <c r="M18" s="491">
        <v>168.36</v>
      </c>
    </row>
    <row r="19" spans="1:13" ht="14.45" customHeight="1" x14ac:dyDescent="0.2">
      <c r="A19" s="485" t="s">
        <v>618</v>
      </c>
      <c r="B19" s="486" t="s">
        <v>883</v>
      </c>
      <c r="C19" s="486" t="s">
        <v>842</v>
      </c>
      <c r="D19" s="486" t="s">
        <v>843</v>
      </c>
      <c r="E19" s="486" t="s">
        <v>844</v>
      </c>
      <c r="F19" s="490"/>
      <c r="G19" s="490"/>
      <c r="H19" s="512">
        <v>0</v>
      </c>
      <c r="I19" s="490">
        <v>1</v>
      </c>
      <c r="J19" s="490">
        <v>154.36000000000001</v>
      </c>
      <c r="K19" s="512">
        <v>1</v>
      </c>
      <c r="L19" s="490">
        <v>1</v>
      </c>
      <c r="M19" s="491">
        <v>154.36000000000001</v>
      </c>
    </row>
    <row r="20" spans="1:13" ht="14.45" customHeight="1" x14ac:dyDescent="0.2">
      <c r="A20" s="485" t="s">
        <v>618</v>
      </c>
      <c r="B20" s="486" t="s">
        <v>876</v>
      </c>
      <c r="C20" s="486" t="s">
        <v>668</v>
      </c>
      <c r="D20" s="486" t="s">
        <v>669</v>
      </c>
      <c r="E20" s="486" t="s">
        <v>670</v>
      </c>
      <c r="F20" s="490"/>
      <c r="G20" s="490"/>
      <c r="H20" s="512">
        <v>0</v>
      </c>
      <c r="I20" s="490">
        <v>2</v>
      </c>
      <c r="J20" s="490">
        <v>1546.9</v>
      </c>
      <c r="K20" s="512">
        <v>1</v>
      </c>
      <c r="L20" s="490">
        <v>2</v>
      </c>
      <c r="M20" s="491">
        <v>1546.9</v>
      </c>
    </row>
    <row r="21" spans="1:13" ht="14.45" customHeight="1" x14ac:dyDescent="0.2">
      <c r="A21" s="485" t="s">
        <v>618</v>
      </c>
      <c r="B21" s="486" t="s">
        <v>880</v>
      </c>
      <c r="C21" s="486" t="s">
        <v>800</v>
      </c>
      <c r="D21" s="486" t="s">
        <v>801</v>
      </c>
      <c r="E21" s="486" t="s">
        <v>802</v>
      </c>
      <c r="F21" s="490"/>
      <c r="G21" s="490"/>
      <c r="H21" s="512">
        <v>0</v>
      </c>
      <c r="I21" s="490">
        <v>1</v>
      </c>
      <c r="J21" s="490">
        <v>58.77</v>
      </c>
      <c r="K21" s="512">
        <v>1</v>
      </c>
      <c r="L21" s="490">
        <v>1</v>
      </c>
      <c r="M21" s="491">
        <v>58.77</v>
      </c>
    </row>
    <row r="22" spans="1:13" ht="14.45" customHeight="1" x14ac:dyDescent="0.2">
      <c r="A22" s="485" t="s">
        <v>619</v>
      </c>
      <c r="B22" s="486" t="s">
        <v>884</v>
      </c>
      <c r="C22" s="486" t="s">
        <v>764</v>
      </c>
      <c r="D22" s="486" t="s">
        <v>765</v>
      </c>
      <c r="E22" s="486" t="s">
        <v>766</v>
      </c>
      <c r="F22" s="490"/>
      <c r="G22" s="490"/>
      <c r="H22" s="512">
        <v>0</v>
      </c>
      <c r="I22" s="490">
        <v>5</v>
      </c>
      <c r="J22" s="490">
        <v>827.05</v>
      </c>
      <c r="K22" s="512">
        <v>1</v>
      </c>
      <c r="L22" s="490">
        <v>5</v>
      </c>
      <c r="M22" s="491">
        <v>827.05</v>
      </c>
    </row>
    <row r="23" spans="1:13" ht="14.45" customHeight="1" x14ac:dyDescent="0.2">
      <c r="A23" s="485" t="s">
        <v>619</v>
      </c>
      <c r="B23" s="486" t="s">
        <v>885</v>
      </c>
      <c r="C23" s="486" t="s">
        <v>760</v>
      </c>
      <c r="D23" s="486" t="s">
        <v>761</v>
      </c>
      <c r="E23" s="486" t="s">
        <v>762</v>
      </c>
      <c r="F23" s="490"/>
      <c r="G23" s="490"/>
      <c r="H23" s="512">
        <v>0</v>
      </c>
      <c r="I23" s="490">
        <v>1</v>
      </c>
      <c r="J23" s="490">
        <v>72.55</v>
      </c>
      <c r="K23" s="512">
        <v>1</v>
      </c>
      <c r="L23" s="490">
        <v>1</v>
      </c>
      <c r="M23" s="491">
        <v>72.55</v>
      </c>
    </row>
    <row r="24" spans="1:13" ht="14.45" customHeight="1" thickBot="1" x14ac:dyDescent="0.25">
      <c r="A24" s="492" t="s">
        <v>619</v>
      </c>
      <c r="B24" s="493" t="s">
        <v>886</v>
      </c>
      <c r="C24" s="493" t="s">
        <v>768</v>
      </c>
      <c r="D24" s="493" t="s">
        <v>769</v>
      </c>
      <c r="E24" s="493" t="s">
        <v>770</v>
      </c>
      <c r="F24" s="497"/>
      <c r="G24" s="497"/>
      <c r="H24" s="505">
        <v>0</v>
      </c>
      <c r="I24" s="497">
        <v>2</v>
      </c>
      <c r="J24" s="497">
        <v>259.5</v>
      </c>
      <c r="K24" s="505">
        <v>1</v>
      </c>
      <c r="L24" s="497">
        <v>2</v>
      </c>
      <c r="M24" s="498">
        <v>259.5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CC1E0547-84E0-41BD-A5D8-43A3CD3DB6F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527</v>
      </c>
      <c r="B5" s="466" t="s">
        <v>528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527</v>
      </c>
      <c r="B6" s="466" t="s">
        <v>888</v>
      </c>
      <c r="C6" s="467">
        <v>7279.3534499999987</v>
      </c>
      <c r="D6" s="467">
        <v>6151.5612899999978</v>
      </c>
      <c r="E6" s="467"/>
      <c r="F6" s="467">
        <v>6748.2070399999984</v>
      </c>
      <c r="G6" s="467">
        <v>0</v>
      </c>
      <c r="H6" s="467">
        <v>6748.2070399999984</v>
      </c>
      <c r="I6" s="468" t="s">
        <v>271</v>
      </c>
      <c r="J6" s="469" t="s">
        <v>1</v>
      </c>
    </row>
    <row r="7" spans="1:10" ht="14.45" customHeight="1" x14ac:dyDescent="0.2">
      <c r="A7" s="465" t="s">
        <v>527</v>
      </c>
      <c r="B7" s="466" t="s">
        <v>889</v>
      </c>
      <c r="C7" s="467">
        <v>0</v>
      </c>
      <c r="D7" s="467">
        <v>0</v>
      </c>
      <c r="E7" s="467"/>
      <c r="F7" s="467">
        <v>29.55</v>
      </c>
      <c r="G7" s="467">
        <v>0</v>
      </c>
      <c r="H7" s="467">
        <v>29.55</v>
      </c>
      <c r="I7" s="468" t="s">
        <v>271</v>
      </c>
      <c r="J7" s="469" t="s">
        <v>1</v>
      </c>
    </row>
    <row r="8" spans="1:10" ht="14.45" customHeight="1" x14ac:dyDescent="0.2">
      <c r="A8" s="465" t="s">
        <v>527</v>
      </c>
      <c r="B8" s="466" t="s">
        <v>890</v>
      </c>
      <c r="C8" s="467">
        <v>0</v>
      </c>
      <c r="D8" s="467">
        <v>2.1240000000000001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527</v>
      </c>
      <c r="B9" s="466" t="s">
        <v>891</v>
      </c>
      <c r="C9" s="467">
        <v>227.74519000000004</v>
      </c>
      <c r="D9" s="467">
        <v>195.06122999999999</v>
      </c>
      <c r="E9" s="467"/>
      <c r="F9" s="467">
        <v>223.99370000000002</v>
      </c>
      <c r="G9" s="467">
        <v>0</v>
      </c>
      <c r="H9" s="467">
        <v>223.99370000000002</v>
      </c>
      <c r="I9" s="468" t="s">
        <v>271</v>
      </c>
      <c r="J9" s="469" t="s">
        <v>1</v>
      </c>
    </row>
    <row r="10" spans="1:10" ht="14.45" customHeight="1" x14ac:dyDescent="0.2">
      <c r="A10" s="465" t="s">
        <v>527</v>
      </c>
      <c r="B10" s="466" t="s">
        <v>892</v>
      </c>
      <c r="C10" s="467">
        <v>139.35760000000005</v>
      </c>
      <c r="D10" s="467">
        <v>142.95871</v>
      </c>
      <c r="E10" s="467"/>
      <c r="F10" s="467">
        <v>129.80072000000001</v>
      </c>
      <c r="G10" s="467">
        <v>0</v>
      </c>
      <c r="H10" s="467">
        <v>129.80072000000001</v>
      </c>
      <c r="I10" s="468" t="s">
        <v>271</v>
      </c>
      <c r="J10" s="469" t="s">
        <v>1</v>
      </c>
    </row>
    <row r="11" spans="1:10" ht="14.45" customHeight="1" x14ac:dyDescent="0.2">
      <c r="A11" s="465" t="s">
        <v>527</v>
      </c>
      <c r="B11" s="466" t="s">
        <v>893</v>
      </c>
      <c r="C11" s="467">
        <v>148.52557000000002</v>
      </c>
      <c r="D11" s="467">
        <v>163.99358999999998</v>
      </c>
      <c r="E11" s="467"/>
      <c r="F11" s="467">
        <v>187.75540000000001</v>
      </c>
      <c r="G11" s="467">
        <v>0</v>
      </c>
      <c r="H11" s="467">
        <v>187.75540000000001</v>
      </c>
      <c r="I11" s="468" t="s">
        <v>271</v>
      </c>
      <c r="J11" s="469" t="s">
        <v>1</v>
      </c>
    </row>
    <row r="12" spans="1:10" ht="14.45" customHeight="1" x14ac:dyDescent="0.2">
      <c r="A12" s="465" t="s">
        <v>527</v>
      </c>
      <c r="B12" s="466" t="s">
        <v>894</v>
      </c>
      <c r="C12" s="467">
        <v>12439.381530000001</v>
      </c>
      <c r="D12" s="467">
        <v>11916.102240000002</v>
      </c>
      <c r="E12" s="467"/>
      <c r="F12" s="467">
        <v>12299.129070000003</v>
      </c>
      <c r="G12" s="467">
        <v>0</v>
      </c>
      <c r="H12" s="467">
        <v>12299.129070000003</v>
      </c>
      <c r="I12" s="468" t="s">
        <v>271</v>
      </c>
      <c r="J12" s="469" t="s">
        <v>1</v>
      </c>
    </row>
    <row r="13" spans="1:10" ht="14.45" customHeight="1" x14ac:dyDescent="0.2">
      <c r="A13" s="465" t="s">
        <v>527</v>
      </c>
      <c r="B13" s="466" t="s">
        <v>895</v>
      </c>
      <c r="C13" s="467">
        <v>24.913</v>
      </c>
      <c r="D13" s="467">
        <v>29.76</v>
      </c>
      <c r="E13" s="467"/>
      <c r="F13" s="467">
        <v>27.655000000000001</v>
      </c>
      <c r="G13" s="467">
        <v>0</v>
      </c>
      <c r="H13" s="467">
        <v>27.655000000000001</v>
      </c>
      <c r="I13" s="468" t="s">
        <v>271</v>
      </c>
      <c r="J13" s="469" t="s">
        <v>1</v>
      </c>
    </row>
    <row r="14" spans="1:10" ht="14.45" customHeight="1" x14ac:dyDescent="0.2">
      <c r="A14" s="465" t="s">
        <v>527</v>
      </c>
      <c r="B14" s="466" t="s">
        <v>896</v>
      </c>
      <c r="C14" s="467">
        <v>37.004000000000005</v>
      </c>
      <c r="D14" s="467">
        <v>58.391999999999996</v>
      </c>
      <c r="E14" s="467"/>
      <c r="F14" s="467">
        <v>215.21599999999998</v>
      </c>
      <c r="G14" s="467">
        <v>0</v>
      </c>
      <c r="H14" s="467">
        <v>215.21599999999998</v>
      </c>
      <c r="I14" s="468" t="s">
        <v>271</v>
      </c>
      <c r="J14" s="469" t="s">
        <v>1</v>
      </c>
    </row>
    <row r="15" spans="1:10" ht="14.45" customHeight="1" x14ac:dyDescent="0.2">
      <c r="A15" s="465" t="s">
        <v>527</v>
      </c>
      <c r="B15" s="466" t="s">
        <v>531</v>
      </c>
      <c r="C15" s="467">
        <v>20296.280340000001</v>
      </c>
      <c r="D15" s="467">
        <v>18659.953059999996</v>
      </c>
      <c r="E15" s="467"/>
      <c r="F15" s="467">
        <v>19861.306929999999</v>
      </c>
      <c r="G15" s="467">
        <v>0</v>
      </c>
      <c r="H15" s="467">
        <v>19861.306929999999</v>
      </c>
      <c r="I15" s="468" t="s">
        <v>271</v>
      </c>
      <c r="J15" s="469" t="s">
        <v>532</v>
      </c>
    </row>
    <row r="17" spans="1:10" ht="14.45" customHeight="1" x14ac:dyDescent="0.2">
      <c r="A17" s="465" t="s">
        <v>527</v>
      </c>
      <c r="B17" s="466" t="s">
        <v>528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68</v>
      </c>
    </row>
    <row r="18" spans="1:10" ht="14.45" customHeight="1" x14ac:dyDescent="0.2">
      <c r="A18" s="465" t="s">
        <v>541</v>
      </c>
      <c r="B18" s="466" t="s">
        <v>542</v>
      </c>
      <c r="C18" s="467" t="s">
        <v>271</v>
      </c>
      <c r="D18" s="467" t="s">
        <v>271</v>
      </c>
      <c r="E18" s="467"/>
      <c r="F18" s="467" t="s">
        <v>271</v>
      </c>
      <c r="G18" s="467" t="s">
        <v>271</v>
      </c>
      <c r="H18" s="467" t="s">
        <v>271</v>
      </c>
      <c r="I18" s="468" t="s">
        <v>271</v>
      </c>
      <c r="J18" s="469" t="s">
        <v>0</v>
      </c>
    </row>
    <row r="19" spans="1:10" ht="14.45" customHeight="1" x14ac:dyDescent="0.2">
      <c r="A19" s="465" t="s">
        <v>541</v>
      </c>
      <c r="B19" s="466" t="s">
        <v>889</v>
      </c>
      <c r="C19" s="467">
        <v>0</v>
      </c>
      <c r="D19" s="467">
        <v>0</v>
      </c>
      <c r="E19" s="467"/>
      <c r="F19" s="467">
        <v>29.55</v>
      </c>
      <c r="G19" s="467">
        <v>0</v>
      </c>
      <c r="H19" s="467">
        <v>29.55</v>
      </c>
      <c r="I19" s="468" t="s">
        <v>271</v>
      </c>
      <c r="J19" s="469" t="s">
        <v>1</v>
      </c>
    </row>
    <row r="20" spans="1:10" ht="14.45" customHeight="1" x14ac:dyDescent="0.2">
      <c r="A20" s="465" t="s">
        <v>541</v>
      </c>
      <c r="B20" s="466" t="s">
        <v>543</v>
      </c>
      <c r="C20" s="467">
        <v>0</v>
      </c>
      <c r="D20" s="467">
        <v>0</v>
      </c>
      <c r="E20" s="467"/>
      <c r="F20" s="467">
        <v>29.55</v>
      </c>
      <c r="G20" s="467">
        <v>0</v>
      </c>
      <c r="H20" s="467">
        <v>29.55</v>
      </c>
      <c r="I20" s="468" t="s">
        <v>271</v>
      </c>
      <c r="J20" s="469" t="s">
        <v>536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537</v>
      </c>
    </row>
    <row r="22" spans="1:10" ht="14.45" customHeight="1" x14ac:dyDescent="0.2">
      <c r="A22" s="465" t="s">
        <v>897</v>
      </c>
      <c r="B22" s="466" t="s">
        <v>898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897</v>
      </c>
      <c r="B23" s="466" t="s">
        <v>894</v>
      </c>
      <c r="C23" s="467">
        <v>0</v>
      </c>
      <c r="D23" s="467">
        <v>0</v>
      </c>
      <c r="E23" s="467"/>
      <c r="F23" s="467">
        <v>0</v>
      </c>
      <c r="G23" s="467">
        <v>0</v>
      </c>
      <c r="H23" s="467">
        <v>0</v>
      </c>
      <c r="I23" s="468" t="s">
        <v>271</v>
      </c>
      <c r="J23" s="469" t="s">
        <v>1</v>
      </c>
    </row>
    <row r="24" spans="1:10" ht="14.45" customHeight="1" x14ac:dyDescent="0.2">
      <c r="A24" s="465" t="s">
        <v>897</v>
      </c>
      <c r="B24" s="466" t="s">
        <v>899</v>
      </c>
      <c r="C24" s="467">
        <v>0</v>
      </c>
      <c r="D24" s="467">
        <v>0</v>
      </c>
      <c r="E24" s="467"/>
      <c r="F24" s="467">
        <v>0</v>
      </c>
      <c r="G24" s="467">
        <v>0</v>
      </c>
      <c r="H24" s="467">
        <v>0</v>
      </c>
      <c r="I24" s="468" t="s">
        <v>271</v>
      </c>
      <c r="J24" s="469" t="s">
        <v>536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537</v>
      </c>
    </row>
    <row r="26" spans="1:10" ht="14.45" customHeight="1" x14ac:dyDescent="0.2">
      <c r="A26" s="465" t="s">
        <v>533</v>
      </c>
      <c r="B26" s="466" t="s">
        <v>534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0</v>
      </c>
    </row>
    <row r="27" spans="1:10" ht="14.45" customHeight="1" x14ac:dyDescent="0.2">
      <c r="A27" s="465" t="s">
        <v>533</v>
      </c>
      <c r="B27" s="466" t="s">
        <v>888</v>
      </c>
      <c r="C27" s="467">
        <v>3425.50407</v>
      </c>
      <c r="D27" s="467">
        <v>2731.2476599999995</v>
      </c>
      <c r="E27" s="467"/>
      <c r="F27" s="467">
        <v>3292.4176899999989</v>
      </c>
      <c r="G27" s="467">
        <v>0</v>
      </c>
      <c r="H27" s="467">
        <v>3292.4176899999989</v>
      </c>
      <c r="I27" s="468" t="s">
        <v>271</v>
      </c>
      <c r="J27" s="469" t="s">
        <v>1</v>
      </c>
    </row>
    <row r="28" spans="1:10" ht="14.45" customHeight="1" x14ac:dyDescent="0.2">
      <c r="A28" s="465" t="s">
        <v>533</v>
      </c>
      <c r="B28" s="466" t="s">
        <v>891</v>
      </c>
      <c r="C28" s="467">
        <v>14.565570000000001</v>
      </c>
      <c r="D28" s="467">
        <v>25.293090000000003</v>
      </c>
      <c r="E28" s="467"/>
      <c r="F28" s="467">
        <v>17.64021</v>
      </c>
      <c r="G28" s="467">
        <v>0</v>
      </c>
      <c r="H28" s="467">
        <v>17.64021</v>
      </c>
      <c r="I28" s="468" t="s">
        <v>271</v>
      </c>
      <c r="J28" s="469" t="s">
        <v>1</v>
      </c>
    </row>
    <row r="29" spans="1:10" ht="14.45" customHeight="1" x14ac:dyDescent="0.2">
      <c r="A29" s="465" t="s">
        <v>533</v>
      </c>
      <c r="B29" s="466" t="s">
        <v>892</v>
      </c>
      <c r="C29" s="467">
        <v>0.9448399999999999</v>
      </c>
      <c r="D29" s="467">
        <v>0.97077000000000013</v>
      </c>
      <c r="E29" s="467"/>
      <c r="F29" s="467">
        <v>1.0621500000000001</v>
      </c>
      <c r="G29" s="467">
        <v>0</v>
      </c>
      <c r="H29" s="467">
        <v>1.0621500000000001</v>
      </c>
      <c r="I29" s="468" t="s">
        <v>271</v>
      </c>
      <c r="J29" s="469" t="s">
        <v>1</v>
      </c>
    </row>
    <row r="30" spans="1:10" ht="14.45" customHeight="1" x14ac:dyDescent="0.2">
      <c r="A30" s="465" t="s">
        <v>533</v>
      </c>
      <c r="B30" s="466" t="s">
        <v>893</v>
      </c>
      <c r="C30" s="467">
        <v>16.491480000000003</v>
      </c>
      <c r="D30" s="467">
        <v>12.009729999999999</v>
      </c>
      <c r="E30" s="467"/>
      <c r="F30" s="467">
        <v>24.569329999999997</v>
      </c>
      <c r="G30" s="467">
        <v>0</v>
      </c>
      <c r="H30" s="467">
        <v>24.569329999999997</v>
      </c>
      <c r="I30" s="468" t="s">
        <v>271</v>
      </c>
      <c r="J30" s="469" t="s">
        <v>1</v>
      </c>
    </row>
    <row r="31" spans="1:10" ht="14.45" customHeight="1" x14ac:dyDescent="0.2">
      <c r="A31" s="465" t="s">
        <v>533</v>
      </c>
      <c r="B31" s="466" t="s">
        <v>896</v>
      </c>
      <c r="C31" s="467">
        <v>6.26</v>
      </c>
      <c r="D31" s="467">
        <v>6.0640000000000001</v>
      </c>
      <c r="E31" s="467"/>
      <c r="F31" s="467">
        <v>33.968000000000004</v>
      </c>
      <c r="G31" s="467">
        <v>0</v>
      </c>
      <c r="H31" s="467">
        <v>33.968000000000004</v>
      </c>
      <c r="I31" s="468" t="s">
        <v>271</v>
      </c>
      <c r="J31" s="469" t="s">
        <v>1</v>
      </c>
    </row>
    <row r="32" spans="1:10" ht="14.45" customHeight="1" x14ac:dyDescent="0.2">
      <c r="A32" s="465" t="s">
        <v>533</v>
      </c>
      <c r="B32" s="466" t="s">
        <v>535</v>
      </c>
      <c r="C32" s="467">
        <v>3463.7659600000006</v>
      </c>
      <c r="D32" s="467">
        <v>2775.5852499999996</v>
      </c>
      <c r="E32" s="467"/>
      <c r="F32" s="467">
        <v>3369.6573799999987</v>
      </c>
      <c r="G32" s="467">
        <v>0</v>
      </c>
      <c r="H32" s="467">
        <v>3369.6573799999987</v>
      </c>
      <c r="I32" s="468" t="s">
        <v>271</v>
      </c>
      <c r="J32" s="469" t="s">
        <v>536</v>
      </c>
    </row>
    <row r="33" spans="1:10" ht="14.45" customHeight="1" x14ac:dyDescent="0.2">
      <c r="A33" s="465" t="s">
        <v>271</v>
      </c>
      <c r="B33" s="466" t="s">
        <v>271</v>
      </c>
      <c r="C33" s="467" t="s">
        <v>271</v>
      </c>
      <c r="D33" s="467" t="s">
        <v>271</v>
      </c>
      <c r="E33" s="467"/>
      <c r="F33" s="467" t="s">
        <v>271</v>
      </c>
      <c r="G33" s="467" t="s">
        <v>271</v>
      </c>
      <c r="H33" s="467" t="s">
        <v>271</v>
      </c>
      <c r="I33" s="468" t="s">
        <v>271</v>
      </c>
      <c r="J33" s="469" t="s">
        <v>537</v>
      </c>
    </row>
    <row r="34" spans="1:10" ht="14.45" customHeight="1" x14ac:dyDescent="0.2">
      <c r="A34" s="465" t="s">
        <v>900</v>
      </c>
      <c r="B34" s="466" t="s">
        <v>901</v>
      </c>
      <c r="C34" s="467" t="s">
        <v>271</v>
      </c>
      <c r="D34" s="467" t="s">
        <v>271</v>
      </c>
      <c r="E34" s="467"/>
      <c r="F34" s="467" t="s">
        <v>271</v>
      </c>
      <c r="G34" s="467" t="s">
        <v>271</v>
      </c>
      <c r="H34" s="467" t="s">
        <v>271</v>
      </c>
      <c r="I34" s="468" t="s">
        <v>271</v>
      </c>
      <c r="J34" s="469" t="s">
        <v>0</v>
      </c>
    </row>
    <row r="35" spans="1:10" ht="14.45" customHeight="1" x14ac:dyDescent="0.2">
      <c r="A35" s="465" t="s">
        <v>900</v>
      </c>
      <c r="B35" s="466" t="s">
        <v>896</v>
      </c>
      <c r="C35" s="467">
        <v>0.252</v>
      </c>
      <c r="D35" s="467">
        <v>0.73599999999999999</v>
      </c>
      <c r="E35" s="467"/>
      <c r="F35" s="467">
        <v>0.57599999999999996</v>
      </c>
      <c r="G35" s="467">
        <v>0</v>
      </c>
      <c r="H35" s="467">
        <v>0.57599999999999996</v>
      </c>
      <c r="I35" s="468" t="s">
        <v>271</v>
      </c>
      <c r="J35" s="469" t="s">
        <v>1</v>
      </c>
    </row>
    <row r="36" spans="1:10" ht="14.45" customHeight="1" x14ac:dyDescent="0.2">
      <c r="A36" s="465" t="s">
        <v>900</v>
      </c>
      <c r="B36" s="466" t="s">
        <v>902</v>
      </c>
      <c r="C36" s="467">
        <v>0.252</v>
      </c>
      <c r="D36" s="467">
        <v>0.73599999999999999</v>
      </c>
      <c r="E36" s="467"/>
      <c r="F36" s="467">
        <v>0.57599999999999996</v>
      </c>
      <c r="G36" s="467">
        <v>0</v>
      </c>
      <c r="H36" s="467">
        <v>0.57599999999999996</v>
      </c>
      <c r="I36" s="468" t="s">
        <v>271</v>
      </c>
      <c r="J36" s="469" t="s">
        <v>536</v>
      </c>
    </row>
    <row r="37" spans="1:10" ht="14.45" customHeight="1" x14ac:dyDescent="0.2">
      <c r="A37" s="465" t="s">
        <v>271</v>
      </c>
      <c r="B37" s="466" t="s">
        <v>271</v>
      </c>
      <c r="C37" s="467" t="s">
        <v>271</v>
      </c>
      <c r="D37" s="467" t="s">
        <v>271</v>
      </c>
      <c r="E37" s="467"/>
      <c r="F37" s="467" t="s">
        <v>271</v>
      </c>
      <c r="G37" s="467" t="s">
        <v>271</v>
      </c>
      <c r="H37" s="467" t="s">
        <v>271</v>
      </c>
      <c r="I37" s="468" t="s">
        <v>271</v>
      </c>
      <c r="J37" s="469" t="s">
        <v>537</v>
      </c>
    </row>
    <row r="38" spans="1:10" ht="14.45" customHeight="1" x14ac:dyDescent="0.2">
      <c r="A38" s="465" t="s">
        <v>538</v>
      </c>
      <c r="B38" s="466" t="s">
        <v>539</v>
      </c>
      <c r="C38" s="467" t="s">
        <v>271</v>
      </c>
      <c r="D38" s="467" t="s">
        <v>271</v>
      </c>
      <c r="E38" s="467"/>
      <c r="F38" s="467" t="s">
        <v>271</v>
      </c>
      <c r="G38" s="467" t="s">
        <v>271</v>
      </c>
      <c r="H38" s="467" t="s">
        <v>271</v>
      </c>
      <c r="I38" s="468" t="s">
        <v>271</v>
      </c>
      <c r="J38" s="469" t="s">
        <v>0</v>
      </c>
    </row>
    <row r="39" spans="1:10" ht="14.45" customHeight="1" x14ac:dyDescent="0.2">
      <c r="A39" s="465" t="s">
        <v>538</v>
      </c>
      <c r="B39" s="466" t="s">
        <v>888</v>
      </c>
      <c r="C39" s="467">
        <v>3853.8493799999983</v>
      </c>
      <c r="D39" s="467">
        <v>3420.3136299999987</v>
      </c>
      <c r="E39" s="467"/>
      <c r="F39" s="467">
        <v>3455.7893499999996</v>
      </c>
      <c r="G39" s="467">
        <v>0</v>
      </c>
      <c r="H39" s="467">
        <v>3455.7893499999996</v>
      </c>
      <c r="I39" s="468" t="s">
        <v>271</v>
      </c>
      <c r="J39" s="469" t="s">
        <v>1</v>
      </c>
    </row>
    <row r="40" spans="1:10" ht="14.45" customHeight="1" x14ac:dyDescent="0.2">
      <c r="A40" s="465" t="s">
        <v>538</v>
      </c>
      <c r="B40" s="466" t="s">
        <v>890</v>
      </c>
      <c r="C40" s="467">
        <v>0</v>
      </c>
      <c r="D40" s="467">
        <v>2.1240000000000001</v>
      </c>
      <c r="E40" s="467"/>
      <c r="F40" s="467">
        <v>0</v>
      </c>
      <c r="G40" s="467">
        <v>0</v>
      </c>
      <c r="H40" s="467">
        <v>0</v>
      </c>
      <c r="I40" s="468" t="s">
        <v>271</v>
      </c>
      <c r="J40" s="469" t="s">
        <v>1</v>
      </c>
    </row>
    <row r="41" spans="1:10" ht="14.45" customHeight="1" x14ac:dyDescent="0.2">
      <c r="A41" s="465" t="s">
        <v>538</v>
      </c>
      <c r="B41" s="466" t="s">
        <v>891</v>
      </c>
      <c r="C41" s="467">
        <v>213.17962000000003</v>
      </c>
      <c r="D41" s="467">
        <v>169.76813999999999</v>
      </c>
      <c r="E41" s="467"/>
      <c r="F41" s="467">
        <v>206.35349000000002</v>
      </c>
      <c r="G41" s="467">
        <v>0</v>
      </c>
      <c r="H41" s="467">
        <v>206.35349000000002</v>
      </c>
      <c r="I41" s="468" t="s">
        <v>271</v>
      </c>
      <c r="J41" s="469" t="s">
        <v>1</v>
      </c>
    </row>
    <row r="42" spans="1:10" ht="14.45" customHeight="1" x14ac:dyDescent="0.2">
      <c r="A42" s="465" t="s">
        <v>538</v>
      </c>
      <c r="B42" s="466" t="s">
        <v>892</v>
      </c>
      <c r="C42" s="467">
        <v>138.41276000000005</v>
      </c>
      <c r="D42" s="467">
        <v>141.98794000000001</v>
      </c>
      <c r="E42" s="467"/>
      <c r="F42" s="467">
        <v>128.73857000000001</v>
      </c>
      <c r="G42" s="467">
        <v>0</v>
      </c>
      <c r="H42" s="467">
        <v>128.73857000000001</v>
      </c>
      <c r="I42" s="468" t="s">
        <v>271</v>
      </c>
      <c r="J42" s="469" t="s">
        <v>1</v>
      </c>
    </row>
    <row r="43" spans="1:10" ht="14.45" customHeight="1" x14ac:dyDescent="0.2">
      <c r="A43" s="465" t="s">
        <v>538</v>
      </c>
      <c r="B43" s="466" t="s">
        <v>893</v>
      </c>
      <c r="C43" s="467">
        <v>132.03409000000002</v>
      </c>
      <c r="D43" s="467">
        <v>151.98385999999999</v>
      </c>
      <c r="E43" s="467"/>
      <c r="F43" s="467">
        <v>163.18607</v>
      </c>
      <c r="G43" s="467">
        <v>0</v>
      </c>
      <c r="H43" s="467">
        <v>163.18607</v>
      </c>
      <c r="I43" s="468" t="s">
        <v>271</v>
      </c>
      <c r="J43" s="469" t="s">
        <v>1</v>
      </c>
    </row>
    <row r="44" spans="1:10" ht="14.45" customHeight="1" x14ac:dyDescent="0.2">
      <c r="A44" s="465" t="s">
        <v>538</v>
      </c>
      <c r="B44" s="466" t="s">
        <v>894</v>
      </c>
      <c r="C44" s="467">
        <v>12439.381530000001</v>
      </c>
      <c r="D44" s="467">
        <v>11916.102240000002</v>
      </c>
      <c r="E44" s="467"/>
      <c r="F44" s="467">
        <v>12299.129070000003</v>
      </c>
      <c r="G44" s="467">
        <v>0</v>
      </c>
      <c r="H44" s="467">
        <v>12299.129070000003</v>
      </c>
      <c r="I44" s="468" t="s">
        <v>271</v>
      </c>
      <c r="J44" s="469" t="s">
        <v>1</v>
      </c>
    </row>
    <row r="45" spans="1:10" ht="14.45" customHeight="1" x14ac:dyDescent="0.2">
      <c r="A45" s="465" t="s">
        <v>538</v>
      </c>
      <c r="B45" s="466" t="s">
        <v>895</v>
      </c>
      <c r="C45" s="467">
        <v>24.913</v>
      </c>
      <c r="D45" s="467">
        <v>29.76</v>
      </c>
      <c r="E45" s="467"/>
      <c r="F45" s="467">
        <v>27.655000000000001</v>
      </c>
      <c r="G45" s="467">
        <v>0</v>
      </c>
      <c r="H45" s="467">
        <v>27.655000000000001</v>
      </c>
      <c r="I45" s="468" t="s">
        <v>271</v>
      </c>
      <c r="J45" s="469" t="s">
        <v>1</v>
      </c>
    </row>
    <row r="46" spans="1:10" ht="14.45" customHeight="1" x14ac:dyDescent="0.2">
      <c r="A46" s="465" t="s">
        <v>538</v>
      </c>
      <c r="B46" s="466" t="s">
        <v>896</v>
      </c>
      <c r="C46" s="467">
        <v>30.492000000000001</v>
      </c>
      <c r="D46" s="467">
        <v>51.591999999999999</v>
      </c>
      <c r="E46" s="467"/>
      <c r="F46" s="467">
        <v>180.672</v>
      </c>
      <c r="G46" s="467">
        <v>0</v>
      </c>
      <c r="H46" s="467">
        <v>180.672</v>
      </c>
      <c r="I46" s="468" t="s">
        <v>271</v>
      </c>
      <c r="J46" s="469" t="s">
        <v>1</v>
      </c>
    </row>
    <row r="47" spans="1:10" ht="14.45" customHeight="1" x14ac:dyDescent="0.2">
      <c r="A47" s="465" t="s">
        <v>538</v>
      </c>
      <c r="B47" s="466" t="s">
        <v>540</v>
      </c>
      <c r="C47" s="467">
        <v>16832.262379999996</v>
      </c>
      <c r="D47" s="467">
        <v>15883.631810000001</v>
      </c>
      <c r="E47" s="467"/>
      <c r="F47" s="467">
        <v>16461.523550000002</v>
      </c>
      <c r="G47" s="467">
        <v>0</v>
      </c>
      <c r="H47" s="467">
        <v>16461.523550000002</v>
      </c>
      <c r="I47" s="468" t="s">
        <v>271</v>
      </c>
      <c r="J47" s="469" t="s">
        <v>536</v>
      </c>
    </row>
    <row r="48" spans="1:10" ht="14.45" customHeight="1" x14ac:dyDescent="0.2">
      <c r="A48" s="465" t="s">
        <v>271</v>
      </c>
      <c r="B48" s="466" t="s">
        <v>271</v>
      </c>
      <c r="C48" s="467" t="s">
        <v>271</v>
      </c>
      <c r="D48" s="467" t="s">
        <v>271</v>
      </c>
      <c r="E48" s="467"/>
      <c r="F48" s="467" t="s">
        <v>271</v>
      </c>
      <c r="G48" s="467" t="s">
        <v>271</v>
      </c>
      <c r="H48" s="467" t="s">
        <v>271</v>
      </c>
      <c r="I48" s="468" t="s">
        <v>271</v>
      </c>
      <c r="J48" s="469" t="s">
        <v>537</v>
      </c>
    </row>
    <row r="49" spans="1:10" ht="14.45" customHeight="1" x14ac:dyDescent="0.2">
      <c r="A49" s="465" t="s">
        <v>527</v>
      </c>
      <c r="B49" s="466" t="s">
        <v>531</v>
      </c>
      <c r="C49" s="467">
        <v>20296.280339999998</v>
      </c>
      <c r="D49" s="467">
        <v>18659.95306</v>
      </c>
      <c r="E49" s="467"/>
      <c r="F49" s="467">
        <v>19861.306929999999</v>
      </c>
      <c r="G49" s="467">
        <v>0</v>
      </c>
      <c r="H49" s="467">
        <v>19861.306929999999</v>
      </c>
      <c r="I49" s="468" t="s">
        <v>271</v>
      </c>
      <c r="J49" s="469" t="s">
        <v>532</v>
      </c>
    </row>
  </sheetData>
  <mergeCells count="3">
    <mergeCell ref="A1:I1"/>
    <mergeCell ref="F3:I3"/>
    <mergeCell ref="C4:D4"/>
  </mergeCells>
  <conditionalFormatting sqref="F16 F50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49">
    <cfRule type="expression" dxfId="11" priority="6">
      <formula>$H17&gt;0</formula>
    </cfRule>
  </conditionalFormatting>
  <conditionalFormatting sqref="A17:A49">
    <cfRule type="expression" dxfId="10" priority="5">
      <formula>AND($J17&lt;&gt;"mezeraKL",$J17&lt;&gt;"")</formula>
    </cfRule>
  </conditionalFormatting>
  <conditionalFormatting sqref="I17:I49">
    <cfRule type="expression" dxfId="9" priority="7">
      <formula>$I17&gt;1</formula>
    </cfRule>
  </conditionalFormatting>
  <conditionalFormatting sqref="B17:B49">
    <cfRule type="expression" dxfId="8" priority="4">
      <formula>OR($J17="NS",$J17="SumaNS",$J17="Účet")</formula>
    </cfRule>
  </conditionalFormatting>
  <conditionalFormatting sqref="A17:D49 F17:I49">
    <cfRule type="expression" dxfId="7" priority="8">
      <formula>AND($J17&lt;&gt;"",$J17&lt;&gt;"mezeraKL")</formula>
    </cfRule>
  </conditionalFormatting>
  <conditionalFormatting sqref="B17:D49 F17:I49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49 F17:I49">
    <cfRule type="expression" dxfId="5" priority="2">
      <formula>OR($J17="SumaNS",$J17="NS")</formula>
    </cfRule>
  </conditionalFormatting>
  <hyperlinks>
    <hyperlink ref="A2" location="Obsah!A1" display="Zpět na Obsah  KL 01  1.-4.měsíc" xr:uid="{6DB5A79C-B036-445E-87BE-062E34222EB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1445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43.538082033678336</v>
      </c>
      <c r="J3" s="98">
        <f>SUBTOTAL(9,J5:J1048576)</f>
        <v>458500</v>
      </c>
      <c r="K3" s="99">
        <f>SUBTOTAL(9,K5:K1048576)</f>
        <v>19962210.612441517</v>
      </c>
    </row>
    <row r="4" spans="1:11" s="207" customFormat="1" ht="14.45" customHeight="1" thickBot="1" x14ac:dyDescent="0.25">
      <c r="A4" s="580" t="s">
        <v>4</v>
      </c>
      <c r="B4" s="581" t="s">
        <v>5</v>
      </c>
      <c r="C4" s="581" t="s">
        <v>0</v>
      </c>
      <c r="D4" s="581" t="s">
        <v>6</v>
      </c>
      <c r="E4" s="581" t="s">
        <v>7</v>
      </c>
      <c r="F4" s="581" t="s">
        <v>1</v>
      </c>
      <c r="G4" s="58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73" t="s">
        <v>527</v>
      </c>
      <c r="B5" s="579" t="s">
        <v>528</v>
      </c>
      <c r="C5" s="582" t="s">
        <v>541</v>
      </c>
      <c r="D5" s="583" t="s">
        <v>542</v>
      </c>
      <c r="E5" s="582" t="s">
        <v>903</v>
      </c>
      <c r="F5" s="583" t="s">
        <v>904</v>
      </c>
      <c r="G5" s="582" t="s">
        <v>905</v>
      </c>
      <c r="H5" s="582" t="s">
        <v>906</v>
      </c>
      <c r="I5" s="116">
        <v>1495.8333333333333</v>
      </c>
      <c r="J5" s="116">
        <v>19</v>
      </c>
      <c r="K5" s="575">
        <v>29550</v>
      </c>
    </row>
    <row r="6" spans="1:11" ht="14.45" customHeight="1" x14ac:dyDescent="0.2">
      <c r="A6" s="485" t="s">
        <v>527</v>
      </c>
      <c r="B6" s="486" t="s">
        <v>528</v>
      </c>
      <c r="C6" s="487" t="s">
        <v>533</v>
      </c>
      <c r="D6" s="488" t="s">
        <v>534</v>
      </c>
      <c r="E6" s="487" t="s">
        <v>907</v>
      </c>
      <c r="F6" s="488" t="s">
        <v>908</v>
      </c>
      <c r="G6" s="487" t="s">
        <v>909</v>
      </c>
      <c r="H6" s="487" t="s">
        <v>910</v>
      </c>
      <c r="I6" s="490">
        <v>34290.19921875</v>
      </c>
      <c r="J6" s="490">
        <v>2</v>
      </c>
      <c r="K6" s="491">
        <v>68580.3984375</v>
      </c>
    </row>
    <row r="7" spans="1:11" ht="14.45" customHeight="1" x14ac:dyDescent="0.2">
      <c r="A7" s="485" t="s">
        <v>527</v>
      </c>
      <c r="B7" s="486" t="s">
        <v>528</v>
      </c>
      <c r="C7" s="487" t="s">
        <v>533</v>
      </c>
      <c r="D7" s="488" t="s">
        <v>534</v>
      </c>
      <c r="E7" s="487" t="s">
        <v>907</v>
      </c>
      <c r="F7" s="488" t="s">
        <v>908</v>
      </c>
      <c r="G7" s="487" t="s">
        <v>911</v>
      </c>
      <c r="H7" s="487" t="s">
        <v>912</v>
      </c>
      <c r="I7" s="490">
        <v>264.3900146484375</v>
      </c>
      <c r="J7" s="490">
        <v>30</v>
      </c>
      <c r="K7" s="491">
        <v>7931.55029296875</v>
      </c>
    </row>
    <row r="8" spans="1:11" ht="14.45" customHeight="1" x14ac:dyDescent="0.2">
      <c r="A8" s="485" t="s">
        <v>527</v>
      </c>
      <c r="B8" s="486" t="s">
        <v>528</v>
      </c>
      <c r="C8" s="487" t="s">
        <v>533</v>
      </c>
      <c r="D8" s="488" t="s">
        <v>534</v>
      </c>
      <c r="E8" s="487" t="s">
        <v>907</v>
      </c>
      <c r="F8" s="488" t="s">
        <v>908</v>
      </c>
      <c r="G8" s="487" t="s">
        <v>913</v>
      </c>
      <c r="H8" s="487" t="s">
        <v>914</v>
      </c>
      <c r="I8" s="490">
        <v>619.52001953125</v>
      </c>
      <c r="J8" s="490">
        <v>3</v>
      </c>
      <c r="K8" s="491">
        <v>1858.56005859375</v>
      </c>
    </row>
    <row r="9" spans="1:11" ht="14.45" customHeight="1" x14ac:dyDescent="0.2">
      <c r="A9" s="485" t="s">
        <v>527</v>
      </c>
      <c r="B9" s="486" t="s">
        <v>528</v>
      </c>
      <c r="C9" s="487" t="s">
        <v>533</v>
      </c>
      <c r="D9" s="488" t="s">
        <v>534</v>
      </c>
      <c r="E9" s="487" t="s">
        <v>907</v>
      </c>
      <c r="F9" s="488" t="s">
        <v>908</v>
      </c>
      <c r="G9" s="487" t="s">
        <v>915</v>
      </c>
      <c r="H9" s="487" t="s">
        <v>916</v>
      </c>
      <c r="I9" s="490">
        <v>686.07000732421875</v>
      </c>
      <c r="J9" s="490">
        <v>2</v>
      </c>
      <c r="K9" s="491">
        <v>1372.1400146484375</v>
      </c>
    </row>
    <row r="10" spans="1:11" ht="14.45" customHeight="1" x14ac:dyDescent="0.2">
      <c r="A10" s="485" t="s">
        <v>527</v>
      </c>
      <c r="B10" s="486" t="s">
        <v>528</v>
      </c>
      <c r="C10" s="487" t="s">
        <v>533</v>
      </c>
      <c r="D10" s="488" t="s">
        <v>534</v>
      </c>
      <c r="E10" s="487" t="s">
        <v>907</v>
      </c>
      <c r="F10" s="488" t="s">
        <v>908</v>
      </c>
      <c r="G10" s="487" t="s">
        <v>917</v>
      </c>
      <c r="H10" s="487" t="s">
        <v>918</v>
      </c>
      <c r="I10" s="490">
        <v>619.52001953125</v>
      </c>
      <c r="J10" s="490">
        <v>2</v>
      </c>
      <c r="K10" s="491">
        <v>1239.0400390625</v>
      </c>
    </row>
    <row r="11" spans="1:11" ht="14.45" customHeight="1" x14ac:dyDescent="0.2">
      <c r="A11" s="485" t="s">
        <v>527</v>
      </c>
      <c r="B11" s="486" t="s">
        <v>528</v>
      </c>
      <c r="C11" s="487" t="s">
        <v>533</v>
      </c>
      <c r="D11" s="488" t="s">
        <v>534</v>
      </c>
      <c r="E11" s="487" t="s">
        <v>907</v>
      </c>
      <c r="F11" s="488" t="s">
        <v>908</v>
      </c>
      <c r="G11" s="487" t="s">
        <v>919</v>
      </c>
      <c r="H11" s="487" t="s">
        <v>920</v>
      </c>
      <c r="I11" s="490">
        <v>3000.4649658203125</v>
      </c>
      <c r="J11" s="490">
        <v>2</v>
      </c>
      <c r="K11" s="491">
        <v>6000.929931640625</v>
      </c>
    </row>
    <row r="12" spans="1:11" ht="14.45" customHeight="1" x14ac:dyDescent="0.2">
      <c r="A12" s="485" t="s">
        <v>527</v>
      </c>
      <c r="B12" s="486" t="s">
        <v>528</v>
      </c>
      <c r="C12" s="487" t="s">
        <v>533</v>
      </c>
      <c r="D12" s="488" t="s">
        <v>534</v>
      </c>
      <c r="E12" s="487" t="s">
        <v>907</v>
      </c>
      <c r="F12" s="488" t="s">
        <v>908</v>
      </c>
      <c r="G12" s="487" t="s">
        <v>921</v>
      </c>
      <c r="H12" s="487" t="s">
        <v>922</v>
      </c>
      <c r="I12" s="490">
        <v>517.8800048828125</v>
      </c>
      <c r="J12" s="490">
        <v>70</v>
      </c>
      <c r="K12" s="491">
        <v>36251.5986328125</v>
      </c>
    </row>
    <row r="13" spans="1:11" ht="14.45" customHeight="1" x14ac:dyDescent="0.2">
      <c r="A13" s="485" t="s">
        <v>527</v>
      </c>
      <c r="B13" s="486" t="s">
        <v>528</v>
      </c>
      <c r="C13" s="487" t="s">
        <v>533</v>
      </c>
      <c r="D13" s="488" t="s">
        <v>534</v>
      </c>
      <c r="E13" s="487" t="s">
        <v>907</v>
      </c>
      <c r="F13" s="488" t="s">
        <v>908</v>
      </c>
      <c r="G13" s="487" t="s">
        <v>923</v>
      </c>
      <c r="H13" s="487" t="s">
        <v>924</v>
      </c>
      <c r="I13" s="490">
        <v>402.92999267578125</v>
      </c>
      <c r="J13" s="490">
        <v>10</v>
      </c>
      <c r="K13" s="491">
        <v>4029.300048828125</v>
      </c>
    </row>
    <row r="14" spans="1:11" ht="14.45" customHeight="1" x14ac:dyDescent="0.2">
      <c r="A14" s="485" t="s">
        <v>527</v>
      </c>
      <c r="B14" s="486" t="s">
        <v>528</v>
      </c>
      <c r="C14" s="487" t="s">
        <v>533</v>
      </c>
      <c r="D14" s="488" t="s">
        <v>534</v>
      </c>
      <c r="E14" s="487" t="s">
        <v>907</v>
      </c>
      <c r="F14" s="488" t="s">
        <v>908</v>
      </c>
      <c r="G14" s="487" t="s">
        <v>925</v>
      </c>
      <c r="H14" s="487" t="s">
        <v>926</v>
      </c>
      <c r="I14" s="490">
        <v>3793.35009765625</v>
      </c>
      <c r="J14" s="490">
        <v>1</v>
      </c>
      <c r="K14" s="491">
        <v>3793.35009765625</v>
      </c>
    </row>
    <row r="15" spans="1:11" ht="14.45" customHeight="1" x14ac:dyDescent="0.2">
      <c r="A15" s="485" t="s">
        <v>527</v>
      </c>
      <c r="B15" s="486" t="s">
        <v>528</v>
      </c>
      <c r="C15" s="487" t="s">
        <v>533</v>
      </c>
      <c r="D15" s="488" t="s">
        <v>534</v>
      </c>
      <c r="E15" s="487" t="s">
        <v>907</v>
      </c>
      <c r="F15" s="488" t="s">
        <v>908</v>
      </c>
      <c r="G15" s="487" t="s">
        <v>927</v>
      </c>
      <c r="H15" s="487" t="s">
        <v>928</v>
      </c>
      <c r="I15" s="490">
        <v>2070</v>
      </c>
      <c r="J15" s="490">
        <v>1</v>
      </c>
      <c r="K15" s="491">
        <v>2070</v>
      </c>
    </row>
    <row r="16" spans="1:11" ht="14.45" customHeight="1" x14ac:dyDescent="0.2">
      <c r="A16" s="485" t="s">
        <v>527</v>
      </c>
      <c r="B16" s="486" t="s">
        <v>528</v>
      </c>
      <c r="C16" s="487" t="s">
        <v>533</v>
      </c>
      <c r="D16" s="488" t="s">
        <v>534</v>
      </c>
      <c r="E16" s="487" t="s">
        <v>907</v>
      </c>
      <c r="F16" s="488" t="s">
        <v>908</v>
      </c>
      <c r="G16" s="487" t="s">
        <v>929</v>
      </c>
      <c r="H16" s="487" t="s">
        <v>930</v>
      </c>
      <c r="I16" s="490">
        <v>2875</v>
      </c>
      <c r="J16" s="490">
        <v>1</v>
      </c>
      <c r="K16" s="491">
        <v>2875</v>
      </c>
    </row>
    <row r="17" spans="1:11" ht="14.45" customHeight="1" x14ac:dyDescent="0.2">
      <c r="A17" s="485" t="s">
        <v>527</v>
      </c>
      <c r="B17" s="486" t="s">
        <v>528</v>
      </c>
      <c r="C17" s="487" t="s">
        <v>533</v>
      </c>
      <c r="D17" s="488" t="s">
        <v>534</v>
      </c>
      <c r="E17" s="487" t="s">
        <v>907</v>
      </c>
      <c r="F17" s="488" t="s">
        <v>908</v>
      </c>
      <c r="G17" s="487" t="s">
        <v>931</v>
      </c>
      <c r="H17" s="487" t="s">
        <v>932</v>
      </c>
      <c r="I17" s="490">
        <v>2415</v>
      </c>
      <c r="J17" s="490">
        <v>1</v>
      </c>
      <c r="K17" s="491">
        <v>2415</v>
      </c>
    </row>
    <row r="18" spans="1:11" ht="14.45" customHeight="1" x14ac:dyDescent="0.2">
      <c r="A18" s="485" t="s">
        <v>527</v>
      </c>
      <c r="B18" s="486" t="s">
        <v>528</v>
      </c>
      <c r="C18" s="487" t="s">
        <v>533</v>
      </c>
      <c r="D18" s="488" t="s">
        <v>534</v>
      </c>
      <c r="E18" s="487" t="s">
        <v>907</v>
      </c>
      <c r="F18" s="488" t="s">
        <v>908</v>
      </c>
      <c r="G18" s="487" t="s">
        <v>933</v>
      </c>
      <c r="H18" s="487" t="s">
        <v>934</v>
      </c>
      <c r="I18" s="490">
        <v>2530</v>
      </c>
      <c r="J18" s="490">
        <v>1</v>
      </c>
      <c r="K18" s="491">
        <v>2530</v>
      </c>
    </row>
    <row r="19" spans="1:11" ht="14.45" customHeight="1" x14ac:dyDescent="0.2">
      <c r="A19" s="485" t="s">
        <v>527</v>
      </c>
      <c r="B19" s="486" t="s">
        <v>528</v>
      </c>
      <c r="C19" s="487" t="s">
        <v>533</v>
      </c>
      <c r="D19" s="488" t="s">
        <v>534</v>
      </c>
      <c r="E19" s="487" t="s">
        <v>907</v>
      </c>
      <c r="F19" s="488" t="s">
        <v>908</v>
      </c>
      <c r="G19" s="487" t="s">
        <v>935</v>
      </c>
      <c r="H19" s="487" t="s">
        <v>936</v>
      </c>
      <c r="I19" s="490">
        <v>5681</v>
      </c>
      <c r="J19" s="490">
        <v>1</v>
      </c>
      <c r="K19" s="491">
        <v>5681</v>
      </c>
    </row>
    <row r="20" spans="1:11" ht="14.45" customHeight="1" x14ac:dyDescent="0.2">
      <c r="A20" s="485" t="s">
        <v>527</v>
      </c>
      <c r="B20" s="486" t="s">
        <v>528</v>
      </c>
      <c r="C20" s="487" t="s">
        <v>533</v>
      </c>
      <c r="D20" s="488" t="s">
        <v>534</v>
      </c>
      <c r="E20" s="487" t="s">
        <v>907</v>
      </c>
      <c r="F20" s="488" t="s">
        <v>908</v>
      </c>
      <c r="G20" s="487" t="s">
        <v>937</v>
      </c>
      <c r="H20" s="487" t="s">
        <v>938</v>
      </c>
      <c r="I20" s="490">
        <v>1321.3199462890625</v>
      </c>
      <c r="J20" s="490">
        <v>2</v>
      </c>
      <c r="K20" s="491">
        <v>2642.639892578125</v>
      </c>
    </row>
    <row r="21" spans="1:11" ht="14.45" customHeight="1" x14ac:dyDescent="0.2">
      <c r="A21" s="485" t="s">
        <v>527</v>
      </c>
      <c r="B21" s="486" t="s">
        <v>528</v>
      </c>
      <c r="C21" s="487" t="s">
        <v>533</v>
      </c>
      <c r="D21" s="488" t="s">
        <v>534</v>
      </c>
      <c r="E21" s="487" t="s">
        <v>907</v>
      </c>
      <c r="F21" s="488" t="s">
        <v>908</v>
      </c>
      <c r="G21" s="487" t="s">
        <v>939</v>
      </c>
      <c r="H21" s="487" t="s">
        <v>940</v>
      </c>
      <c r="I21" s="490">
        <v>1321.3199462890625</v>
      </c>
      <c r="J21" s="490">
        <v>2</v>
      </c>
      <c r="K21" s="491">
        <v>2642.639892578125</v>
      </c>
    </row>
    <row r="22" spans="1:11" ht="14.45" customHeight="1" x14ac:dyDescent="0.2">
      <c r="A22" s="485" t="s">
        <v>527</v>
      </c>
      <c r="B22" s="486" t="s">
        <v>528</v>
      </c>
      <c r="C22" s="487" t="s">
        <v>533</v>
      </c>
      <c r="D22" s="488" t="s">
        <v>534</v>
      </c>
      <c r="E22" s="487" t="s">
        <v>907</v>
      </c>
      <c r="F22" s="488" t="s">
        <v>908</v>
      </c>
      <c r="G22" s="487" t="s">
        <v>941</v>
      </c>
      <c r="H22" s="487" t="s">
        <v>942</v>
      </c>
      <c r="I22" s="490">
        <v>3550.6298828125</v>
      </c>
      <c r="J22" s="490">
        <v>1</v>
      </c>
      <c r="K22" s="491">
        <v>3550.6298828125</v>
      </c>
    </row>
    <row r="23" spans="1:11" ht="14.45" customHeight="1" x14ac:dyDescent="0.2">
      <c r="A23" s="485" t="s">
        <v>527</v>
      </c>
      <c r="B23" s="486" t="s">
        <v>528</v>
      </c>
      <c r="C23" s="487" t="s">
        <v>533</v>
      </c>
      <c r="D23" s="488" t="s">
        <v>534</v>
      </c>
      <c r="E23" s="487" t="s">
        <v>907</v>
      </c>
      <c r="F23" s="488" t="s">
        <v>908</v>
      </c>
      <c r="G23" s="487" t="s">
        <v>943</v>
      </c>
      <c r="H23" s="487" t="s">
        <v>944</v>
      </c>
      <c r="I23" s="490">
        <v>1725</v>
      </c>
      <c r="J23" s="490">
        <v>2</v>
      </c>
      <c r="K23" s="491">
        <v>3450</v>
      </c>
    </row>
    <row r="24" spans="1:11" ht="14.45" customHeight="1" x14ac:dyDescent="0.2">
      <c r="A24" s="485" t="s">
        <v>527</v>
      </c>
      <c r="B24" s="486" t="s">
        <v>528</v>
      </c>
      <c r="C24" s="487" t="s">
        <v>533</v>
      </c>
      <c r="D24" s="488" t="s">
        <v>534</v>
      </c>
      <c r="E24" s="487" t="s">
        <v>907</v>
      </c>
      <c r="F24" s="488" t="s">
        <v>908</v>
      </c>
      <c r="G24" s="487" t="s">
        <v>945</v>
      </c>
      <c r="H24" s="487" t="s">
        <v>946</v>
      </c>
      <c r="I24" s="490">
        <v>1725</v>
      </c>
      <c r="J24" s="490">
        <v>2</v>
      </c>
      <c r="K24" s="491">
        <v>3450</v>
      </c>
    </row>
    <row r="25" spans="1:11" ht="14.45" customHeight="1" x14ac:dyDescent="0.2">
      <c r="A25" s="485" t="s">
        <v>527</v>
      </c>
      <c r="B25" s="486" t="s">
        <v>528</v>
      </c>
      <c r="C25" s="487" t="s">
        <v>533</v>
      </c>
      <c r="D25" s="488" t="s">
        <v>534</v>
      </c>
      <c r="E25" s="487" t="s">
        <v>907</v>
      </c>
      <c r="F25" s="488" t="s">
        <v>908</v>
      </c>
      <c r="G25" s="487" t="s">
        <v>947</v>
      </c>
      <c r="H25" s="487" t="s">
        <v>948</v>
      </c>
      <c r="I25" s="490">
        <v>1988.3499755859375</v>
      </c>
      <c r="J25" s="490">
        <v>2</v>
      </c>
      <c r="K25" s="491">
        <v>3976.699951171875</v>
      </c>
    </row>
    <row r="26" spans="1:11" ht="14.45" customHeight="1" x14ac:dyDescent="0.2">
      <c r="A26" s="485" t="s">
        <v>527</v>
      </c>
      <c r="B26" s="486" t="s">
        <v>528</v>
      </c>
      <c r="C26" s="487" t="s">
        <v>533</v>
      </c>
      <c r="D26" s="488" t="s">
        <v>534</v>
      </c>
      <c r="E26" s="487" t="s">
        <v>907</v>
      </c>
      <c r="F26" s="488" t="s">
        <v>908</v>
      </c>
      <c r="G26" s="487" t="s">
        <v>949</v>
      </c>
      <c r="H26" s="487" t="s">
        <v>950</v>
      </c>
      <c r="I26" s="490">
        <v>2002.56005859375</v>
      </c>
      <c r="J26" s="490">
        <v>1</v>
      </c>
      <c r="K26" s="491">
        <v>2002.56005859375</v>
      </c>
    </row>
    <row r="27" spans="1:11" ht="14.45" customHeight="1" x14ac:dyDescent="0.2">
      <c r="A27" s="485" t="s">
        <v>527</v>
      </c>
      <c r="B27" s="486" t="s">
        <v>528</v>
      </c>
      <c r="C27" s="487" t="s">
        <v>533</v>
      </c>
      <c r="D27" s="488" t="s">
        <v>534</v>
      </c>
      <c r="E27" s="487" t="s">
        <v>907</v>
      </c>
      <c r="F27" s="488" t="s">
        <v>908</v>
      </c>
      <c r="G27" s="487" t="s">
        <v>951</v>
      </c>
      <c r="H27" s="487" t="s">
        <v>952</v>
      </c>
      <c r="I27" s="490">
        <v>1888.9300537109375</v>
      </c>
      <c r="J27" s="490">
        <v>1</v>
      </c>
      <c r="K27" s="491">
        <v>1888.9300537109375</v>
      </c>
    </row>
    <row r="28" spans="1:11" ht="14.45" customHeight="1" x14ac:dyDescent="0.2">
      <c r="A28" s="485" t="s">
        <v>527</v>
      </c>
      <c r="B28" s="486" t="s">
        <v>528</v>
      </c>
      <c r="C28" s="487" t="s">
        <v>533</v>
      </c>
      <c r="D28" s="488" t="s">
        <v>534</v>
      </c>
      <c r="E28" s="487" t="s">
        <v>907</v>
      </c>
      <c r="F28" s="488" t="s">
        <v>908</v>
      </c>
      <c r="G28" s="487" t="s">
        <v>953</v>
      </c>
      <c r="H28" s="487" t="s">
        <v>954</v>
      </c>
      <c r="I28" s="490">
        <v>1888.9300537109375</v>
      </c>
      <c r="J28" s="490">
        <v>1</v>
      </c>
      <c r="K28" s="491">
        <v>1888.9300537109375</v>
      </c>
    </row>
    <row r="29" spans="1:11" ht="14.45" customHeight="1" x14ac:dyDescent="0.2">
      <c r="A29" s="485" t="s">
        <v>527</v>
      </c>
      <c r="B29" s="486" t="s">
        <v>528</v>
      </c>
      <c r="C29" s="487" t="s">
        <v>533</v>
      </c>
      <c r="D29" s="488" t="s">
        <v>534</v>
      </c>
      <c r="E29" s="487" t="s">
        <v>907</v>
      </c>
      <c r="F29" s="488" t="s">
        <v>908</v>
      </c>
      <c r="G29" s="487" t="s">
        <v>955</v>
      </c>
      <c r="H29" s="487" t="s">
        <v>956</v>
      </c>
      <c r="I29" s="490">
        <v>1495.9200439453125</v>
      </c>
      <c r="J29" s="490">
        <v>2</v>
      </c>
      <c r="K29" s="491">
        <v>2991.840087890625</v>
      </c>
    </row>
    <row r="30" spans="1:11" ht="14.45" customHeight="1" x14ac:dyDescent="0.2">
      <c r="A30" s="485" t="s">
        <v>527</v>
      </c>
      <c r="B30" s="486" t="s">
        <v>528</v>
      </c>
      <c r="C30" s="487" t="s">
        <v>533</v>
      </c>
      <c r="D30" s="488" t="s">
        <v>534</v>
      </c>
      <c r="E30" s="487" t="s">
        <v>907</v>
      </c>
      <c r="F30" s="488" t="s">
        <v>908</v>
      </c>
      <c r="G30" s="487" t="s">
        <v>957</v>
      </c>
      <c r="H30" s="487" t="s">
        <v>958</v>
      </c>
      <c r="I30" s="490">
        <v>5754.759765625</v>
      </c>
      <c r="J30" s="490">
        <v>1</v>
      </c>
      <c r="K30" s="491">
        <v>5754.759765625</v>
      </c>
    </row>
    <row r="31" spans="1:11" ht="14.45" customHeight="1" x14ac:dyDescent="0.2">
      <c r="A31" s="485" t="s">
        <v>527</v>
      </c>
      <c r="B31" s="486" t="s">
        <v>528</v>
      </c>
      <c r="C31" s="487" t="s">
        <v>533</v>
      </c>
      <c r="D31" s="488" t="s">
        <v>534</v>
      </c>
      <c r="E31" s="487" t="s">
        <v>907</v>
      </c>
      <c r="F31" s="488" t="s">
        <v>908</v>
      </c>
      <c r="G31" s="487" t="s">
        <v>959</v>
      </c>
      <c r="H31" s="487" t="s">
        <v>960</v>
      </c>
      <c r="I31" s="490">
        <v>4643.97998046875</v>
      </c>
      <c r="J31" s="490">
        <v>3</v>
      </c>
      <c r="K31" s="491">
        <v>13931.93994140625</v>
      </c>
    </row>
    <row r="32" spans="1:11" ht="14.45" customHeight="1" x14ac:dyDescent="0.2">
      <c r="A32" s="485" t="s">
        <v>527</v>
      </c>
      <c r="B32" s="486" t="s">
        <v>528</v>
      </c>
      <c r="C32" s="487" t="s">
        <v>533</v>
      </c>
      <c r="D32" s="488" t="s">
        <v>534</v>
      </c>
      <c r="E32" s="487" t="s">
        <v>907</v>
      </c>
      <c r="F32" s="488" t="s">
        <v>908</v>
      </c>
      <c r="G32" s="487" t="s">
        <v>961</v>
      </c>
      <c r="H32" s="487" t="s">
        <v>962</v>
      </c>
      <c r="I32" s="490">
        <v>157300</v>
      </c>
      <c r="J32" s="490">
        <v>1</v>
      </c>
      <c r="K32" s="491">
        <v>157300</v>
      </c>
    </row>
    <row r="33" spans="1:11" ht="14.45" customHeight="1" x14ac:dyDescent="0.2">
      <c r="A33" s="485" t="s">
        <v>527</v>
      </c>
      <c r="B33" s="486" t="s">
        <v>528</v>
      </c>
      <c r="C33" s="487" t="s">
        <v>533</v>
      </c>
      <c r="D33" s="488" t="s">
        <v>534</v>
      </c>
      <c r="E33" s="487" t="s">
        <v>907</v>
      </c>
      <c r="F33" s="488" t="s">
        <v>908</v>
      </c>
      <c r="G33" s="487" t="s">
        <v>963</v>
      </c>
      <c r="H33" s="487" t="s">
        <v>964</v>
      </c>
      <c r="I33" s="490">
        <v>5521.22998046875</v>
      </c>
      <c r="J33" s="490">
        <v>20</v>
      </c>
      <c r="K33" s="491">
        <v>110424.59765625</v>
      </c>
    </row>
    <row r="34" spans="1:11" ht="14.45" customHeight="1" x14ac:dyDescent="0.2">
      <c r="A34" s="485" t="s">
        <v>527</v>
      </c>
      <c r="B34" s="486" t="s">
        <v>528</v>
      </c>
      <c r="C34" s="487" t="s">
        <v>533</v>
      </c>
      <c r="D34" s="488" t="s">
        <v>534</v>
      </c>
      <c r="E34" s="487" t="s">
        <v>907</v>
      </c>
      <c r="F34" s="488" t="s">
        <v>908</v>
      </c>
      <c r="G34" s="487" t="s">
        <v>965</v>
      </c>
      <c r="H34" s="487" t="s">
        <v>966</v>
      </c>
      <c r="I34" s="490">
        <v>2480.5</v>
      </c>
      <c r="J34" s="490">
        <v>2</v>
      </c>
      <c r="K34" s="491">
        <v>4961</v>
      </c>
    </row>
    <row r="35" spans="1:11" ht="14.45" customHeight="1" x14ac:dyDescent="0.2">
      <c r="A35" s="485" t="s">
        <v>527</v>
      </c>
      <c r="B35" s="486" t="s">
        <v>528</v>
      </c>
      <c r="C35" s="487" t="s">
        <v>533</v>
      </c>
      <c r="D35" s="488" t="s">
        <v>534</v>
      </c>
      <c r="E35" s="487" t="s">
        <v>907</v>
      </c>
      <c r="F35" s="488" t="s">
        <v>908</v>
      </c>
      <c r="G35" s="487" t="s">
        <v>967</v>
      </c>
      <c r="H35" s="487" t="s">
        <v>968</v>
      </c>
      <c r="I35" s="490">
        <v>2904</v>
      </c>
      <c r="J35" s="490">
        <v>3</v>
      </c>
      <c r="K35" s="491">
        <v>8712</v>
      </c>
    </row>
    <row r="36" spans="1:11" ht="14.45" customHeight="1" x14ac:dyDescent="0.2">
      <c r="A36" s="485" t="s">
        <v>527</v>
      </c>
      <c r="B36" s="486" t="s">
        <v>528</v>
      </c>
      <c r="C36" s="487" t="s">
        <v>533</v>
      </c>
      <c r="D36" s="488" t="s">
        <v>534</v>
      </c>
      <c r="E36" s="487" t="s">
        <v>907</v>
      </c>
      <c r="F36" s="488" t="s">
        <v>908</v>
      </c>
      <c r="G36" s="487" t="s">
        <v>969</v>
      </c>
      <c r="H36" s="487" t="s">
        <v>970</v>
      </c>
      <c r="I36" s="490">
        <v>1161.5999755859375</v>
      </c>
      <c r="J36" s="490">
        <v>105</v>
      </c>
      <c r="K36" s="491">
        <v>121968</v>
      </c>
    </row>
    <row r="37" spans="1:11" ht="14.45" customHeight="1" x14ac:dyDescent="0.2">
      <c r="A37" s="485" t="s">
        <v>527</v>
      </c>
      <c r="B37" s="486" t="s">
        <v>528</v>
      </c>
      <c r="C37" s="487" t="s">
        <v>533</v>
      </c>
      <c r="D37" s="488" t="s">
        <v>534</v>
      </c>
      <c r="E37" s="487" t="s">
        <v>907</v>
      </c>
      <c r="F37" s="488" t="s">
        <v>908</v>
      </c>
      <c r="G37" s="487" t="s">
        <v>971</v>
      </c>
      <c r="H37" s="487" t="s">
        <v>972</v>
      </c>
      <c r="I37" s="490">
        <v>4247.10009765625</v>
      </c>
      <c r="J37" s="490">
        <v>5</v>
      </c>
      <c r="K37" s="491">
        <v>21235.50048828125</v>
      </c>
    </row>
    <row r="38" spans="1:11" ht="14.45" customHeight="1" x14ac:dyDescent="0.2">
      <c r="A38" s="485" t="s">
        <v>527</v>
      </c>
      <c r="B38" s="486" t="s">
        <v>528</v>
      </c>
      <c r="C38" s="487" t="s">
        <v>533</v>
      </c>
      <c r="D38" s="488" t="s">
        <v>534</v>
      </c>
      <c r="E38" s="487" t="s">
        <v>907</v>
      </c>
      <c r="F38" s="488" t="s">
        <v>908</v>
      </c>
      <c r="G38" s="487" t="s">
        <v>973</v>
      </c>
      <c r="H38" s="487" t="s">
        <v>974</v>
      </c>
      <c r="I38" s="490">
        <v>7659.2998046875</v>
      </c>
      <c r="J38" s="490">
        <v>1</v>
      </c>
      <c r="K38" s="491">
        <v>7659.2998046875</v>
      </c>
    </row>
    <row r="39" spans="1:11" ht="14.45" customHeight="1" x14ac:dyDescent="0.2">
      <c r="A39" s="485" t="s">
        <v>527</v>
      </c>
      <c r="B39" s="486" t="s">
        <v>528</v>
      </c>
      <c r="C39" s="487" t="s">
        <v>533</v>
      </c>
      <c r="D39" s="488" t="s">
        <v>534</v>
      </c>
      <c r="E39" s="487" t="s">
        <v>907</v>
      </c>
      <c r="F39" s="488" t="s">
        <v>908</v>
      </c>
      <c r="G39" s="487" t="s">
        <v>975</v>
      </c>
      <c r="H39" s="487" t="s">
        <v>976</v>
      </c>
      <c r="I39" s="490">
        <v>37824.6015625</v>
      </c>
      <c r="J39" s="490">
        <v>3</v>
      </c>
      <c r="K39" s="491">
        <v>113473.8046875</v>
      </c>
    </row>
    <row r="40" spans="1:11" ht="14.45" customHeight="1" x14ac:dyDescent="0.2">
      <c r="A40" s="485" t="s">
        <v>527</v>
      </c>
      <c r="B40" s="486" t="s">
        <v>528</v>
      </c>
      <c r="C40" s="487" t="s">
        <v>533</v>
      </c>
      <c r="D40" s="488" t="s">
        <v>534</v>
      </c>
      <c r="E40" s="487" t="s">
        <v>907</v>
      </c>
      <c r="F40" s="488" t="s">
        <v>908</v>
      </c>
      <c r="G40" s="487" t="s">
        <v>977</v>
      </c>
      <c r="H40" s="487" t="s">
        <v>978</v>
      </c>
      <c r="I40" s="490">
        <v>4719</v>
      </c>
      <c r="J40" s="490">
        <v>4</v>
      </c>
      <c r="K40" s="491">
        <v>18876</v>
      </c>
    </row>
    <row r="41" spans="1:11" ht="14.45" customHeight="1" x14ac:dyDescent="0.2">
      <c r="A41" s="485" t="s">
        <v>527</v>
      </c>
      <c r="B41" s="486" t="s">
        <v>528</v>
      </c>
      <c r="C41" s="487" t="s">
        <v>533</v>
      </c>
      <c r="D41" s="488" t="s">
        <v>534</v>
      </c>
      <c r="E41" s="487" t="s">
        <v>907</v>
      </c>
      <c r="F41" s="488" t="s">
        <v>908</v>
      </c>
      <c r="G41" s="487" t="s">
        <v>979</v>
      </c>
      <c r="H41" s="487" t="s">
        <v>980</v>
      </c>
      <c r="I41" s="490">
        <v>51425</v>
      </c>
      <c r="J41" s="490">
        <v>3</v>
      </c>
      <c r="K41" s="491">
        <v>154275</v>
      </c>
    </row>
    <row r="42" spans="1:11" ht="14.45" customHeight="1" x14ac:dyDescent="0.2">
      <c r="A42" s="485" t="s">
        <v>527</v>
      </c>
      <c r="B42" s="486" t="s">
        <v>528</v>
      </c>
      <c r="C42" s="487" t="s">
        <v>533</v>
      </c>
      <c r="D42" s="488" t="s">
        <v>534</v>
      </c>
      <c r="E42" s="487" t="s">
        <v>907</v>
      </c>
      <c r="F42" s="488" t="s">
        <v>908</v>
      </c>
      <c r="G42" s="487" t="s">
        <v>981</v>
      </c>
      <c r="H42" s="487" t="s">
        <v>982</v>
      </c>
      <c r="I42" s="490">
        <v>5115.8798828125</v>
      </c>
      <c r="J42" s="490">
        <v>5</v>
      </c>
      <c r="K42" s="491">
        <v>25579.3994140625</v>
      </c>
    </row>
    <row r="43" spans="1:11" ht="14.45" customHeight="1" x14ac:dyDescent="0.2">
      <c r="A43" s="485" t="s">
        <v>527</v>
      </c>
      <c r="B43" s="486" t="s">
        <v>528</v>
      </c>
      <c r="C43" s="487" t="s">
        <v>533</v>
      </c>
      <c r="D43" s="488" t="s">
        <v>534</v>
      </c>
      <c r="E43" s="487" t="s">
        <v>907</v>
      </c>
      <c r="F43" s="488" t="s">
        <v>908</v>
      </c>
      <c r="G43" s="487" t="s">
        <v>983</v>
      </c>
      <c r="H43" s="487" t="s">
        <v>984</v>
      </c>
      <c r="I43" s="490">
        <v>4904.1298828125</v>
      </c>
      <c r="J43" s="490">
        <v>2</v>
      </c>
      <c r="K43" s="491">
        <v>9808.259765625</v>
      </c>
    </row>
    <row r="44" spans="1:11" ht="14.45" customHeight="1" x14ac:dyDescent="0.2">
      <c r="A44" s="485" t="s">
        <v>527</v>
      </c>
      <c r="B44" s="486" t="s">
        <v>528</v>
      </c>
      <c r="C44" s="487" t="s">
        <v>533</v>
      </c>
      <c r="D44" s="488" t="s">
        <v>534</v>
      </c>
      <c r="E44" s="487" t="s">
        <v>907</v>
      </c>
      <c r="F44" s="488" t="s">
        <v>908</v>
      </c>
      <c r="G44" s="487" t="s">
        <v>985</v>
      </c>
      <c r="H44" s="487" t="s">
        <v>986</v>
      </c>
      <c r="I44" s="490">
        <v>3712.280029296875</v>
      </c>
      <c r="J44" s="490">
        <v>1</v>
      </c>
      <c r="K44" s="491">
        <v>3712.280029296875</v>
      </c>
    </row>
    <row r="45" spans="1:11" ht="14.45" customHeight="1" x14ac:dyDescent="0.2">
      <c r="A45" s="485" t="s">
        <v>527</v>
      </c>
      <c r="B45" s="486" t="s">
        <v>528</v>
      </c>
      <c r="C45" s="487" t="s">
        <v>533</v>
      </c>
      <c r="D45" s="488" t="s">
        <v>534</v>
      </c>
      <c r="E45" s="487" t="s">
        <v>907</v>
      </c>
      <c r="F45" s="488" t="s">
        <v>908</v>
      </c>
      <c r="G45" s="487" t="s">
        <v>987</v>
      </c>
      <c r="H45" s="487" t="s">
        <v>988</v>
      </c>
      <c r="I45" s="490">
        <v>2227.610107421875</v>
      </c>
      <c r="J45" s="490">
        <v>2</v>
      </c>
      <c r="K45" s="491">
        <v>4455.22021484375</v>
      </c>
    </row>
    <row r="46" spans="1:11" ht="14.45" customHeight="1" x14ac:dyDescent="0.2">
      <c r="A46" s="485" t="s">
        <v>527</v>
      </c>
      <c r="B46" s="486" t="s">
        <v>528</v>
      </c>
      <c r="C46" s="487" t="s">
        <v>533</v>
      </c>
      <c r="D46" s="488" t="s">
        <v>534</v>
      </c>
      <c r="E46" s="487" t="s">
        <v>907</v>
      </c>
      <c r="F46" s="488" t="s">
        <v>908</v>
      </c>
      <c r="G46" s="487" t="s">
        <v>989</v>
      </c>
      <c r="H46" s="487" t="s">
        <v>990</v>
      </c>
      <c r="I46" s="490">
        <v>9952.25</v>
      </c>
      <c r="J46" s="490">
        <v>38</v>
      </c>
      <c r="K46" s="491">
        <v>378185.5</v>
      </c>
    </row>
    <row r="47" spans="1:11" ht="14.45" customHeight="1" x14ac:dyDescent="0.2">
      <c r="A47" s="485" t="s">
        <v>527</v>
      </c>
      <c r="B47" s="486" t="s">
        <v>528</v>
      </c>
      <c r="C47" s="487" t="s">
        <v>533</v>
      </c>
      <c r="D47" s="488" t="s">
        <v>534</v>
      </c>
      <c r="E47" s="487" t="s">
        <v>907</v>
      </c>
      <c r="F47" s="488" t="s">
        <v>908</v>
      </c>
      <c r="G47" s="487" t="s">
        <v>991</v>
      </c>
      <c r="H47" s="487" t="s">
        <v>992</v>
      </c>
      <c r="I47" s="490">
        <v>1988.030029296875</v>
      </c>
      <c r="J47" s="490">
        <v>12</v>
      </c>
      <c r="K47" s="491">
        <v>23856.360107421875</v>
      </c>
    </row>
    <row r="48" spans="1:11" ht="14.45" customHeight="1" x14ac:dyDescent="0.2">
      <c r="A48" s="485" t="s">
        <v>527</v>
      </c>
      <c r="B48" s="486" t="s">
        <v>528</v>
      </c>
      <c r="C48" s="487" t="s">
        <v>533</v>
      </c>
      <c r="D48" s="488" t="s">
        <v>534</v>
      </c>
      <c r="E48" s="487" t="s">
        <v>907</v>
      </c>
      <c r="F48" s="488" t="s">
        <v>908</v>
      </c>
      <c r="G48" s="487" t="s">
        <v>993</v>
      </c>
      <c r="H48" s="487" t="s">
        <v>994</v>
      </c>
      <c r="I48" s="490">
        <v>2994.75</v>
      </c>
      <c r="J48" s="490">
        <v>1</v>
      </c>
      <c r="K48" s="491">
        <v>2994.75</v>
      </c>
    </row>
    <row r="49" spans="1:11" ht="14.45" customHeight="1" x14ac:dyDescent="0.2">
      <c r="A49" s="485" t="s">
        <v>527</v>
      </c>
      <c r="B49" s="486" t="s">
        <v>528</v>
      </c>
      <c r="C49" s="487" t="s">
        <v>533</v>
      </c>
      <c r="D49" s="488" t="s">
        <v>534</v>
      </c>
      <c r="E49" s="487" t="s">
        <v>907</v>
      </c>
      <c r="F49" s="488" t="s">
        <v>908</v>
      </c>
      <c r="G49" s="487" t="s">
        <v>995</v>
      </c>
      <c r="H49" s="487" t="s">
        <v>996</v>
      </c>
      <c r="I49" s="490">
        <v>12.310000419616699</v>
      </c>
      <c r="J49" s="490">
        <v>40</v>
      </c>
      <c r="K49" s="491">
        <v>492.23001098632813</v>
      </c>
    </row>
    <row r="50" spans="1:11" ht="14.45" customHeight="1" x14ac:dyDescent="0.2">
      <c r="A50" s="485" t="s">
        <v>527</v>
      </c>
      <c r="B50" s="486" t="s">
        <v>528</v>
      </c>
      <c r="C50" s="487" t="s">
        <v>533</v>
      </c>
      <c r="D50" s="488" t="s">
        <v>534</v>
      </c>
      <c r="E50" s="487" t="s">
        <v>907</v>
      </c>
      <c r="F50" s="488" t="s">
        <v>908</v>
      </c>
      <c r="G50" s="487" t="s">
        <v>997</v>
      </c>
      <c r="H50" s="487" t="s">
        <v>998</v>
      </c>
      <c r="I50" s="490">
        <v>839.5</v>
      </c>
      <c r="J50" s="490">
        <v>1</v>
      </c>
      <c r="K50" s="491">
        <v>839.5</v>
      </c>
    </row>
    <row r="51" spans="1:11" ht="14.45" customHeight="1" x14ac:dyDescent="0.2">
      <c r="A51" s="485" t="s">
        <v>527</v>
      </c>
      <c r="B51" s="486" t="s">
        <v>528</v>
      </c>
      <c r="C51" s="487" t="s">
        <v>533</v>
      </c>
      <c r="D51" s="488" t="s">
        <v>534</v>
      </c>
      <c r="E51" s="487" t="s">
        <v>907</v>
      </c>
      <c r="F51" s="488" t="s">
        <v>908</v>
      </c>
      <c r="G51" s="487" t="s">
        <v>999</v>
      </c>
      <c r="H51" s="487" t="s">
        <v>1000</v>
      </c>
      <c r="I51" s="490">
        <v>2548.39990234375</v>
      </c>
      <c r="J51" s="490">
        <v>1</v>
      </c>
      <c r="K51" s="491">
        <v>2548.39990234375</v>
      </c>
    </row>
    <row r="52" spans="1:11" ht="14.45" customHeight="1" x14ac:dyDescent="0.2">
      <c r="A52" s="485" t="s">
        <v>527</v>
      </c>
      <c r="B52" s="486" t="s">
        <v>528</v>
      </c>
      <c r="C52" s="487" t="s">
        <v>533</v>
      </c>
      <c r="D52" s="488" t="s">
        <v>534</v>
      </c>
      <c r="E52" s="487" t="s">
        <v>907</v>
      </c>
      <c r="F52" s="488" t="s">
        <v>908</v>
      </c>
      <c r="G52" s="487" t="s">
        <v>1001</v>
      </c>
      <c r="H52" s="487" t="s">
        <v>1002</v>
      </c>
      <c r="I52" s="490">
        <v>2178</v>
      </c>
      <c r="J52" s="490">
        <v>1</v>
      </c>
      <c r="K52" s="491">
        <v>2178</v>
      </c>
    </row>
    <row r="53" spans="1:11" ht="14.45" customHeight="1" x14ac:dyDescent="0.2">
      <c r="A53" s="485" t="s">
        <v>527</v>
      </c>
      <c r="B53" s="486" t="s">
        <v>528</v>
      </c>
      <c r="C53" s="487" t="s">
        <v>533</v>
      </c>
      <c r="D53" s="488" t="s">
        <v>534</v>
      </c>
      <c r="E53" s="487" t="s">
        <v>907</v>
      </c>
      <c r="F53" s="488" t="s">
        <v>908</v>
      </c>
      <c r="G53" s="487" t="s">
        <v>1003</v>
      </c>
      <c r="H53" s="487" t="s">
        <v>1004</v>
      </c>
      <c r="I53" s="490">
        <v>6253.334147135417</v>
      </c>
      <c r="J53" s="490">
        <v>8</v>
      </c>
      <c r="K53" s="491">
        <v>50026.669921875</v>
      </c>
    </row>
    <row r="54" spans="1:11" ht="14.45" customHeight="1" x14ac:dyDescent="0.2">
      <c r="A54" s="485" t="s">
        <v>527</v>
      </c>
      <c r="B54" s="486" t="s">
        <v>528</v>
      </c>
      <c r="C54" s="487" t="s">
        <v>533</v>
      </c>
      <c r="D54" s="488" t="s">
        <v>534</v>
      </c>
      <c r="E54" s="487" t="s">
        <v>907</v>
      </c>
      <c r="F54" s="488" t="s">
        <v>908</v>
      </c>
      <c r="G54" s="487" t="s">
        <v>1005</v>
      </c>
      <c r="H54" s="487" t="s">
        <v>1006</v>
      </c>
      <c r="I54" s="490">
        <v>5189.93017578125</v>
      </c>
      <c r="J54" s="490">
        <v>15</v>
      </c>
      <c r="K54" s="491">
        <v>77848.8994140625</v>
      </c>
    </row>
    <row r="55" spans="1:11" ht="14.45" customHeight="1" x14ac:dyDescent="0.2">
      <c r="A55" s="485" t="s">
        <v>527</v>
      </c>
      <c r="B55" s="486" t="s">
        <v>528</v>
      </c>
      <c r="C55" s="487" t="s">
        <v>533</v>
      </c>
      <c r="D55" s="488" t="s">
        <v>534</v>
      </c>
      <c r="E55" s="487" t="s">
        <v>907</v>
      </c>
      <c r="F55" s="488" t="s">
        <v>908</v>
      </c>
      <c r="G55" s="487" t="s">
        <v>1007</v>
      </c>
      <c r="H55" s="487" t="s">
        <v>1008</v>
      </c>
      <c r="I55" s="490">
        <v>4882.4501953125</v>
      </c>
      <c r="J55" s="490">
        <v>14</v>
      </c>
      <c r="K55" s="491">
        <v>68354.310546875</v>
      </c>
    </row>
    <row r="56" spans="1:11" ht="14.45" customHeight="1" x14ac:dyDescent="0.2">
      <c r="A56" s="485" t="s">
        <v>527</v>
      </c>
      <c r="B56" s="486" t="s">
        <v>528</v>
      </c>
      <c r="C56" s="487" t="s">
        <v>533</v>
      </c>
      <c r="D56" s="488" t="s">
        <v>534</v>
      </c>
      <c r="E56" s="487" t="s">
        <v>907</v>
      </c>
      <c r="F56" s="488" t="s">
        <v>908</v>
      </c>
      <c r="G56" s="487" t="s">
        <v>1009</v>
      </c>
      <c r="H56" s="487" t="s">
        <v>1010</v>
      </c>
      <c r="I56" s="490">
        <v>8971.98046875</v>
      </c>
      <c r="J56" s="490">
        <v>12</v>
      </c>
      <c r="K56" s="491">
        <v>107663.75</v>
      </c>
    </row>
    <row r="57" spans="1:11" ht="14.45" customHeight="1" x14ac:dyDescent="0.2">
      <c r="A57" s="485" t="s">
        <v>527</v>
      </c>
      <c r="B57" s="486" t="s">
        <v>528</v>
      </c>
      <c r="C57" s="487" t="s">
        <v>533</v>
      </c>
      <c r="D57" s="488" t="s">
        <v>534</v>
      </c>
      <c r="E57" s="487" t="s">
        <v>907</v>
      </c>
      <c r="F57" s="488" t="s">
        <v>908</v>
      </c>
      <c r="G57" s="487" t="s">
        <v>1011</v>
      </c>
      <c r="H57" s="487" t="s">
        <v>1012</v>
      </c>
      <c r="I57" s="490">
        <v>1083.47998046875</v>
      </c>
      <c r="J57" s="490">
        <v>6</v>
      </c>
      <c r="K57" s="491">
        <v>6500.8798828125</v>
      </c>
    </row>
    <row r="58" spans="1:11" ht="14.45" customHeight="1" x14ac:dyDescent="0.2">
      <c r="A58" s="485" t="s">
        <v>527</v>
      </c>
      <c r="B58" s="486" t="s">
        <v>528</v>
      </c>
      <c r="C58" s="487" t="s">
        <v>533</v>
      </c>
      <c r="D58" s="488" t="s">
        <v>534</v>
      </c>
      <c r="E58" s="487" t="s">
        <v>907</v>
      </c>
      <c r="F58" s="488" t="s">
        <v>908</v>
      </c>
      <c r="G58" s="487" t="s">
        <v>1013</v>
      </c>
      <c r="H58" s="487" t="s">
        <v>1014</v>
      </c>
      <c r="I58" s="490">
        <v>1374.199951171875</v>
      </c>
      <c r="J58" s="490">
        <v>21</v>
      </c>
      <c r="K58" s="491">
        <v>28858.139404296875</v>
      </c>
    </row>
    <row r="59" spans="1:11" ht="14.45" customHeight="1" x14ac:dyDescent="0.2">
      <c r="A59" s="485" t="s">
        <v>527</v>
      </c>
      <c r="B59" s="486" t="s">
        <v>528</v>
      </c>
      <c r="C59" s="487" t="s">
        <v>533</v>
      </c>
      <c r="D59" s="488" t="s">
        <v>534</v>
      </c>
      <c r="E59" s="487" t="s">
        <v>907</v>
      </c>
      <c r="F59" s="488" t="s">
        <v>908</v>
      </c>
      <c r="G59" s="487" t="s">
        <v>1015</v>
      </c>
      <c r="H59" s="487" t="s">
        <v>1016</v>
      </c>
      <c r="I59" s="490">
        <v>4824.27001953125</v>
      </c>
      <c r="J59" s="490">
        <v>4</v>
      </c>
      <c r="K59" s="491">
        <v>19297.07958984375</v>
      </c>
    </row>
    <row r="60" spans="1:11" ht="14.45" customHeight="1" x14ac:dyDescent="0.2">
      <c r="A60" s="485" t="s">
        <v>527</v>
      </c>
      <c r="B60" s="486" t="s">
        <v>528</v>
      </c>
      <c r="C60" s="487" t="s">
        <v>533</v>
      </c>
      <c r="D60" s="488" t="s">
        <v>534</v>
      </c>
      <c r="E60" s="487" t="s">
        <v>907</v>
      </c>
      <c r="F60" s="488" t="s">
        <v>908</v>
      </c>
      <c r="G60" s="487" t="s">
        <v>1017</v>
      </c>
      <c r="H60" s="487" t="s">
        <v>1018</v>
      </c>
      <c r="I60" s="490">
        <v>2191.31005859375</v>
      </c>
      <c r="J60" s="490">
        <v>1</v>
      </c>
      <c r="K60" s="491">
        <v>2191.31005859375</v>
      </c>
    </row>
    <row r="61" spans="1:11" ht="14.45" customHeight="1" x14ac:dyDescent="0.2">
      <c r="A61" s="485" t="s">
        <v>527</v>
      </c>
      <c r="B61" s="486" t="s">
        <v>528</v>
      </c>
      <c r="C61" s="487" t="s">
        <v>533</v>
      </c>
      <c r="D61" s="488" t="s">
        <v>534</v>
      </c>
      <c r="E61" s="487" t="s">
        <v>907</v>
      </c>
      <c r="F61" s="488" t="s">
        <v>908</v>
      </c>
      <c r="G61" s="487" t="s">
        <v>1019</v>
      </c>
      <c r="H61" s="487" t="s">
        <v>1020</v>
      </c>
      <c r="I61" s="490">
        <v>1461.6800537109375</v>
      </c>
      <c r="J61" s="490">
        <v>1</v>
      </c>
      <c r="K61" s="491">
        <v>1461.6800537109375</v>
      </c>
    </row>
    <row r="62" spans="1:11" ht="14.45" customHeight="1" x14ac:dyDescent="0.2">
      <c r="A62" s="485" t="s">
        <v>527</v>
      </c>
      <c r="B62" s="486" t="s">
        <v>528</v>
      </c>
      <c r="C62" s="487" t="s">
        <v>533</v>
      </c>
      <c r="D62" s="488" t="s">
        <v>534</v>
      </c>
      <c r="E62" s="487" t="s">
        <v>907</v>
      </c>
      <c r="F62" s="488" t="s">
        <v>908</v>
      </c>
      <c r="G62" s="487" t="s">
        <v>1021</v>
      </c>
      <c r="H62" s="487" t="s">
        <v>1022</v>
      </c>
      <c r="I62" s="490">
        <v>2467.18994140625</v>
      </c>
      <c r="J62" s="490">
        <v>2</v>
      </c>
      <c r="K62" s="491">
        <v>4934.3798828125</v>
      </c>
    </row>
    <row r="63" spans="1:11" ht="14.45" customHeight="1" x14ac:dyDescent="0.2">
      <c r="A63" s="485" t="s">
        <v>527</v>
      </c>
      <c r="B63" s="486" t="s">
        <v>528</v>
      </c>
      <c r="C63" s="487" t="s">
        <v>533</v>
      </c>
      <c r="D63" s="488" t="s">
        <v>534</v>
      </c>
      <c r="E63" s="487" t="s">
        <v>907</v>
      </c>
      <c r="F63" s="488" t="s">
        <v>908</v>
      </c>
      <c r="G63" s="487" t="s">
        <v>1023</v>
      </c>
      <c r="H63" s="487" t="s">
        <v>1024</v>
      </c>
      <c r="I63" s="490">
        <v>1500.4000244140625</v>
      </c>
      <c r="J63" s="490">
        <v>2</v>
      </c>
      <c r="K63" s="491">
        <v>3000.800048828125</v>
      </c>
    </row>
    <row r="64" spans="1:11" ht="14.45" customHeight="1" x14ac:dyDescent="0.2">
      <c r="A64" s="485" t="s">
        <v>527</v>
      </c>
      <c r="B64" s="486" t="s">
        <v>528</v>
      </c>
      <c r="C64" s="487" t="s">
        <v>533</v>
      </c>
      <c r="D64" s="488" t="s">
        <v>534</v>
      </c>
      <c r="E64" s="487" t="s">
        <v>907</v>
      </c>
      <c r="F64" s="488" t="s">
        <v>908</v>
      </c>
      <c r="G64" s="487" t="s">
        <v>1025</v>
      </c>
      <c r="H64" s="487" t="s">
        <v>1026</v>
      </c>
      <c r="I64" s="490">
        <v>2313.52001953125</v>
      </c>
      <c r="J64" s="490">
        <v>40</v>
      </c>
      <c r="K64" s="491">
        <v>92540.796875</v>
      </c>
    </row>
    <row r="65" spans="1:11" ht="14.45" customHeight="1" x14ac:dyDescent="0.2">
      <c r="A65" s="485" t="s">
        <v>527</v>
      </c>
      <c r="B65" s="486" t="s">
        <v>528</v>
      </c>
      <c r="C65" s="487" t="s">
        <v>533</v>
      </c>
      <c r="D65" s="488" t="s">
        <v>534</v>
      </c>
      <c r="E65" s="487" t="s">
        <v>907</v>
      </c>
      <c r="F65" s="488" t="s">
        <v>908</v>
      </c>
      <c r="G65" s="487" t="s">
        <v>1027</v>
      </c>
      <c r="H65" s="487" t="s">
        <v>1028</v>
      </c>
      <c r="I65" s="490">
        <v>1911.800048828125</v>
      </c>
      <c r="J65" s="490">
        <v>2</v>
      </c>
      <c r="K65" s="491">
        <v>3823.60009765625</v>
      </c>
    </row>
    <row r="66" spans="1:11" ht="14.45" customHeight="1" x14ac:dyDescent="0.2">
      <c r="A66" s="485" t="s">
        <v>527</v>
      </c>
      <c r="B66" s="486" t="s">
        <v>528</v>
      </c>
      <c r="C66" s="487" t="s">
        <v>533</v>
      </c>
      <c r="D66" s="488" t="s">
        <v>534</v>
      </c>
      <c r="E66" s="487" t="s">
        <v>907</v>
      </c>
      <c r="F66" s="488" t="s">
        <v>908</v>
      </c>
      <c r="G66" s="487" t="s">
        <v>1029</v>
      </c>
      <c r="H66" s="487" t="s">
        <v>1030</v>
      </c>
      <c r="I66" s="490">
        <v>329.1199951171875</v>
      </c>
      <c r="J66" s="490">
        <v>6</v>
      </c>
      <c r="K66" s="491">
        <v>1974.719970703125</v>
      </c>
    </row>
    <row r="67" spans="1:11" ht="14.45" customHeight="1" x14ac:dyDescent="0.2">
      <c r="A67" s="485" t="s">
        <v>527</v>
      </c>
      <c r="B67" s="486" t="s">
        <v>528</v>
      </c>
      <c r="C67" s="487" t="s">
        <v>533</v>
      </c>
      <c r="D67" s="488" t="s">
        <v>534</v>
      </c>
      <c r="E67" s="487" t="s">
        <v>907</v>
      </c>
      <c r="F67" s="488" t="s">
        <v>908</v>
      </c>
      <c r="G67" s="487" t="s">
        <v>1031</v>
      </c>
      <c r="H67" s="487" t="s">
        <v>1032</v>
      </c>
      <c r="I67" s="490">
        <v>334.36334228515625</v>
      </c>
      <c r="J67" s="490">
        <v>24</v>
      </c>
      <c r="K67" s="491">
        <v>8024.72021484375</v>
      </c>
    </row>
    <row r="68" spans="1:11" ht="14.45" customHeight="1" x14ac:dyDescent="0.2">
      <c r="A68" s="485" t="s">
        <v>527</v>
      </c>
      <c r="B68" s="486" t="s">
        <v>528</v>
      </c>
      <c r="C68" s="487" t="s">
        <v>533</v>
      </c>
      <c r="D68" s="488" t="s">
        <v>534</v>
      </c>
      <c r="E68" s="487" t="s">
        <v>907</v>
      </c>
      <c r="F68" s="488" t="s">
        <v>908</v>
      </c>
      <c r="G68" s="487" t="s">
        <v>1033</v>
      </c>
      <c r="H68" s="487" t="s">
        <v>1034</v>
      </c>
      <c r="I68" s="490">
        <v>330.32998657226563</v>
      </c>
      <c r="J68" s="490">
        <v>6</v>
      </c>
      <c r="K68" s="491">
        <v>1981.9799194335938</v>
      </c>
    </row>
    <row r="69" spans="1:11" ht="14.45" customHeight="1" x14ac:dyDescent="0.2">
      <c r="A69" s="485" t="s">
        <v>527</v>
      </c>
      <c r="B69" s="486" t="s">
        <v>528</v>
      </c>
      <c r="C69" s="487" t="s">
        <v>533</v>
      </c>
      <c r="D69" s="488" t="s">
        <v>534</v>
      </c>
      <c r="E69" s="487" t="s">
        <v>907</v>
      </c>
      <c r="F69" s="488" t="s">
        <v>908</v>
      </c>
      <c r="G69" s="487" t="s">
        <v>1035</v>
      </c>
      <c r="H69" s="487" t="s">
        <v>1036</v>
      </c>
      <c r="I69" s="490">
        <v>345.65667724609375</v>
      </c>
      <c r="J69" s="490">
        <v>24</v>
      </c>
      <c r="K69" s="491">
        <v>8295.76025390625</v>
      </c>
    </row>
    <row r="70" spans="1:11" ht="14.45" customHeight="1" x14ac:dyDescent="0.2">
      <c r="A70" s="485" t="s">
        <v>527</v>
      </c>
      <c r="B70" s="486" t="s">
        <v>528</v>
      </c>
      <c r="C70" s="487" t="s">
        <v>533</v>
      </c>
      <c r="D70" s="488" t="s">
        <v>534</v>
      </c>
      <c r="E70" s="487" t="s">
        <v>907</v>
      </c>
      <c r="F70" s="488" t="s">
        <v>908</v>
      </c>
      <c r="G70" s="487" t="s">
        <v>1037</v>
      </c>
      <c r="H70" s="487" t="s">
        <v>1038</v>
      </c>
      <c r="I70" s="490">
        <v>1974.550048828125</v>
      </c>
      <c r="J70" s="490">
        <v>1</v>
      </c>
      <c r="K70" s="491">
        <v>1974.550048828125</v>
      </c>
    </row>
    <row r="71" spans="1:11" ht="14.45" customHeight="1" x14ac:dyDescent="0.2">
      <c r="A71" s="485" t="s">
        <v>527</v>
      </c>
      <c r="B71" s="486" t="s">
        <v>528</v>
      </c>
      <c r="C71" s="487" t="s">
        <v>533</v>
      </c>
      <c r="D71" s="488" t="s">
        <v>534</v>
      </c>
      <c r="E71" s="487" t="s">
        <v>907</v>
      </c>
      <c r="F71" s="488" t="s">
        <v>908</v>
      </c>
      <c r="G71" s="487" t="s">
        <v>1039</v>
      </c>
      <c r="H71" s="487" t="s">
        <v>1040</v>
      </c>
      <c r="I71" s="490">
        <v>1532.6666666666667</v>
      </c>
      <c r="J71" s="490">
        <v>8</v>
      </c>
      <c r="K71" s="491">
        <v>12402.5</v>
      </c>
    </row>
    <row r="72" spans="1:11" ht="14.45" customHeight="1" x14ac:dyDescent="0.2">
      <c r="A72" s="485" t="s">
        <v>527</v>
      </c>
      <c r="B72" s="486" t="s">
        <v>528</v>
      </c>
      <c r="C72" s="487" t="s">
        <v>533</v>
      </c>
      <c r="D72" s="488" t="s">
        <v>534</v>
      </c>
      <c r="E72" s="487" t="s">
        <v>907</v>
      </c>
      <c r="F72" s="488" t="s">
        <v>908</v>
      </c>
      <c r="G72" s="487" t="s">
        <v>1041</v>
      </c>
      <c r="H72" s="487" t="s">
        <v>1042</v>
      </c>
      <c r="I72" s="490">
        <v>1532.6666666666667</v>
      </c>
      <c r="J72" s="490">
        <v>8</v>
      </c>
      <c r="K72" s="491">
        <v>12402.5</v>
      </c>
    </row>
    <row r="73" spans="1:11" ht="14.45" customHeight="1" x14ac:dyDescent="0.2">
      <c r="A73" s="485" t="s">
        <v>527</v>
      </c>
      <c r="B73" s="486" t="s">
        <v>528</v>
      </c>
      <c r="C73" s="487" t="s">
        <v>533</v>
      </c>
      <c r="D73" s="488" t="s">
        <v>534</v>
      </c>
      <c r="E73" s="487" t="s">
        <v>907</v>
      </c>
      <c r="F73" s="488" t="s">
        <v>908</v>
      </c>
      <c r="G73" s="487" t="s">
        <v>1043</v>
      </c>
      <c r="H73" s="487" t="s">
        <v>1044</v>
      </c>
      <c r="I73" s="490">
        <v>219.45811181390604</v>
      </c>
      <c r="J73" s="490">
        <v>20</v>
      </c>
      <c r="K73" s="491">
        <v>3262.2360262332068</v>
      </c>
    </row>
    <row r="74" spans="1:11" ht="14.45" customHeight="1" x14ac:dyDescent="0.2">
      <c r="A74" s="485" t="s">
        <v>527</v>
      </c>
      <c r="B74" s="486" t="s">
        <v>528</v>
      </c>
      <c r="C74" s="487" t="s">
        <v>533</v>
      </c>
      <c r="D74" s="488" t="s">
        <v>534</v>
      </c>
      <c r="E74" s="487" t="s">
        <v>907</v>
      </c>
      <c r="F74" s="488" t="s">
        <v>908</v>
      </c>
      <c r="G74" s="487" t="s">
        <v>1045</v>
      </c>
      <c r="H74" s="487" t="s">
        <v>1046</v>
      </c>
      <c r="I74" s="490">
        <v>250.06667751736111</v>
      </c>
      <c r="J74" s="490">
        <v>9</v>
      </c>
      <c r="K74" s="491">
        <v>2250.60009765625</v>
      </c>
    </row>
    <row r="75" spans="1:11" ht="14.45" customHeight="1" x14ac:dyDescent="0.2">
      <c r="A75" s="485" t="s">
        <v>527</v>
      </c>
      <c r="B75" s="486" t="s">
        <v>528</v>
      </c>
      <c r="C75" s="487" t="s">
        <v>533</v>
      </c>
      <c r="D75" s="488" t="s">
        <v>534</v>
      </c>
      <c r="E75" s="487" t="s">
        <v>907</v>
      </c>
      <c r="F75" s="488" t="s">
        <v>908</v>
      </c>
      <c r="G75" s="487" t="s">
        <v>1047</v>
      </c>
      <c r="H75" s="487" t="s">
        <v>1048</v>
      </c>
      <c r="I75" s="490">
        <v>3277.5</v>
      </c>
      <c r="J75" s="490">
        <v>1</v>
      </c>
      <c r="K75" s="491">
        <v>3277.5</v>
      </c>
    </row>
    <row r="76" spans="1:11" ht="14.45" customHeight="1" x14ac:dyDescent="0.2">
      <c r="A76" s="485" t="s">
        <v>527</v>
      </c>
      <c r="B76" s="486" t="s">
        <v>528</v>
      </c>
      <c r="C76" s="487" t="s">
        <v>533</v>
      </c>
      <c r="D76" s="488" t="s">
        <v>534</v>
      </c>
      <c r="E76" s="487" t="s">
        <v>907</v>
      </c>
      <c r="F76" s="488" t="s">
        <v>908</v>
      </c>
      <c r="G76" s="487" t="s">
        <v>1049</v>
      </c>
      <c r="H76" s="487" t="s">
        <v>1050</v>
      </c>
      <c r="I76" s="490">
        <v>2035.5</v>
      </c>
      <c r="J76" s="490">
        <v>2</v>
      </c>
      <c r="K76" s="491">
        <v>4071</v>
      </c>
    </row>
    <row r="77" spans="1:11" ht="14.45" customHeight="1" x14ac:dyDescent="0.2">
      <c r="A77" s="485" t="s">
        <v>527</v>
      </c>
      <c r="B77" s="486" t="s">
        <v>528</v>
      </c>
      <c r="C77" s="487" t="s">
        <v>533</v>
      </c>
      <c r="D77" s="488" t="s">
        <v>534</v>
      </c>
      <c r="E77" s="487" t="s">
        <v>907</v>
      </c>
      <c r="F77" s="488" t="s">
        <v>908</v>
      </c>
      <c r="G77" s="487" t="s">
        <v>1051</v>
      </c>
      <c r="H77" s="487" t="s">
        <v>1052</v>
      </c>
      <c r="I77" s="490">
        <v>1138.5</v>
      </c>
      <c r="J77" s="490">
        <v>20</v>
      </c>
      <c r="K77" s="491">
        <v>22770</v>
      </c>
    </row>
    <row r="78" spans="1:11" ht="14.45" customHeight="1" x14ac:dyDescent="0.2">
      <c r="A78" s="485" t="s">
        <v>527</v>
      </c>
      <c r="B78" s="486" t="s">
        <v>528</v>
      </c>
      <c r="C78" s="487" t="s">
        <v>533</v>
      </c>
      <c r="D78" s="488" t="s">
        <v>534</v>
      </c>
      <c r="E78" s="487" t="s">
        <v>907</v>
      </c>
      <c r="F78" s="488" t="s">
        <v>908</v>
      </c>
      <c r="G78" s="487" t="s">
        <v>1053</v>
      </c>
      <c r="H78" s="487" t="s">
        <v>1054</v>
      </c>
      <c r="I78" s="490">
        <v>2990</v>
      </c>
      <c r="J78" s="490">
        <v>1</v>
      </c>
      <c r="K78" s="491">
        <v>2990</v>
      </c>
    </row>
    <row r="79" spans="1:11" ht="14.45" customHeight="1" x14ac:dyDescent="0.2">
      <c r="A79" s="485" t="s">
        <v>527</v>
      </c>
      <c r="B79" s="486" t="s">
        <v>528</v>
      </c>
      <c r="C79" s="487" t="s">
        <v>533</v>
      </c>
      <c r="D79" s="488" t="s">
        <v>534</v>
      </c>
      <c r="E79" s="487" t="s">
        <v>907</v>
      </c>
      <c r="F79" s="488" t="s">
        <v>908</v>
      </c>
      <c r="G79" s="487" t="s">
        <v>1055</v>
      </c>
      <c r="H79" s="487" t="s">
        <v>1056</v>
      </c>
      <c r="I79" s="490">
        <v>2587.5</v>
      </c>
      <c r="J79" s="490">
        <v>1</v>
      </c>
      <c r="K79" s="491">
        <v>2587.5</v>
      </c>
    </row>
    <row r="80" spans="1:11" ht="14.45" customHeight="1" x14ac:dyDescent="0.2">
      <c r="A80" s="485" t="s">
        <v>527</v>
      </c>
      <c r="B80" s="486" t="s">
        <v>528</v>
      </c>
      <c r="C80" s="487" t="s">
        <v>533</v>
      </c>
      <c r="D80" s="488" t="s">
        <v>534</v>
      </c>
      <c r="E80" s="487" t="s">
        <v>907</v>
      </c>
      <c r="F80" s="488" t="s">
        <v>908</v>
      </c>
      <c r="G80" s="487" t="s">
        <v>1057</v>
      </c>
      <c r="H80" s="487" t="s">
        <v>1058</v>
      </c>
      <c r="I80" s="490">
        <v>379.5</v>
      </c>
      <c r="J80" s="490">
        <v>14</v>
      </c>
      <c r="K80" s="491">
        <v>5313</v>
      </c>
    </row>
    <row r="81" spans="1:11" ht="14.45" customHeight="1" x14ac:dyDescent="0.2">
      <c r="A81" s="485" t="s">
        <v>527</v>
      </c>
      <c r="B81" s="486" t="s">
        <v>528</v>
      </c>
      <c r="C81" s="487" t="s">
        <v>533</v>
      </c>
      <c r="D81" s="488" t="s">
        <v>534</v>
      </c>
      <c r="E81" s="487" t="s">
        <v>907</v>
      </c>
      <c r="F81" s="488" t="s">
        <v>908</v>
      </c>
      <c r="G81" s="487" t="s">
        <v>1059</v>
      </c>
      <c r="H81" s="487" t="s">
        <v>1060</v>
      </c>
      <c r="I81" s="490">
        <v>224.64999389648438</v>
      </c>
      <c r="J81" s="490">
        <v>10</v>
      </c>
      <c r="K81" s="491">
        <v>2246.530029296875</v>
      </c>
    </row>
    <row r="82" spans="1:11" ht="14.45" customHeight="1" x14ac:dyDescent="0.2">
      <c r="A82" s="485" t="s">
        <v>527</v>
      </c>
      <c r="B82" s="486" t="s">
        <v>528</v>
      </c>
      <c r="C82" s="487" t="s">
        <v>533</v>
      </c>
      <c r="D82" s="488" t="s">
        <v>534</v>
      </c>
      <c r="E82" s="487" t="s">
        <v>907</v>
      </c>
      <c r="F82" s="488" t="s">
        <v>908</v>
      </c>
      <c r="G82" s="487" t="s">
        <v>1061</v>
      </c>
      <c r="H82" s="487" t="s">
        <v>1062</v>
      </c>
      <c r="I82" s="490">
        <v>3070.0400390625</v>
      </c>
      <c r="J82" s="490">
        <v>1</v>
      </c>
      <c r="K82" s="491">
        <v>3070.0400390625</v>
      </c>
    </row>
    <row r="83" spans="1:11" ht="14.45" customHeight="1" x14ac:dyDescent="0.2">
      <c r="A83" s="485" t="s">
        <v>527</v>
      </c>
      <c r="B83" s="486" t="s">
        <v>528</v>
      </c>
      <c r="C83" s="487" t="s">
        <v>533</v>
      </c>
      <c r="D83" s="488" t="s">
        <v>534</v>
      </c>
      <c r="E83" s="487" t="s">
        <v>907</v>
      </c>
      <c r="F83" s="488" t="s">
        <v>908</v>
      </c>
      <c r="G83" s="487" t="s">
        <v>1063</v>
      </c>
      <c r="H83" s="487" t="s">
        <v>1064</v>
      </c>
      <c r="I83" s="490">
        <v>2323.919921875</v>
      </c>
      <c r="J83" s="490">
        <v>1</v>
      </c>
      <c r="K83" s="491">
        <v>2323.919921875</v>
      </c>
    </row>
    <row r="84" spans="1:11" ht="14.45" customHeight="1" x14ac:dyDescent="0.2">
      <c r="A84" s="485" t="s">
        <v>527</v>
      </c>
      <c r="B84" s="486" t="s">
        <v>528</v>
      </c>
      <c r="C84" s="487" t="s">
        <v>533</v>
      </c>
      <c r="D84" s="488" t="s">
        <v>534</v>
      </c>
      <c r="E84" s="487" t="s">
        <v>907</v>
      </c>
      <c r="F84" s="488" t="s">
        <v>908</v>
      </c>
      <c r="G84" s="487" t="s">
        <v>1065</v>
      </c>
      <c r="H84" s="487" t="s">
        <v>1066</v>
      </c>
      <c r="I84" s="490">
        <v>1576.5400390625</v>
      </c>
      <c r="J84" s="490">
        <v>2</v>
      </c>
      <c r="K84" s="491">
        <v>3153.080078125</v>
      </c>
    </row>
    <row r="85" spans="1:11" ht="14.45" customHeight="1" x14ac:dyDescent="0.2">
      <c r="A85" s="485" t="s">
        <v>527</v>
      </c>
      <c r="B85" s="486" t="s">
        <v>528</v>
      </c>
      <c r="C85" s="487" t="s">
        <v>533</v>
      </c>
      <c r="D85" s="488" t="s">
        <v>534</v>
      </c>
      <c r="E85" s="487" t="s">
        <v>907</v>
      </c>
      <c r="F85" s="488" t="s">
        <v>908</v>
      </c>
      <c r="G85" s="487" t="s">
        <v>1067</v>
      </c>
      <c r="H85" s="487" t="s">
        <v>1068</v>
      </c>
      <c r="I85" s="490">
        <v>1876.800048828125</v>
      </c>
      <c r="J85" s="490">
        <v>6</v>
      </c>
      <c r="K85" s="491">
        <v>11260.80029296875</v>
      </c>
    </row>
    <row r="86" spans="1:11" ht="14.45" customHeight="1" x14ac:dyDescent="0.2">
      <c r="A86" s="485" t="s">
        <v>527</v>
      </c>
      <c r="B86" s="486" t="s">
        <v>528</v>
      </c>
      <c r="C86" s="487" t="s">
        <v>533</v>
      </c>
      <c r="D86" s="488" t="s">
        <v>534</v>
      </c>
      <c r="E86" s="487" t="s">
        <v>907</v>
      </c>
      <c r="F86" s="488" t="s">
        <v>908</v>
      </c>
      <c r="G86" s="487" t="s">
        <v>1069</v>
      </c>
      <c r="H86" s="487" t="s">
        <v>1070</v>
      </c>
      <c r="I86" s="490">
        <v>2571.75</v>
      </c>
      <c r="J86" s="490">
        <v>2</v>
      </c>
      <c r="K86" s="491">
        <v>5143.5</v>
      </c>
    </row>
    <row r="87" spans="1:11" ht="14.45" customHeight="1" x14ac:dyDescent="0.2">
      <c r="A87" s="485" t="s">
        <v>527</v>
      </c>
      <c r="B87" s="486" t="s">
        <v>528</v>
      </c>
      <c r="C87" s="487" t="s">
        <v>533</v>
      </c>
      <c r="D87" s="488" t="s">
        <v>534</v>
      </c>
      <c r="E87" s="487" t="s">
        <v>907</v>
      </c>
      <c r="F87" s="488" t="s">
        <v>908</v>
      </c>
      <c r="G87" s="487" t="s">
        <v>1071</v>
      </c>
      <c r="H87" s="487" t="s">
        <v>1072</v>
      </c>
      <c r="I87" s="490">
        <v>2990</v>
      </c>
      <c r="J87" s="490">
        <v>2</v>
      </c>
      <c r="K87" s="491">
        <v>5980</v>
      </c>
    </row>
    <row r="88" spans="1:11" ht="14.45" customHeight="1" x14ac:dyDescent="0.2">
      <c r="A88" s="485" t="s">
        <v>527</v>
      </c>
      <c r="B88" s="486" t="s">
        <v>528</v>
      </c>
      <c r="C88" s="487" t="s">
        <v>533</v>
      </c>
      <c r="D88" s="488" t="s">
        <v>534</v>
      </c>
      <c r="E88" s="487" t="s">
        <v>907</v>
      </c>
      <c r="F88" s="488" t="s">
        <v>908</v>
      </c>
      <c r="G88" s="487" t="s">
        <v>1073</v>
      </c>
      <c r="H88" s="487" t="s">
        <v>1074</v>
      </c>
      <c r="I88" s="490">
        <v>3318.7900390625</v>
      </c>
      <c r="J88" s="490">
        <v>2</v>
      </c>
      <c r="K88" s="491">
        <v>6637.580078125</v>
      </c>
    </row>
    <row r="89" spans="1:11" ht="14.45" customHeight="1" x14ac:dyDescent="0.2">
      <c r="A89" s="485" t="s">
        <v>527</v>
      </c>
      <c r="B89" s="486" t="s">
        <v>528</v>
      </c>
      <c r="C89" s="487" t="s">
        <v>533</v>
      </c>
      <c r="D89" s="488" t="s">
        <v>534</v>
      </c>
      <c r="E89" s="487" t="s">
        <v>907</v>
      </c>
      <c r="F89" s="488" t="s">
        <v>908</v>
      </c>
      <c r="G89" s="487" t="s">
        <v>1075</v>
      </c>
      <c r="H89" s="487" t="s">
        <v>1076</v>
      </c>
      <c r="I89" s="490">
        <v>3261.39990234375</v>
      </c>
      <c r="J89" s="490">
        <v>2</v>
      </c>
      <c r="K89" s="491">
        <v>6522.7998046875</v>
      </c>
    </row>
    <row r="90" spans="1:11" ht="14.45" customHeight="1" x14ac:dyDescent="0.2">
      <c r="A90" s="485" t="s">
        <v>527</v>
      </c>
      <c r="B90" s="486" t="s">
        <v>528</v>
      </c>
      <c r="C90" s="487" t="s">
        <v>533</v>
      </c>
      <c r="D90" s="488" t="s">
        <v>534</v>
      </c>
      <c r="E90" s="487" t="s">
        <v>907</v>
      </c>
      <c r="F90" s="488" t="s">
        <v>908</v>
      </c>
      <c r="G90" s="487" t="s">
        <v>1077</v>
      </c>
      <c r="H90" s="487" t="s">
        <v>1078</v>
      </c>
      <c r="I90" s="490">
        <v>1876.800048828125</v>
      </c>
      <c r="J90" s="490">
        <v>5</v>
      </c>
      <c r="K90" s="491">
        <v>9384.000244140625</v>
      </c>
    </row>
    <row r="91" spans="1:11" ht="14.45" customHeight="1" x14ac:dyDescent="0.2">
      <c r="A91" s="485" t="s">
        <v>527</v>
      </c>
      <c r="B91" s="486" t="s">
        <v>528</v>
      </c>
      <c r="C91" s="487" t="s">
        <v>533</v>
      </c>
      <c r="D91" s="488" t="s">
        <v>534</v>
      </c>
      <c r="E91" s="487" t="s">
        <v>907</v>
      </c>
      <c r="F91" s="488" t="s">
        <v>908</v>
      </c>
      <c r="G91" s="487" t="s">
        <v>1079</v>
      </c>
      <c r="H91" s="487" t="s">
        <v>1080</v>
      </c>
      <c r="I91" s="490">
        <v>1876.800048828125</v>
      </c>
      <c r="J91" s="490">
        <v>3</v>
      </c>
      <c r="K91" s="491">
        <v>5630.400146484375</v>
      </c>
    </row>
    <row r="92" spans="1:11" ht="14.45" customHeight="1" x14ac:dyDescent="0.2">
      <c r="A92" s="485" t="s">
        <v>527</v>
      </c>
      <c r="B92" s="486" t="s">
        <v>528</v>
      </c>
      <c r="C92" s="487" t="s">
        <v>533</v>
      </c>
      <c r="D92" s="488" t="s">
        <v>534</v>
      </c>
      <c r="E92" s="487" t="s">
        <v>907</v>
      </c>
      <c r="F92" s="488" t="s">
        <v>908</v>
      </c>
      <c r="G92" s="487" t="s">
        <v>1081</v>
      </c>
      <c r="H92" s="487" t="s">
        <v>1082</v>
      </c>
      <c r="I92" s="490">
        <v>2875</v>
      </c>
      <c r="J92" s="490">
        <v>2</v>
      </c>
      <c r="K92" s="491">
        <v>5750</v>
      </c>
    </row>
    <row r="93" spans="1:11" ht="14.45" customHeight="1" x14ac:dyDescent="0.2">
      <c r="A93" s="485" t="s">
        <v>527</v>
      </c>
      <c r="B93" s="486" t="s">
        <v>528</v>
      </c>
      <c r="C93" s="487" t="s">
        <v>533</v>
      </c>
      <c r="D93" s="488" t="s">
        <v>534</v>
      </c>
      <c r="E93" s="487" t="s">
        <v>907</v>
      </c>
      <c r="F93" s="488" t="s">
        <v>908</v>
      </c>
      <c r="G93" s="487" t="s">
        <v>1083</v>
      </c>
      <c r="H93" s="487" t="s">
        <v>1084</v>
      </c>
      <c r="I93" s="490">
        <v>1458.6600341796875</v>
      </c>
      <c r="J93" s="490">
        <v>1</v>
      </c>
      <c r="K93" s="491">
        <v>1458.6600341796875</v>
      </c>
    </row>
    <row r="94" spans="1:11" ht="14.45" customHeight="1" x14ac:dyDescent="0.2">
      <c r="A94" s="485" t="s">
        <v>527</v>
      </c>
      <c r="B94" s="486" t="s">
        <v>528</v>
      </c>
      <c r="C94" s="487" t="s">
        <v>533</v>
      </c>
      <c r="D94" s="488" t="s">
        <v>534</v>
      </c>
      <c r="E94" s="487" t="s">
        <v>907</v>
      </c>
      <c r="F94" s="488" t="s">
        <v>908</v>
      </c>
      <c r="G94" s="487" t="s">
        <v>1085</v>
      </c>
      <c r="H94" s="487" t="s">
        <v>1086</v>
      </c>
      <c r="I94" s="490">
        <v>1495</v>
      </c>
      <c r="J94" s="490">
        <v>1</v>
      </c>
      <c r="K94" s="491">
        <v>1495</v>
      </c>
    </row>
    <row r="95" spans="1:11" ht="14.45" customHeight="1" x14ac:dyDescent="0.2">
      <c r="A95" s="485" t="s">
        <v>527</v>
      </c>
      <c r="B95" s="486" t="s">
        <v>528</v>
      </c>
      <c r="C95" s="487" t="s">
        <v>533</v>
      </c>
      <c r="D95" s="488" t="s">
        <v>534</v>
      </c>
      <c r="E95" s="487" t="s">
        <v>907</v>
      </c>
      <c r="F95" s="488" t="s">
        <v>908</v>
      </c>
      <c r="G95" s="487" t="s">
        <v>1087</v>
      </c>
      <c r="H95" s="487" t="s">
        <v>1088</v>
      </c>
      <c r="I95" s="490">
        <v>1495.9200439453125</v>
      </c>
      <c r="J95" s="490">
        <v>2</v>
      </c>
      <c r="K95" s="491">
        <v>2991.840087890625</v>
      </c>
    </row>
    <row r="96" spans="1:11" ht="14.45" customHeight="1" x14ac:dyDescent="0.2">
      <c r="A96" s="485" t="s">
        <v>527</v>
      </c>
      <c r="B96" s="486" t="s">
        <v>528</v>
      </c>
      <c r="C96" s="487" t="s">
        <v>533</v>
      </c>
      <c r="D96" s="488" t="s">
        <v>534</v>
      </c>
      <c r="E96" s="487" t="s">
        <v>907</v>
      </c>
      <c r="F96" s="488" t="s">
        <v>908</v>
      </c>
      <c r="G96" s="487" t="s">
        <v>1089</v>
      </c>
      <c r="H96" s="487" t="s">
        <v>1090</v>
      </c>
      <c r="I96" s="490">
        <v>44723.5</v>
      </c>
      <c r="J96" s="490">
        <v>3</v>
      </c>
      <c r="K96" s="491">
        <v>134170.5</v>
      </c>
    </row>
    <row r="97" spans="1:11" ht="14.45" customHeight="1" x14ac:dyDescent="0.2">
      <c r="A97" s="485" t="s">
        <v>527</v>
      </c>
      <c r="B97" s="486" t="s">
        <v>528</v>
      </c>
      <c r="C97" s="487" t="s">
        <v>533</v>
      </c>
      <c r="D97" s="488" t="s">
        <v>534</v>
      </c>
      <c r="E97" s="487" t="s">
        <v>907</v>
      </c>
      <c r="F97" s="488" t="s">
        <v>908</v>
      </c>
      <c r="G97" s="487" t="s">
        <v>1091</v>
      </c>
      <c r="H97" s="487" t="s">
        <v>1092</v>
      </c>
      <c r="I97" s="490">
        <v>287.5</v>
      </c>
      <c r="J97" s="490">
        <v>24</v>
      </c>
      <c r="K97" s="491">
        <v>6900</v>
      </c>
    </row>
    <row r="98" spans="1:11" ht="14.45" customHeight="1" x14ac:dyDescent="0.2">
      <c r="A98" s="485" t="s">
        <v>527</v>
      </c>
      <c r="B98" s="486" t="s">
        <v>528</v>
      </c>
      <c r="C98" s="487" t="s">
        <v>533</v>
      </c>
      <c r="D98" s="488" t="s">
        <v>534</v>
      </c>
      <c r="E98" s="487" t="s">
        <v>907</v>
      </c>
      <c r="F98" s="488" t="s">
        <v>908</v>
      </c>
      <c r="G98" s="487" t="s">
        <v>1093</v>
      </c>
      <c r="H98" s="487" t="s">
        <v>1094</v>
      </c>
      <c r="I98" s="490">
        <v>287.5</v>
      </c>
      <c r="J98" s="490">
        <v>32</v>
      </c>
      <c r="K98" s="491">
        <v>9200</v>
      </c>
    </row>
    <row r="99" spans="1:11" ht="14.45" customHeight="1" x14ac:dyDescent="0.2">
      <c r="A99" s="485" t="s">
        <v>527</v>
      </c>
      <c r="B99" s="486" t="s">
        <v>528</v>
      </c>
      <c r="C99" s="487" t="s">
        <v>533</v>
      </c>
      <c r="D99" s="488" t="s">
        <v>534</v>
      </c>
      <c r="E99" s="487" t="s">
        <v>907</v>
      </c>
      <c r="F99" s="488" t="s">
        <v>908</v>
      </c>
      <c r="G99" s="487" t="s">
        <v>1095</v>
      </c>
      <c r="H99" s="487" t="s">
        <v>1096</v>
      </c>
      <c r="I99" s="490">
        <v>971.11111111111109</v>
      </c>
      <c r="J99" s="490">
        <v>44</v>
      </c>
      <c r="K99" s="491">
        <v>46977.5</v>
      </c>
    </row>
    <row r="100" spans="1:11" ht="14.45" customHeight="1" x14ac:dyDescent="0.2">
      <c r="A100" s="485" t="s">
        <v>527</v>
      </c>
      <c r="B100" s="486" t="s">
        <v>528</v>
      </c>
      <c r="C100" s="487" t="s">
        <v>533</v>
      </c>
      <c r="D100" s="488" t="s">
        <v>534</v>
      </c>
      <c r="E100" s="487" t="s">
        <v>907</v>
      </c>
      <c r="F100" s="488" t="s">
        <v>908</v>
      </c>
      <c r="G100" s="487" t="s">
        <v>1097</v>
      </c>
      <c r="H100" s="487" t="s">
        <v>1098</v>
      </c>
      <c r="I100" s="490">
        <v>971.11111111111109</v>
      </c>
      <c r="J100" s="490">
        <v>44</v>
      </c>
      <c r="K100" s="491">
        <v>46977.5</v>
      </c>
    </row>
    <row r="101" spans="1:11" ht="14.45" customHeight="1" x14ac:dyDescent="0.2">
      <c r="A101" s="485" t="s">
        <v>527</v>
      </c>
      <c r="B101" s="486" t="s">
        <v>528</v>
      </c>
      <c r="C101" s="487" t="s">
        <v>533</v>
      </c>
      <c r="D101" s="488" t="s">
        <v>534</v>
      </c>
      <c r="E101" s="487" t="s">
        <v>907</v>
      </c>
      <c r="F101" s="488" t="s">
        <v>908</v>
      </c>
      <c r="G101" s="487" t="s">
        <v>1099</v>
      </c>
      <c r="H101" s="487" t="s">
        <v>1100</v>
      </c>
      <c r="I101" s="490">
        <v>1092.5</v>
      </c>
      <c r="J101" s="490">
        <v>53</v>
      </c>
      <c r="K101" s="491">
        <v>57902.5</v>
      </c>
    </row>
    <row r="102" spans="1:11" ht="14.45" customHeight="1" x14ac:dyDescent="0.2">
      <c r="A102" s="485" t="s">
        <v>527</v>
      </c>
      <c r="B102" s="486" t="s">
        <v>528</v>
      </c>
      <c r="C102" s="487" t="s">
        <v>533</v>
      </c>
      <c r="D102" s="488" t="s">
        <v>534</v>
      </c>
      <c r="E102" s="487" t="s">
        <v>907</v>
      </c>
      <c r="F102" s="488" t="s">
        <v>908</v>
      </c>
      <c r="G102" s="487" t="s">
        <v>1101</v>
      </c>
      <c r="H102" s="487" t="s">
        <v>1102</v>
      </c>
      <c r="I102" s="490">
        <v>1092.5</v>
      </c>
      <c r="J102" s="490">
        <v>53</v>
      </c>
      <c r="K102" s="491">
        <v>57902.5</v>
      </c>
    </row>
    <row r="103" spans="1:11" ht="14.45" customHeight="1" x14ac:dyDescent="0.2">
      <c r="A103" s="485" t="s">
        <v>527</v>
      </c>
      <c r="B103" s="486" t="s">
        <v>528</v>
      </c>
      <c r="C103" s="487" t="s">
        <v>533</v>
      </c>
      <c r="D103" s="488" t="s">
        <v>534</v>
      </c>
      <c r="E103" s="487" t="s">
        <v>907</v>
      </c>
      <c r="F103" s="488" t="s">
        <v>908</v>
      </c>
      <c r="G103" s="487" t="s">
        <v>1103</v>
      </c>
      <c r="H103" s="487" t="s">
        <v>1104</v>
      </c>
      <c r="I103" s="490">
        <v>949.89862060546875</v>
      </c>
      <c r="J103" s="490">
        <v>7</v>
      </c>
      <c r="K103" s="491">
        <v>6649.2900390625</v>
      </c>
    </row>
    <row r="104" spans="1:11" ht="14.45" customHeight="1" x14ac:dyDescent="0.2">
      <c r="A104" s="485" t="s">
        <v>527</v>
      </c>
      <c r="B104" s="486" t="s">
        <v>528</v>
      </c>
      <c r="C104" s="487" t="s">
        <v>533</v>
      </c>
      <c r="D104" s="488" t="s">
        <v>534</v>
      </c>
      <c r="E104" s="487" t="s">
        <v>907</v>
      </c>
      <c r="F104" s="488" t="s">
        <v>908</v>
      </c>
      <c r="G104" s="487" t="s">
        <v>1105</v>
      </c>
      <c r="H104" s="487" t="s">
        <v>1106</v>
      </c>
      <c r="I104" s="490">
        <v>39088.5</v>
      </c>
      <c r="J104" s="490">
        <v>2</v>
      </c>
      <c r="K104" s="491">
        <v>78177</v>
      </c>
    </row>
    <row r="105" spans="1:11" ht="14.45" customHeight="1" x14ac:dyDescent="0.2">
      <c r="A105" s="485" t="s">
        <v>527</v>
      </c>
      <c r="B105" s="486" t="s">
        <v>528</v>
      </c>
      <c r="C105" s="487" t="s">
        <v>533</v>
      </c>
      <c r="D105" s="488" t="s">
        <v>534</v>
      </c>
      <c r="E105" s="487" t="s">
        <v>907</v>
      </c>
      <c r="F105" s="488" t="s">
        <v>908</v>
      </c>
      <c r="G105" s="487" t="s">
        <v>1107</v>
      </c>
      <c r="H105" s="487" t="s">
        <v>1108</v>
      </c>
      <c r="I105" s="490">
        <v>3462.5400390625</v>
      </c>
      <c r="J105" s="490">
        <v>1</v>
      </c>
      <c r="K105" s="491">
        <v>3462.5400390625</v>
      </c>
    </row>
    <row r="106" spans="1:11" ht="14.45" customHeight="1" x14ac:dyDescent="0.2">
      <c r="A106" s="485" t="s">
        <v>527</v>
      </c>
      <c r="B106" s="486" t="s">
        <v>528</v>
      </c>
      <c r="C106" s="487" t="s">
        <v>533</v>
      </c>
      <c r="D106" s="488" t="s">
        <v>534</v>
      </c>
      <c r="E106" s="487" t="s">
        <v>907</v>
      </c>
      <c r="F106" s="488" t="s">
        <v>908</v>
      </c>
      <c r="G106" s="487" t="s">
        <v>1109</v>
      </c>
      <c r="H106" s="487" t="s">
        <v>1110</v>
      </c>
      <c r="I106" s="490">
        <v>1633.5</v>
      </c>
      <c r="J106" s="490">
        <v>23</v>
      </c>
      <c r="K106" s="491">
        <v>37570.5</v>
      </c>
    </row>
    <row r="107" spans="1:11" ht="14.45" customHeight="1" x14ac:dyDescent="0.2">
      <c r="A107" s="485" t="s">
        <v>527</v>
      </c>
      <c r="B107" s="486" t="s">
        <v>528</v>
      </c>
      <c r="C107" s="487" t="s">
        <v>533</v>
      </c>
      <c r="D107" s="488" t="s">
        <v>534</v>
      </c>
      <c r="E107" s="487" t="s">
        <v>907</v>
      </c>
      <c r="F107" s="488" t="s">
        <v>908</v>
      </c>
      <c r="G107" s="487" t="s">
        <v>1111</v>
      </c>
      <c r="H107" s="487" t="s">
        <v>1112</v>
      </c>
      <c r="I107" s="490">
        <v>2427.909912109375</v>
      </c>
      <c r="J107" s="490">
        <v>6</v>
      </c>
      <c r="K107" s="491">
        <v>14567.45947265625</v>
      </c>
    </row>
    <row r="108" spans="1:11" ht="14.45" customHeight="1" x14ac:dyDescent="0.2">
      <c r="A108" s="485" t="s">
        <v>527</v>
      </c>
      <c r="B108" s="486" t="s">
        <v>528</v>
      </c>
      <c r="C108" s="487" t="s">
        <v>533</v>
      </c>
      <c r="D108" s="488" t="s">
        <v>534</v>
      </c>
      <c r="E108" s="487" t="s">
        <v>907</v>
      </c>
      <c r="F108" s="488" t="s">
        <v>908</v>
      </c>
      <c r="G108" s="487" t="s">
        <v>1113</v>
      </c>
      <c r="H108" s="487" t="s">
        <v>1114</v>
      </c>
      <c r="I108" s="490">
        <v>3088.159912109375</v>
      </c>
      <c r="J108" s="490">
        <v>6</v>
      </c>
      <c r="K108" s="491">
        <v>18528.95947265625</v>
      </c>
    </row>
    <row r="109" spans="1:11" ht="14.45" customHeight="1" x14ac:dyDescent="0.2">
      <c r="A109" s="485" t="s">
        <v>527</v>
      </c>
      <c r="B109" s="486" t="s">
        <v>528</v>
      </c>
      <c r="C109" s="487" t="s">
        <v>533</v>
      </c>
      <c r="D109" s="488" t="s">
        <v>534</v>
      </c>
      <c r="E109" s="487" t="s">
        <v>907</v>
      </c>
      <c r="F109" s="488" t="s">
        <v>908</v>
      </c>
      <c r="G109" s="487" t="s">
        <v>1115</v>
      </c>
      <c r="H109" s="487" t="s">
        <v>1116</v>
      </c>
      <c r="I109" s="490">
        <v>0</v>
      </c>
      <c r="J109" s="490">
        <v>3</v>
      </c>
      <c r="K109" s="491">
        <v>0</v>
      </c>
    </row>
    <row r="110" spans="1:11" ht="14.45" customHeight="1" x14ac:dyDescent="0.2">
      <c r="A110" s="485" t="s">
        <v>527</v>
      </c>
      <c r="B110" s="486" t="s">
        <v>528</v>
      </c>
      <c r="C110" s="487" t="s">
        <v>533</v>
      </c>
      <c r="D110" s="488" t="s">
        <v>534</v>
      </c>
      <c r="E110" s="487" t="s">
        <v>907</v>
      </c>
      <c r="F110" s="488" t="s">
        <v>908</v>
      </c>
      <c r="G110" s="487" t="s">
        <v>1117</v>
      </c>
      <c r="H110" s="487" t="s">
        <v>1118</v>
      </c>
      <c r="I110" s="490">
        <v>69547.3984375</v>
      </c>
      <c r="J110" s="490">
        <v>4</v>
      </c>
      <c r="K110" s="491">
        <v>278189.59375</v>
      </c>
    </row>
    <row r="111" spans="1:11" ht="14.45" customHeight="1" x14ac:dyDescent="0.2">
      <c r="A111" s="485" t="s">
        <v>527</v>
      </c>
      <c r="B111" s="486" t="s">
        <v>528</v>
      </c>
      <c r="C111" s="487" t="s">
        <v>533</v>
      </c>
      <c r="D111" s="488" t="s">
        <v>534</v>
      </c>
      <c r="E111" s="487" t="s">
        <v>907</v>
      </c>
      <c r="F111" s="488" t="s">
        <v>908</v>
      </c>
      <c r="G111" s="487" t="s">
        <v>1119</v>
      </c>
      <c r="H111" s="487" t="s">
        <v>1120</v>
      </c>
      <c r="I111" s="490">
        <v>1831.16796875</v>
      </c>
      <c r="J111" s="490">
        <v>17</v>
      </c>
      <c r="K111" s="491">
        <v>34334.3994140625</v>
      </c>
    </row>
    <row r="112" spans="1:11" ht="14.45" customHeight="1" x14ac:dyDescent="0.2">
      <c r="A112" s="485" t="s">
        <v>527</v>
      </c>
      <c r="B112" s="486" t="s">
        <v>528</v>
      </c>
      <c r="C112" s="487" t="s">
        <v>533</v>
      </c>
      <c r="D112" s="488" t="s">
        <v>534</v>
      </c>
      <c r="E112" s="487" t="s">
        <v>907</v>
      </c>
      <c r="F112" s="488" t="s">
        <v>908</v>
      </c>
      <c r="G112" s="487" t="s">
        <v>1121</v>
      </c>
      <c r="H112" s="487" t="s">
        <v>1122</v>
      </c>
      <c r="I112" s="490">
        <v>2002.8399658203125</v>
      </c>
      <c r="J112" s="490">
        <v>16</v>
      </c>
      <c r="K112" s="491">
        <v>32045.439453125</v>
      </c>
    </row>
    <row r="113" spans="1:11" ht="14.45" customHeight="1" x14ac:dyDescent="0.2">
      <c r="A113" s="485" t="s">
        <v>527</v>
      </c>
      <c r="B113" s="486" t="s">
        <v>528</v>
      </c>
      <c r="C113" s="487" t="s">
        <v>533</v>
      </c>
      <c r="D113" s="488" t="s">
        <v>534</v>
      </c>
      <c r="E113" s="487" t="s">
        <v>907</v>
      </c>
      <c r="F113" s="488" t="s">
        <v>908</v>
      </c>
      <c r="G113" s="487" t="s">
        <v>1123</v>
      </c>
      <c r="H113" s="487" t="s">
        <v>1124</v>
      </c>
      <c r="I113" s="490">
        <v>840.30875396728516</v>
      </c>
      <c r="J113" s="490">
        <v>9</v>
      </c>
      <c r="K113" s="491">
        <v>7562.6600341796875</v>
      </c>
    </row>
    <row r="114" spans="1:11" ht="14.45" customHeight="1" x14ac:dyDescent="0.2">
      <c r="A114" s="485" t="s">
        <v>527</v>
      </c>
      <c r="B114" s="486" t="s">
        <v>528</v>
      </c>
      <c r="C114" s="487" t="s">
        <v>533</v>
      </c>
      <c r="D114" s="488" t="s">
        <v>534</v>
      </c>
      <c r="E114" s="487" t="s">
        <v>907</v>
      </c>
      <c r="F114" s="488" t="s">
        <v>908</v>
      </c>
      <c r="G114" s="487" t="s">
        <v>1125</v>
      </c>
      <c r="H114" s="487" t="s">
        <v>1126</v>
      </c>
      <c r="I114" s="490">
        <v>840.2308349609375</v>
      </c>
      <c r="J114" s="490">
        <v>9</v>
      </c>
      <c r="K114" s="491">
        <v>7562.010009765625</v>
      </c>
    </row>
    <row r="115" spans="1:11" ht="14.45" customHeight="1" x14ac:dyDescent="0.2">
      <c r="A115" s="485" t="s">
        <v>527</v>
      </c>
      <c r="B115" s="486" t="s">
        <v>528</v>
      </c>
      <c r="C115" s="487" t="s">
        <v>533</v>
      </c>
      <c r="D115" s="488" t="s">
        <v>534</v>
      </c>
      <c r="E115" s="487" t="s">
        <v>907</v>
      </c>
      <c r="F115" s="488" t="s">
        <v>908</v>
      </c>
      <c r="G115" s="487" t="s">
        <v>1127</v>
      </c>
      <c r="H115" s="487" t="s">
        <v>1128</v>
      </c>
      <c r="I115" s="490">
        <v>884.53498077392578</v>
      </c>
      <c r="J115" s="490">
        <v>9</v>
      </c>
      <c r="K115" s="491">
        <v>7960.6898193359375</v>
      </c>
    </row>
    <row r="116" spans="1:11" ht="14.45" customHeight="1" x14ac:dyDescent="0.2">
      <c r="A116" s="485" t="s">
        <v>527</v>
      </c>
      <c r="B116" s="486" t="s">
        <v>528</v>
      </c>
      <c r="C116" s="487" t="s">
        <v>533</v>
      </c>
      <c r="D116" s="488" t="s">
        <v>534</v>
      </c>
      <c r="E116" s="487" t="s">
        <v>907</v>
      </c>
      <c r="F116" s="488" t="s">
        <v>908</v>
      </c>
      <c r="G116" s="487" t="s">
        <v>1129</v>
      </c>
      <c r="H116" s="487" t="s">
        <v>1130</v>
      </c>
      <c r="I116" s="490">
        <v>884.45330810546875</v>
      </c>
      <c r="J116" s="490">
        <v>9</v>
      </c>
      <c r="K116" s="491">
        <v>7960.009765625</v>
      </c>
    </row>
    <row r="117" spans="1:11" ht="14.45" customHeight="1" x14ac:dyDescent="0.2">
      <c r="A117" s="485" t="s">
        <v>527</v>
      </c>
      <c r="B117" s="486" t="s">
        <v>528</v>
      </c>
      <c r="C117" s="487" t="s">
        <v>533</v>
      </c>
      <c r="D117" s="488" t="s">
        <v>534</v>
      </c>
      <c r="E117" s="487" t="s">
        <v>907</v>
      </c>
      <c r="F117" s="488" t="s">
        <v>908</v>
      </c>
      <c r="G117" s="487" t="s">
        <v>1131</v>
      </c>
      <c r="H117" s="487" t="s">
        <v>1132</v>
      </c>
      <c r="I117" s="490">
        <v>1065.4725189208984</v>
      </c>
      <c r="J117" s="490">
        <v>9</v>
      </c>
      <c r="K117" s="491">
        <v>9589.10009765625</v>
      </c>
    </row>
    <row r="118" spans="1:11" ht="14.45" customHeight="1" x14ac:dyDescent="0.2">
      <c r="A118" s="485" t="s">
        <v>527</v>
      </c>
      <c r="B118" s="486" t="s">
        <v>528</v>
      </c>
      <c r="C118" s="487" t="s">
        <v>533</v>
      </c>
      <c r="D118" s="488" t="s">
        <v>534</v>
      </c>
      <c r="E118" s="487" t="s">
        <v>907</v>
      </c>
      <c r="F118" s="488" t="s">
        <v>908</v>
      </c>
      <c r="G118" s="487" t="s">
        <v>1133</v>
      </c>
      <c r="H118" s="487" t="s">
        <v>1134</v>
      </c>
      <c r="I118" s="490">
        <v>1065.3758138020833</v>
      </c>
      <c r="J118" s="490">
        <v>9</v>
      </c>
      <c r="K118" s="491">
        <v>9588.289794921875</v>
      </c>
    </row>
    <row r="119" spans="1:11" ht="14.45" customHeight="1" x14ac:dyDescent="0.2">
      <c r="A119" s="485" t="s">
        <v>527</v>
      </c>
      <c r="B119" s="486" t="s">
        <v>528</v>
      </c>
      <c r="C119" s="487" t="s">
        <v>533</v>
      </c>
      <c r="D119" s="488" t="s">
        <v>534</v>
      </c>
      <c r="E119" s="487" t="s">
        <v>907</v>
      </c>
      <c r="F119" s="488" t="s">
        <v>908</v>
      </c>
      <c r="G119" s="487" t="s">
        <v>1135</v>
      </c>
      <c r="H119" s="487" t="s">
        <v>1136</v>
      </c>
      <c r="I119" s="490">
        <v>827.49626159667969</v>
      </c>
      <c r="J119" s="490">
        <v>9</v>
      </c>
      <c r="K119" s="491">
        <v>7447.85009765625</v>
      </c>
    </row>
    <row r="120" spans="1:11" ht="14.45" customHeight="1" x14ac:dyDescent="0.2">
      <c r="A120" s="485" t="s">
        <v>527</v>
      </c>
      <c r="B120" s="486" t="s">
        <v>528</v>
      </c>
      <c r="C120" s="487" t="s">
        <v>533</v>
      </c>
      <c r="D120" s="488" t="s">
        <v>534</v>
      </c>
      <c r="E120" s="487" t="s">
        <v>907</v>
      </c>
      <c r="F120" s="488" t="s">
        <v>908</v>
      </c>
      <c r="G120" s="487" t="s">
        <v>1137</v>
      </c>
      <c r="H120" s="487" t="s">
        <v>1138</v>
      </c>
      <c r="I120" s="490">
        <v>827.75334676106775</v>
      </c>
      <c r="J120" s="490">
        <v>9</v>
      </c>
      <c r="K120" s="491">
        <v>7449.9801025390625</v>
      </c>
    </row>
    <row r="121" spans="1:11" ht="14.45" customHeight="1" x14ac:dyDescent="0.2">
      <c r="A121" s="485" t="s">
        <v>527</v>
      </c>
      <c r="B121" s="486" t="s">
        <v>528</v>
      </c>
      <c r="C121" s="487" t="s">
        <v>533</v>
      </c>
      <c r="D121" s="488" t="s">
        <v>534</v>
      </c>
      <c r="E121" s="487" t="s">
        <v>907</v>
      </c>
      <c r="F121" s="488" t="s">
        <v>908</v>
      </c>
      <c r="G121" s="487" t="s">
        <v>1139</v>
      </c>
      <c r="H121" s="487" t="s">
        <v>1140</v>
      </c>
      <c r="I121" s="490">
        <v>807.29998779296875</v>
      </c>
      <c r="J121" s="490">
        <v>14</v>
      </c>
      <c r="K121" s="491">
        <v>11302.199829101563</v>
      </c>
    </row>
    <row r="122" spans="1:11" ht="14.45" customHeight="1" x14ac:dyDescent="0.2">
      <c r="A122" s="485" t="s">
        <v>527</v>
      </c>
      <c r="B122" s="486" t="s">
        <v>528</v>
      </c>
      <c r="C122" s="487" t="s">
        <v>533</v>
      </c>
      <c r="D122" s="488" t="s">
        <v>534</v>
      </c>
      <c r="E122" s="487" t="s">
        <v>907</v>
      </c>
      <c r="F122" s="488" t="s">
        <v>908</v>
      </c>
      <c r="G122" s="487" t="s">
        <v>1141</v>
      </c>
      <c r="H122" s="487" t="s">
        <v>1142</v>
      </c>
      <c r="I122" s="490">
        <v>6348</v>
      </c>
      <c r="J122" s="490">
        <v>1</v>
      </c>
      <c r="K122" s="491">
        <v>6348</v>
      </c>
    </row>
    <row r="123" spans="1:11" ht="14.45" customHeight="1" x14ac:dyDescent="0.2">
      <c r="A123" s="485" t="s">
        <v>527</v>
      </c>
      <c r="B123" s="486" t="s">
        <v>528</v>
      </c>
      <c r="C123" s="487" t="s">
        <v>533</v>
      </c>
      <c r="D123" s="488" t="s">
        <v>534</v>
      </c>
      <c r="E123" s="487" t="s">
        <v>907</v>
      </c>
      <c r="F123" s="488" t="s">
        <v>908</v>
      </c>
      <c r="G123" s="487" t="s">
        <v>1143</v>
      </c>
      <c r="H123" s="487" t="s">
        <v>1144</v>
      </c>
      <c r="I123" s="490">
        <v>2587.5</v>
      </c>
      <c r="J123" s="490">
        <v>1</v>
      </c>
      <c r="K123" s="491">
        <v>2587.5</v>
      </c>
    </row>
    <row r="124" spans="1:11" ht="14.45" customHeight="1" x14ac:dyDescent="0.2">
      <c r="A124" s="485" t="s">
        <v>527</v>
      </c>
      <c r="B124" s="486" t="s">
        <v>528</v>
      </c>
      <c r="C124" s="487" t="s">
        <v>533</v>
      </c>
      <c r="D124" s="488" t="s">
        <v>534</v>
      </c>
      <c r="E124" s="487" t="s">
        <v>907</v>
      </c>
      <c r="F124" s="488" t="s">
        <v>908</v>
      </c>
      <c r="G124" s="487" t="s">
        <v>1145</v>
      </c>
      <c r="H124" s="487" t="s">
        <v>1146</v>
      </c>
      <c r="I124" s="490">
        <v>2415</v>
      </c>
      <c r="J124" s="490">
        <v>1</v>
      </c>
      <c r="K124" s="491">
        <v>2415</v>
      </c>
    </row>
    <row r="125" spans="1:11" ht="14.45" customHeight="1" x14ac:dyDescent="0.2">
      <c r="A125" s="485" t="s">
        <v>527</v>
      </c>
      <c r="B125" s="486" t="s">
        <v>528</v>
      </c>
      <c r="C125" s="487" t="s">
        <v>533</v>
      </c>
      <c r="D125" s="488" t="s">
        <v>534</v>
      </c>
      <c r="E125" s="487" t="s">
        <v>907</v>
      </c>
      <c r="F125" s="488" t="s">
        <v>908</v>
      </c>
      <c r="G125" s="487" t="s">
        <v>1147</v>
      </c>
      <c r="H125" s="487" t="s">
        <v>1148</v>
      </c>
      <c r="I125" s="490">
        <v>322</v>
      </c>
      <c r="J125" s="490">
        <v>4</v>
      </c>
      <c r="K125" s="491">
        <v>1288</v>
      </c>
    </row>
    <row r="126" spans="1:11" ht="14.45" customHeight="1" x14ac:dyDescent="0.2">
      <c r="A126" s="485" t="s">
        <v>527</v>
      </c>
      <c r="B126" s="486" t="s">
        <v>528</v>
      </c>
      <c r="C126" s="487" t="s">
        <v>533</v>
      </c>
      <c r="D126" s="488" t="s">
        <v>534</v>
      </c>
      <c r="E126" s="487" t="s">
        <v>907</v>
      </c>
      <c r="F126" s="488" t="s">
        <v>908</v>
      </c>
      <c r="G126" s="487" t="s">
        <v>1149</v>
      </c>
      <c r="H126" s="487" t="s">
        <v>1150</v>
      </c>
      <c r="I126" s="490">
        <v>2178</v>
      </c>
      <c r="J126" s="490">
        <v>2</v>
      </c>
      <c r="K126" s="491">
        <v>4356</v>
      </c>
    </row>
    <row r="127" spans="1:11" ht="14.45" customHeight="1" x14ac:dyDescent="0.2">
      <c r="A127" s="485" t="s">
        <v>527</v>
      </c>
      <c r="B127" s="486" t="s">
        <v>528</v>
      </c>
      <c r="C127" s="487" t="s">
        <v>533</v>
      </c>
      <c r="D127" s="488" t="s">
        <v>534</v>
      </c>
      <c r="E127" s="487" t="s">
        <v>907</v>
      </c>
      <c r="F127" s="488" t="s">
        <v>908</v>
      </c>
      <c r="G127" s="487" t="s">
        <v>1151</v>
      </c>
      <c r="H127" s="487" t="s">
        <v>1152</v>
      </c>
      <c r="I127" s="490">
        <v>665.5</v>
      </c>
      <c r="J127" s="490">
        <v>30</v>
      </c>
      <c r="K127" s="491">
        <v>19965</v>
      </c>
    </row>
    <row r="128" spans="1:11" ht="14.45" customHeight="1" x14ac:dyDescent="0.2">
      <c r="A128" s="485" t="s">
        <v>527</v>
      </c>
      <c r="B128" s="486" t="s">
        <v>528</v>
      </c>
      <c r="C128" s="487" t="s">
        <v>533</v>
      </c>
      <c r="D128" s="488" t="s">
        <v>534</v>
      </c>
      <c r="E128" s="487" t="s">
        <v>907</v>
      </c>
      <c r="F128" s="488" t="s">
        <v>908</v>
      </c>
      <c r="G128" s="487" t="s">
        <v>1153</v>
      </c>
      <c r="H128" s="487" t="s">
        <v>1154</v>
      </c>
      <c r="I128" s="490">
        <v>580.79998779296875</v>
      </c>
      <c r="J128" s="490">
        <v>2</v>
      </c>
      <c r="K128" s="491">
        <v>1161.5999755859375</v>
      </c>
    </row>
    <row r="129" spans="1:11" ht="14.45" customHeight="1" x14ac:dyDescent="0.2">
      <c r="A129" s="485" t="s">
        <v>527</v>
      </c>
      <c r="B129" s="486" t="s">
        <v>528</v>
      </c>
      <c r="C129" s="487" t="s">
        <v>533</v>
      </c>
      <c r="D129" s="488" t="s">
        <v>534</v>
      </c>
      <c r="E129" s="487" t="s">
        <v>907</v>
      </c>
      <c r="F129" s="488" t="s">
        <v>908</v>
      </c>
      <c r="G129" s="487" t="s">
        <v>1155</v>
      </c>
      <c r="H129" s="487" t="s">
        <v>1156</v>
      </c>
      <c r="I129" s="490">
        <v>688.489990234375</v>
      </c>
      <c r="J129" s="490">
        <v>5</v>
      </c>
      <c r="K129" s="491">
        <v>3442.449951171875</v>
      </c>
    </row>
    <row r="130" spans="1:11" ht="14.45" customHeight="1" x14ac:dyDescent="0.2">
      <c r="A130" s="485" t="s">
        <v>527</v>
      </c>
      <c r="B130" s="486" t="s">
        <v>528</v>
      </c>
      <c r="C130" s="487" t="s">
        <v>533</v>
      </c>
      <c r="D130" s="488" t="s">
        <v>534</v>
      </c>
      <c r="E130" s="487" t="s">
        <v>907</v>
      </c>
      <c r="F130" s="488" t="s">
        <v>908</v>
      </c>
      <c r="G130" s="487" t="s">
        <v>1157</v>
      </c>
      <c r="H130" s="487" t="s">
        <v>1158</v>
      </c>
      <c r="I130" s="490">
        <v>1437.5</v>
      </c>
      <c r="J130" s="490">
        <v>1</v>
      </c>
      <c r="K130" s="491">
        <v>1437.5</v>
      </c>
    </row>
    <row r="131" spans="1:11" ht="14.45" customHeight="1" x14ac:dyDescent="0.2">
      <c r="A131" s="485" t="s">
        <v>527</v>
      </c>
      <c r="B131" s="486" t="s">
        <v>528</v>
      </c>
      <c r="C131" s="487" t="s">
        <v>533</v>
      </c>
      <c r="D131" s="488" t="s">
        <v>534</v>
      </c>
      <c r="E131" s="487" t="s">
        <v>907</v>
      </c>
      <c r="F131" s="488" t="s">
        <v>908</v>
      </c>
      <c r="G131" s="487" t="s">
        <v>1159</v>
      </c>
      <c r="H131" s="487" t="s">
        <v>1160</v>
      </c>
      <c r="I131" s="490">
        <v>2588.18994140625</v>
      </c>
      <c r="J131" s="490">
        <v>7</v>
      </c>
      <c r="K131" s="491">
        <v>18117.32958984375</v>
      </c>
    </row>
    <row r="132" spans="1:11" ht="14.45" customHeight="1" x14ac:dyDescent="0.2">
      <c r="A132" s="485" t="s">
        <v>527</v>
      </c>
      <c r="B132" s="486" t="s">
        <v>528</v>
      </c>
      <c r="C132" s="487" t="s">
        <v>533</v>
      </c>
      <c r="D132" s="488" t="s">
        <v>534</v>
      </c>
      <c r="E132" s="487" t="s">
        <v>907</v>
      </c>
      <c r="F132" s="488" t="s">
        <v>908</v>
      </c>
      <c r="G132" s="487" t="s">
        <v>1161</v>
      </c>
      <c r="H132" s="487" t="s">
        <v>1162</v>
      </c>
      <c r="I132" s="490">
        <v>2117.5</v>
      </c>
      <c r="J132" s="490">
        <v>2</v>
      </c>
      <c r="K132" s="491">
        <v>4235</v>
      </c>
    </row>
    <row r="133" spans="1:11" ht="14.45" customHeight="1" x14ac:dyDescent="0.2">
      <c r="A133" s="485" t="s">
        <v>527</v>
      </c>
      <c r="B133" s="486" t="s">
        <v>528</v>
      </c>
      <c r="C133" s="487" t="s">
        <v>533</v>
      </c>
      <c r="D133" s="488" t="s">
        <v>534</v>
      </c>
      <c r="E133" s="487" t="s">
        <v>907</v>
      </c>
      <c r="F133" s="488" t="s">
        <v>908</v>
      </c>
      <c r="G133" s="487" t="s">
        <v>1163</v>
      </c>
      <c r="H133" s="487" t="s">
        <v>1164</v>
      </c>
      <c r="I133" s="490">
        <v>35638.5</v>
      </c>
      <c r="J133" s="490">
        <v>7</v>
      </c>
      <c r="K133" s="491">
        <v>249469.5</v>
      </c>
    </row>
    <row r="134" spans="1:11" ht="14.45" customHeight="1" x14ac:dyDescent="0.2">
      <c r="A134" s="485" t="s">
        <v>527</v>
      </c>
      <c r="B134" s="486" t="s">
        <v>528</v>
      </c>
      <c r="C134" s="487" t="s">
        <v>533</v>
      </c>
      <c r="D134" s="488" t="s">
        <v>534</v>
      </c>
      <c r="E134" s="487" t="s">
        <v>907</v>
      </c>
      <c r="F134" s="488" t="s">
        <v>908</v>
      </c>
      <c r="G134" s="487" t="s">
        <v>1165</v>
      </c>
      <c r="H134" s="487" t="s">
        <v>1166</v>
      </c>
      <c r="I134" s="490">
        <v>307.33999633789063</v>
      </c>
      <c r="J134" s="490">
        <v>10</v>
      </c>
      <c r="K134" s="491">
        <v>3073.39990234375</v>
      </c>
    </row>
    <row r="135" spans="1:11" ht="14.45" customHeight="1" x14ac:dyDescent="0.2">
      <c r="A135" s="485" t="s">
        <v>527</v>
      </c>
      <c r="B135" s="486" t="s">
        <v>528</v>
      </c>
      <c r="C135" s="487" t="s">
        <v>533</v>
      </c>
      <c r="D135" s="488" t="s">
        <v>534</v>
      </c>
      <c r="E135" s="487" t="s">
        <v>907</v>
      </c>
      <c r="F135" s="488" t="s">
        <v>908</v>
      </c>
      <c r="G135" s="487" t="s">
        <v>1167</v>
      </c>
      <c r="H135" s="487" t="s">
        <v>1168</v>
      </c>
      <c r="I135" s="490">
        <v>2208</v>
      </c>
      <c r="J135" s="490">
        <v>1</v>
      </c>
      <c r="K135" s="491">
        <v>2208</v>
      </c>
    </row>
    <row r="136" spans="1:11" ht="14.45" customHeight="1" x14ac:dyDescent="0.2">
      <c r="A136" s="485" t="s">
        <v>527</v>
      </c>
      <c r="B136" s="486" t="s">
        <v>528</v>
      </c>
      <c r="C136" s="487" t="s">
        <v>533</v>
      </c>
      <c r="D136" s="488" t="s">
        <v>534</v>
      </c>
      <c r="E136" s="487" t="s">
        <v>907</v>
      </c>
      <c r="F136" s="488" t="s">
        <v>908</v>
      </c>
      <c r="G136" s="487" t="s">
        <v>1169</v>
      </c>
      <c r="H136" s="487" t="s">
        <v>1170</v>
      </c>
      <c r="I136" s="490">
        <v>5520</v>
      </c>
      <c r="J136" s="490">
        <v>2</v>
      </c>
      <c r="K136" s="491">
        <v>11040</v>
      </c>
    </row>
    <row r="137" spans="1:11" ht="14.45" customHeight="1" x14ac:dyDescent="0.2">
      <c r="A137" s="485" t="s">
        <v>527</v>
      </c>
      <c r="B137" s="486" t="s">
        <v>528</v>
      </c>
      <c r="C137" s="487" t="s">
        <v>533</v>
      </c>
      <c r="D137" s="488" t="s">
        <v>534</v>
      </c>
      <c r="E137" s="487" t="s">
        <v>907</v>
      </c>
      <c r="F137" s="488" t="s">
        <v>908</v>
      </c>
      <c r="G137" s="487" t="s">
        <v>1171</v>
      </c>
      <c r="H137" s="487" t="s">
        <v>1172</v>
      </c>
      <c r="I137" s="490">
        <v>1437.5</v>
      </c>
      <c r="J137" s="490">
        <v>1</v>
      </c>
      <c r="K137" s="491">
        <v>1437.5</v>
      </c>
    </row>
    <row r="138" spans="1:11" ht="14.45" customHeight="1" x14ac:dyDescent="0.2">
      <c r="A138" s="485" t="s">
        <v>527</v>
      </c>
      <c r="B138" s="486" t="s">
        <v>528</v>
      </c>
      <c r="C138" s="487" t="s">
        <v>533</v>
      </c>
      <c r="D138" s="488" t="s">
        <v>534</v>
      </c>
      <c r="E138" s="487" t="s">
        <v>907</v>
      </c>
      <c r="F138" s="488" t="s">
        <v>908</v>
      </c>
      <c r="G138" s="487" t="s">
        <v>1173</v>
      </c>
      <c r="H138" s="487" t="s">
        <v>1174</v>
      </c>
      <c r="I138" s="490">
        <v>1598.5</v>
      </c>
      <c r="J138" s="490">
        <v>22</v>
      </c>
      <c r="K138" s="491">
        <v>35167</v>
      </c>
    </row>
    <row r="139" spans="1:11" ht="14.45" customHeight="1" x14ac:dyDescent="0.2">
      <c r="A139" s="485" t="s">
        <v>527</v>
      </c>
      <c r="B139" s="486" t="s">
        <v>528</v>
      </c>
      <c r="C139" s="487" t="s">
        <v>533</v>
      </c>
      <c r="D139" s="488" t="s">
        <v>534</v>
      </c>
      <c r="E139" s="487" t="s">
        <v>907</v>
      </c>
      <c r="F139" s="488" t="s">
        <v>908</v>
      </c>
      <c r="G139" s="487" t="s">
        <v>1175</v>
      </c>
      <c r="H139" s="487" t="s">
        <v>1176</v>
      </c>
      <c r="I139" s="490">
        <v>5115.8798828125</v>
      </c>
      <c r="J139" s="490">
        <v>2</v>
      </c>
      <c r="K139" s="491">
        <v>10231.759765625</v>
      </c>
    </row>
    <row r="140" spans="1:11" ht="14.45" customHeight="1" x14ac:dyDescent="0.2">
      <c r="A140" s="485" t="s">
        <v>527</v>
      </c>
      <c r="B140" s="486" t="s">
        <v>528</v>
      </c>
      <c r="C140" s="487" t="s">
        <v>533</v>
      </c>
      <c r="D140" s="488" t="s">
        <v>534</v>
      </c>
      <c r="E140" s="487" t="s">
        <v>907</v>
      </c>
      <c r="F140" s="488" t="s">
        <v>908</v>
      </c>
      <c r="G140" s="487" t="s">
        <v>1177</v>
      </c>
      <c r="H140" s="487" t="s">
        <v>1178</v>
      </c>
      <c r="I140" s="490">
        <v>145.19999694824219</v>
      </c>
      <c r="J140" s="490">
        <v>10</v>
      </c>
      <c r="K140" s="491">
        <v>1452</v>
      </c>
    </row>
    <row r="141" spans="1:11" ht="14.45" customHeight="1" x14ac:dyDescent="0.2">
      <c r="A141" s="485" t="s">
        <v>527</v>
      </c>
      <c r="B141" s="486" t="s">
        <v>528</v>
      </c>
      <c r="C141" s="487" t="s">
        <v>533</v>
      </c>
      <c r="D141" s="488" t="s">
        <v>534</v>
      </c>
      <c r="E141" s="487" t="s">
        <v>907</v>
      </c>
      <c r="F141" s="488" t="s">
        <v>908</v>
      </c>
      <c r="G141" s="487" t="s">
        <v>1179</v>
      </c>
      <c r="H141" s="487" t="s">
        <v>1180</v>
      </c>
      <c r="I141" s="490">
        <v>205.69999694824219</v>
      </c>
      <c r="J141" s="490">
        <v>8</v>
      </c>
      <c r="K141" s="491">
        <v>1645.5999755859375</v>
      </c>
    </row>
    <row r="142" spans="1:11" ht="14.45" customHeight="1" x14ac:dyDescent="0.2">
      <c r="A142" s="485" t="s">
        <v>527</v>
      </c>
      <c r="B142" s="486" t="s">
        <v>528</v>
      </c>
      <c r="C142" s="487" t="s">
        <v>533</v>
      </c>
      <c r="D142" s="488" t="s">
        <v>534</v>
      </c>
      <c r="E142" s="487" t="s">
        <v>907</v>
      </c>
      <c r="F142" s="488" t="s">
        <v>908</v>
      </c>
      <c r="G142" s="487" t="s">
        <v>1181</v>
      </c>
      <c r="H142" s="487" t="s">
        <v>1182</v>
      </c>
      <c r="I142" s="490">
        <v>1400.3800048828125</v>
      </c>
      <c r="J142" s="490">
        <v>6</v>
      </c>
      <c r="K142" s="491">
        <v>8402.280029296875</v>
      </c>
    </row>
    <row r="143" spans="1:11" ht="14.45" customHeight="1" x14ac:dyDescent="0.2">
      <c r="A143" s="485" t="s">
        <v>527</v>
      </c>
      <c r="B143" s="486" t="s">
        <v>528</v>
      </c>
      <c r="C143" s="487" t="s">
        <v>533</v>
      </c>
      <c r="D143" s="488" t="s">
        <v>534</v>
      </c>
      <c r="E143" s="487" t="s">
        <v>907</v>
      </c>
      <c r="F143" s="488" t="s">
        <v>908</v>
      </c>
      <c r="G143" s="487" t="s">
        <v>1183</v>
      </c>
      <c r="H143" s="487" t="s">
        <v>1184</v>
      </c>
      <c r="I143" s="490">
        <v>1582.3499755859375</v>
      </c>
      <c r="J143" s="490">
        <v>6</v>
      </c>
      <c r="K143" s="491">
        <v>9494.099853515625</v>
      </c>
    </row>
    <row r="144" spans="1:11" ht="14.45" customHeight="1" x14ac:dyDescent="0.2">
      <c r="A144" s="485" t="s">
        <v>527</v>
      </c>
      <c r="B144" s="486" t="s">
        <v>528</v>
      </c>
      <c r="C144" s="487" t="s">
        <v>533</v>
      </c>
      <c r="D144" s="488" t="s">
        <v>534</v>
      </c>
      <c r="E144" s="487" t="s">
        <v>907</v>
      </c>
      <c r="F144" s="488" t="s">
        <v>908</v>
      </c>
      <c r="G144" s="487" t="s">
        <v>1185</v>
      </c>
      <c r="H144" s="487" t="s">
        <v>1186</v>
      </c>
      <c r="I144" s="490">
        <v>1246.300048828125</v>
      </c>
      <c r="J144" s="490">
        <v>1</v>
      </c>
      <c r="K144" s="491">
        <v>1246.300048828125</v>
      </c>
    </row>
    <row r="145" spans="1:11" ht="14.45" customHeight="1" x14ac:dyDescent="0.2">
      <c r="A145" s="485" t="s">
        <v>527</v>
      </c>
      <c r="B145" s="486" t="s">
        <v>528</v>
      </c>
      <c r="C145" s="487" t="s">
        <v>533</v>
      </c>
      <c r="D145" s="488" t="s">
        <v>534</v>
      </c>
      <c r="E145" s="487" t="s">
        <v>907</v>
      </c>
      <c r="F145" s="488" t="s">
        <v>908</v>
      </c>
      <c r="G145" s="487" t="s">
        <v>1187</v>
      </c>
      <c r="H145" s="487" t="s">
        <v>1188</v>
      </c>
      <c r="I145" s="490">
        <v>1974.550048828125</v>
      </c>
      <c r="J145" s="490">
        <v>1</v>
      </c>
      <c r="K145" s="491">
        <v>1974.550048828125</v>
      </c>
    </row>
    <row r="146" spans="1:11" ht="14.45" customHeight="1" x14ac:dyDescent="0.2">
      <c r="A146" s="485" t="s">
        <v>527</v>
      </c>
      <c r="B146" s="486" t="s">
        <v>528</v>
      </c>
      <c r="C146" s="487" t="s">
        <v>533</v>
      </c>
      <c r="D146" s="488" t="s">
        <v>534</v>
      </c>
      <c r="E146" s="487" t="s">
        <v>907</v>
      </c>
      <c r="F146" s="488" t="s">
        <v>908</v>
      </c>
      <c r="G146" s="487" t="s">
        <v>1189</v>
      </c>
      <c r="H146" s="487" t="s">
        <v>1190</v>
      </c>
      <c r="I146" s="490">
        <v>2076.89990234375</v>
      </c>
      <c r="J146" s="490">
        <v>1</v>
      </c>
      <c r="K146" s="491">
        <v>2076.89990234375</v>
      </c>
    </row>
    <row r="147" spans="1:11" ht="14.45" customHeight="1" x14ac:dyDescent="0.2">
      <c r="A147" s="485" t="s">
        <v>527</v>
      </c>
      <c r="B147" s="486" t="s">
        <v>528</v>
      </c>
      <c r="C147" s="487" t="s">
        <v>533</v>
      </c>
      <c r="D147" s="488" t="s">
        <v>534</v>
      </c>
      <c r="E147" s="487" t="s">
        <v>907</v>
      </c>
      <c r="F147" s="488" t="s">
        <v>908</v>
      </c>
      <c r="G147" s="487" t="s">
        <v>1191</v>
      </c>
      <c r="H147" s="487" t="s">
        <v>1192</v>
      </c>
      <c r="I147" s="490">
        <v>1974.550048828125</v>
      </c>
      <c r="J147" s="490">
        <v>1</v>
      </c>
      <c r="K147" s="491">
        <v>1974.550048828125</v>
      </c>
    </row>
    <row r="148" spans="1:11" ht="14.45" customHeight="1" x14ac:dyDescent="0.2">
      <c r="A148" s="485" t="s">
        <v>527</v>
      </c>
      <c r="B148" s="486" t="s">
        <v>528</v>
      </c>
      <c r="C148" s="487" t="s">
        <v>533</v>
      </c>
      <c r="D148" s="488" t="s">
        <v>534</v>
      </c>
      <c r="E148" s="487" t="s">
        <v>907</v>
      </c>
      <c r="F148" s="488" t="s">
        <v>908</v>
      </c>
      <c r="G148" s="487" t="s">
        <v>1193</v>
      </c>
      <c r="H148" s="487" t="s">
        <v>1194</v>
      </c>
      <c r="I148" s="490">
        <v>9.0799999237060547</v>
      </c>
      <c r="J148" s="490">
        <v>350</v>
      </c>
      <c r="K148" s="491">
        <v>3176.25</v>
      </c>
    </row>
    <row r="149" spans="1:11" ht="14.45" customHeight="1" x14ac:dyDescent="0.2">
      <c r="A149" s="485" t="s">
        <v>527</v>
      </c>
      <c r="B149" s="486" t="s">
        <v>528</v>
      </c>
      <c r="C149" s="487" t="s">
        <v>533</v>
      </c>
      <c r="D149" s="488" t="s">
        <v>534</v>
      </c>
      <c r="E149" s="487" t="s">
        <v>907</v>
      </c>
      <c r="F149" s="488" t="s">
        <v>908</v>
      </c>
      <c r="G149" s="487" t="s">
        <v>1195</v>
      </c>
      <c r="H149" s="487" t="s">
        <v>1196</v>
      </c>
      <c r="I149" s="490">
        <v>10.890000343322754</v>
      </c>
      <c r="J149" s="490">
        <v>200</v>
      </c>
      <c r="K149" s="491">
        <v>2178</v>
      </c>
    </row>
    <row r="150" spans="1:11" ht="14.45" customHeight="1" x14ac:dyDescent="0.2">
      <c r="A150" s="485" t="s">
        <v>527</v>
      </c>
      <c r="B150" s="486" t="s">
        <v>528</v>
      </c>
      <c r="C150" s="487" t="s">
        <v>533</v>
      </c>
      <c r="D150" s="488" t="s">
        <v>534</v>
      </c>
      <c r="E150" s="487" t="s">
        <v>1197</v>
      </c>
      <c r="F150" s="488" t="s">
        <v>1198</v>
      </c>
      <c r="G150" s="487" t="s">
        <v>1199</v>
      </c>
      <c r="H150" s="487" t="s">
        <v>1200</v>
      </c>
      <c r="I150" s="490">
        <v>9.4799995422363281</v>
      </c>
      <c r="J150" s="490">
        <v>400</v>
      </c>
      <c r="K150" s="491">
        <v>3791.1698608398438</v>
      </c>
    </row>
    <row r="151" spans="1:11" ht="14.45" customHeight="1" x14ac:dyDescent="0.2">
      <c r="A151" s="485" t="s">
        <v>527</v>
      </c>
      <c r="B151" s="486" t="s">
        <v>528</v>
      </c>
      <c r="C151" s="487" t="s">
        <v>533</v>
      </c>
      <c r="D151" s="488" t="s">
        <v>534</v>
      </c>
      <c r="E151" s="487" t="s">
        <v>1197</v>
      </c>
      <c r="F151" s="488" t="s">
        <v>1198</v>
      </c>
      <c r="G151" s="487" t="s">
        <v>1201</v>
      </c>
      <c r="H151" s="487" t="s">
        <v>1202</v>
      </c>
      <c r="I151" s="490">
        <v>38.720001220703125</v>
      </c>
      <c r="J151" s="490">
        <v>2</v>
      </c>
      <c r="K151" s="491">
        <v>77.44000244140625</v>
      </c>
    </row>
    <row r="152" spans="1:11" ht="14.45" customHeight="1" x14ac:dyDescent="0.2">
      <c r="A152" s="485" t="s">
        <v>527</v>
      </c>
      <c r="B152" s="486" t="s">
        <v>528</v>
      </c>
      <c r="C152" s="487" t="s">
        <v>533</v>
      </c>
      <c r="D152" s="488" t="s">
        <v>534</v>
      </c>
      <c r="E152" s="487" t="s">
        <v>1197</v>
      </c>
      <c r="F152" s="488" t="s">
        <v>1198</v>
      </c>
      <c r="G152" s="487" t="s">
        <v>1203</v>
      </c>
      <c r="H152" s="487" t="s">
        <v>1204</v>
      </c>
      <c r="I152" s="490">
        <v>0.28999999165534973</v>
      </c>
      <c r="J152" s="490">
        <v>1000</v>
      </c>
      <c r="K152" s="491">
        <v>291.20001220703125</v>
      </c>
    </row>
    <row r="153" spans="1:11" ht="14.45" customHeight="1" x14ac:dyDescent="0.2">
      <c r="A153" s="485" t="s">
        <v>527</v>
      </c>
      <c r="B153" s="486" t="s">
        <v>528</v>
      </c>
      <c r="C153" s="487" t="s">
        <v>533</v>
      </c>
      <c r="D153" s="488" t="s">
        <v>534</v>
      </c>
      <c r="E153" s="487" t="s">
        <v>1197</v>
      </c>
      <c r="F153" s="488" t="s">
        <v>1198</v>
      </c>
      <c r="G153" s="487" t="s">
        <v>1205</v>
      </c>
      <c r="H153" s="487" t="s">
        <v>1206</v>
      </c>
      <c r="I153" s="490">
        <v>0.33000001311302185</v>
      </c>
      <c r="J153" s="490">
        <v>9000</v>
      </c>
      <c r="K153" s="491">
        <v>2940.3001098632813</v>
      </c>
    </row>
    <row r="154" spans="1:11" ht="14.45" customHeight="1" x14ac:dyDescent="0.2">
      <c r="A154" s="485" t="s">
        <v>527</v>
      </c>
      <c r="B154" s="486" t="s">
        <v>528</v>
      </c>
      <c r="C154" s="487" t="s">
        <v>533</v>
      </c>
      <c r="D154" s="488" t="s">
        <v>534</v>
      </c>
      <c r="E154" s="487" t="s">
        <v>1197</v>
      </c>
      <c r="F154" s="488" t="s">
        <v>1198</v>
      </c>
      <c r="G154" s="487" t="s">
        <v>1207</v>
      </c>
      <c r="H154" s="487" t="s">
        <v>1208</v>
      </c>
      <c r="I154" s="490">
        <v>0.26875000819563866</v>
      </c>
      <c r="J154" s="490">
        <v>34000</v>
      </c>
      <c r="K154" s="491">
        <v>9051.7999267578125</v>
      </c>
    </row>
    <row r="155" spans="1:11" ht="14.45" customHeight="1" x14ac:dyDescent="0.2">
      <c r="A155" s="485" t="s">
        <v>527</v>
      </c>
      <c r="B155" s="486" t="s">
        <v>528</v>
      </c>
      <c r="C155" s="487" t="s">
        <v>533</v>
      </c>
      <c r="D155" s="488" t="s">
        <v>534</v>
      </c>
      <c r="E155" s="487" t="s">
        <v>1197</v>
      </c>
      <c r="F155" s="488" t="s">
        <v>1198</v>
      </c>
      <c r="G155" s="487" t="s">
        <v>1209</v>
      </c>
      <c r="H155" s="487" t="s">
        <v>1210</v>
      </c>
      <c r="I155" s="490">
        <v>0.30000001192092896</v>
      </c>
      <c r="J155" s="490">
        <v>5000</v>
      </c>
      <c r="K155" s="491">
        <v>1488.300048828125</v>
      </c>
    </row>
    <row r="156" spans="1:11" ht="14.45" customHeight="1" x14ac:dyDescent="0.2">
      <c r="A156" s="485" t="s">
        <v>527</v>
      </c>
      <c r="B156" s="486" t="s">
        <v>528</v>
      </c>
      <c r="C156" s="487" t="s">
        <v>533</v>
      </c>
      <c r="D156" s="488" t="s">
        <v>534</v>
      </c>
      <c r="E156" s="487" t="s">
        <v>1211</v>
      </c>
      <c r="F156" s="488" t="s">
        <v>1212</v>
      </c>
      <c r="G156" s="487" t="s">
        <v>1213</v>
      </c>
      <c r="H156" s="487" t="s">
        <v>1214</v>
      </c>
      <c r="I156" s="490">
        <v>13.020000457763672</v>
      </c>
      <c r="J156" s="490">
        <v>2</v>
      </c>
      <c r="K156" s="491">
        <v>26.040000915527344</v>
      </c>
    </row>
    <row r="157" spans="1:11" ht="14.45" customHeight="1" x14ac:dyDescent="0.2">
      <c r="A157" s="485" t="s">
        <v>527</v>
      </c>
      <c r="B157" s="486" t="s">
        <v>528</v>
      </c>
      <c r="C157" s="487" t="s">
        <v>533</v>
      </c>
      <c r="D157" s="488" t="s">
        <v>534</v>
      </c>
      <c r="E157" s="487" t="s">
        <v>1211</v>
      </c>
      <c r="F157" s="488" t="s">
        <v>1212</v>
      </c>
      <c r="G157" s="487" t="s">
        <v>1215</v>
      </c>
      <c r="H157" s="487" t="s">
        <v>1216</v>
      </c>
      <c r="I157" s="490">
        <v>0.86000001430511475</v>
      </c>
      <c r="J157" s="490">
        <v>5</v>
      </c>
      <c r="K157" s="491">
        <v>4.3000001907348633</v>
      </c>
    </row>
    <row r="158" spans="1:11" ht="14.45" customHeight="1" x14ac:dyDescent="0.2">
      <c r="A158" s="485" t="s">
        <v>527</v>
      </c>
      <c r="B158" s="486" t="s">
        <v>528</v>
      </c>
      <c r="C158" s="487" t="s">
        <v>533</v>
      </c>
      <c r="D158" s="488" t="s">
        <v>534</v>
      </c>
      <c r="E158" s="487" t="s">
        <v>1211</v>
      </c>
      <c r="F158" s="488" t="s">
        <v>1212</v>
      </c>
      <c r="G158" s="487" t="s">
        <v>1217</v>
      </c>
      <c r="H158" s="487" t="s">
        <v>1218</v>
      </c>
      <c r="I158" s="490">
        <v>0.37999999523162842</v>
      </c>
      <c r="J158" s="490">
        <v>5</v>
      </c>
      <c r="K158" s="491">
        <v>1.8999999761581421</v>
      </c>
    </row>
    <row r="159" spans="1:11" ht="14.45" customHeight="1" x14ac:dyDescent="0.2">
      <c r="A159" s="485" t="s">
        <v>527</v>
      </c>
      <c r="B159" s="486" t="s">
        <v>528</v>
      </c>
      <c r="C159" s="487" t="s">
        <v>533</v>
      </c>
      <c r="D159" s="488" t="s">
        <v>534</v>
      </c>
      <c r="E159" s="487" t="s">
        <v>1211</v>
      </c>
      <c r="F159" s="488" t="s">
        <v>1212</v>
      </c>
      <c r="G159" s="487" t="s">
        <v>1219</v>
      </c>
      <c r="H159" s="487" t="s">
        <v>1220</v>
      </c>
      <c r="I159" s="490">
        <v>7.0900001525878906</v>
      </c>
      <c r="J159" s="490">
        <v>2</v>
      </c>
      <c r="K159" s="491">
        <v>14.170000076293945</v>
      </c>
    </row>
    <row r="160" spans="1:11" ht="14.45" customHeight="1" x14ac:dyDescent="0.2">
      <c r="A160" s="485" t="s">
        <v>527</v>
      </c>
      <c r="B160" s="486" t="s">
        <v>528</v>
      </c>
      <c r="C160" s="487" t="s">
        <v>533</v>
      </c>
      <c r="D160" s="488" t="s">
        <v>534</v>
      </c>
      <c r="E160" s="487" t="s">
        <v>1211</v>
      </c>
      <c r="F160" s="488" t="s">
        <v>1212</v>
      </c>
      <c r="G160" s="487" t="s">
        <v>1221</v>
      </c>
      <c r="H160" s="487" t="s">
        <v>1222</v>
      </c>
      <c r="I160" s="490">
        <v>30.780000686645508</v>
      </c>
      <c r="J160" s="490">
        <v>33</v>
      </c>
      <c r="K160" s="491">
        <v>1015.7399749755859</v>
      </c>
    </row>
    <row r="161" spans="1:11" ht="14.45" customHeight="1" x14ac:dyDescent="0.2">
      <c r="A161" s="485" t="s">
        <v>527</v>
      </c>
      <c r="B161" s="486" t="s">
        <v>528</v>
      </c>
      <c r="C161" s="487" t="s">
        <v>533</v>
      </c>
      <c r="D161" s="488" t="s">
        <v>534</v>
      </c>
      <c r="E161" s="487" t="s">
        <v>1223</v>
      </c>
      <c r="F161" s="488" t="s">
        <v>1224</v>
      </c>
      <c r="G161" s="487" t="s">
        <v>1225</v>
      </c>
      <c r="H161" s="487" t="s">
        <v>1226</v>
      </c>
      <c r="I161" s="490">
        <v>7.2899999618530273</v>
      </c>
      <c r="J161" s="490">
        <v>100</v>
      </c>
      <c r="K161" s="491">
        <v>728.989990234375</v>
      </c>
    </row>
    <row r="162" spans="1:11" ht="14.45" customHeight="1" x14ac:dyDescent="0.2">
      <c r="A162" s="485" t="s">
        <v>527</v>
      </c>
      <c r="B162" s="486" t="s">
        <v>528</v>
      </c>
      <c r="C162" s="487" t="s">
        <v>533</v>
      </c>
      <c r="D162" s="488" t="s">
        <v>534</v>
      </c>
      <c r="E162" s="487" t="s">
        <v>1223</v>
      </c>
      <c r="F162" s="488" t="s">
        <v>1224</v>
      </c>
      <c r="G162" s="487" t="s">
        <v>1227</v>
      </c>
      <c r="H162" s="487" t="s">
        <v>1228</v>
      </c>
      <c r="I162" s="490">
        <v>33.880001068115234</v>
      </c>
      <c r="J162" s="490">
        <v>1</v>
      </c>
      <c r="K162" s="491">
        <v>33.880001068115234</v>
      </c>
    </row>
    <row r="163" spans="1:11" ht="14.45" customHeight="1" x14ac:dyDescent="0.2">
      <c r="A163" s="485" t="s">
        <v>527</v>
      </c>
      <c r="B163" s="486" t="s">
        <v>528</v>
      </c>
      <c r="C163" s="487" t="s">
        <v>533</v>
      </c>
      <c r="D163" s="488" t="s">
        <v>534</v>
      </c>
      <c r="E163" s="487" t="s">
        <v>1223</v>
      </c>
      <c r="F163" s="488" t="s">
        <v>1224</v>
      </c>
      <c r="G163" s="487" t="s">
        <v>1229</v>
      </c>
      <c r="H163" s="487" t="s">
        <v>1230</v>
      </c>
      <c r="I163" s="490">
        <v>0.6550000011920929</v>
      </c>
      <c r="J163" s="490">
        <v>12000</v>
      </c>
      <c r="K163" s="491">
        <v>7848</v>
      </c>
    </row>
    <row r="164" spans="1:11" ht="14.45" customHeight="1" x14ac:dyDescent="0.2">
      <c r="A164" s="485" t="s">
        <v>527</v>
      </c>
      <c r="B164" s="486" t="s">
        <v>528</v>
      </c>
      <c r="C164" s="487" t="s">
        <v>533</v>
      </c>
      <c r="D164" s="488" t="s">
        <v>534</v>
      </c>
      <c r="E164" s="487" t="s">
        <v>1223</v>
      </c>
      <c r="F164" s="488" t="s">
        <v>1224</v>
      </c>
      <c r="G164" s="487" t="s">
        <v>1229</v>
      </c>
      <c r="H164" s="487" t="s">
        <v>1231</v>
      </c>
      <c r="I164" s="490">
        <v>0.6550000011920929</v>
      </c>
      <c r="J164" s="490">
        <v>4800</v>
      </c>
      <c r="K164" s="491">
        <v>3152.1600341796875</v>
      </c>
    </row>
    <row r="165" spans="1:11" ht="14.45" customHeight="1" x14ac:dyDescent="0.2">
      <c r="A165" s="485" t="s">
        <v>527</v>
      </c>
      <c r="B165" s="486" t="s">
        <v>528</v>
      </c>
      <c r="C165" s="487" t="s">
        <v>533</v>
      </c>
      <c r="D165" s="488" t="s">
        <v>534</v>
      </c>
      <c r="E165" s="487" t="s">
        <v>1223</v>
      </c>
      <c r="F165" s="488" t="s">
        <v>1224</v>
      </c>
      <c r="G165" s="487" t="s">
        <v>1232</v>
      </c>
      <c r="H165" s="487" t="s">
        <v>1233</v>
      </c>
      <c r="I165" s="490">
        <v>0.31999999284744263</v>
      </c>
      <c r="J165" s="490">
        <v>7500</v>
      </c>
      <c r="K165" s="491">
        <v>2395.8000183105469</v>
      </c>
    </row>
    <row r="166" spans="1:11" ht="14.45" customHeight="1" x14ac:dyDescent="0.2">
      <c r="A166" s="485" t="s">
        <v>527</v>
      </c>
      <c r="B166" s="486" t="s">
        <v>528</v>
      </c>
      <c r="C166" s="487" t="s">
        <v>533</v>
      </c>
      <c r="D166" s="488" t="s">
        <v>534</v>
      </c>
      <c r="E166" s="487" t="s">
        <v>1223</v>
      </c>
      <c r="F166" s="488" t="s">
        <v>1224</v>
      </c>
      <c r="G166" s="487" t="s">
        <v>1234</v>
      </c>
      <c r="H166" s="487" t="s">
        <v>1235</v>
      </c>
      <c r="I166" s="490">
        <v>0.62999999523162842</v>
      </c>
      <c r="J166" s="490">
        <v>4000</v>
      </c>
      <c r="K166" s="491">
        <v>2516.800048828125</v>
      </c>
    </row>
    <row r="167" spans="1:11" ht="14.45" customHeight="1" x14ac:dyDescent="0.2">
      <c r="A167" s="485" t="s">
        <v>527</v>
      </c>
      <c r="B167" s="486" t="s">
        <v>528</v>
      </c>
      <c r="C167" s="487" t="s">
        <v>533</v>
      </c>
      <c r="D167" s="488" t="s">
        <v>534</v>
      </c>
      <c r="E167" s="487" t="s">
        <v>1223</v>
      </c>
      <c r="F167" s="488" t="s">
        <v>1224</v>
      </c>
      <c r="G167" s="487" t="s">
        <v>1236</v>
      </c>
      <c r="H167" s="487" t="s">
        <v>1237</v>
      </c>
      <c r="I167" s="490">
        <v>0.53999998172124231</v>
      </c>
      <c r="J167" s="490">
        <v>12000</v>
      </c>
      <c r="K167" s="491">
        <v>6485.599853515625</v>
      </c>
    </row>
    <row r="168" spans="1:11" ht="14.45" customHeight="1" x14ac:dyDescent="0.2">
      <c r="A168" s="485" t="s">
        <v>527</v>
      </c>
      <c r="B168" s="486" t="s">
        <v>528</v>
      </c>
      <c r="C168" s="487" t="s">
        <v>533</v>
      </c>
      <c r="D168" s="488" t="s">
        <v>534</v>
      </c>
      <c r="E168" s="487" t="s">
        <v>1223</v>
      </c>
      <c r="F168" s="488" t="s">
        <v>1224</v>
      </c>
      <c r="G168" s="487" t="s">
        <v>1238</v>
      </c>
      <c r="H168" s="487" t="s">
        <v>1239</v>
      </c>
      <c r="I168" s="490">
        <v>2.5099999904632568</v>
      </c>
      <c r="J168" s="490">
        <v>50</v>
      </c>
      <c r="K168" s="491">
        <v>125.5</v>
      </c>
    </row>
    <row r="169" spans="1:11" ht="14.45" customHeight="1" x14ac:dyDescent="0.2">
      <c r="A169" s="485" t="s">
        <v>527</v>
      </c>
      <c r="B169" s="486" t="s">
        <v>528</v>
      </c>
      <c r="C169" s="487" t="s">
        <v>533</v>
      </c>
      <c r="D169" s="488" t="s">
        <v>534</v>
      </c>
      <c r="E169" s="487" t="s">
        <v>1223</v>
      </c>
      <c r="F169" s="488" t="s">
        <v>1224</v>
      </c>
      <c r="G169" s="487" t="s">
        <v>1240</v>
      </c>
      <c r="H169" s="487" t="s">
        <v>1241</v>
      </c>
      <c r="I169" s="490">
        <v>1.2799999713897705</v>
      </c>
      <c r="J169" s="490">
        <v>1000</v>
      </c>
      <c r="K169" s="491">
        <v>1282.5999755859375</v>
      </c>
    </row>
    <row r="170" spans="1:11" ht="14.45" customHeight="1" x14ac:dyDescent="0.2">
      <c r="A170" s="485" t="s">
        <v>527</v>
      </c>
      <c r="B170" s="486" t="s">
        <v>528</v>
      </c>
      <c r="C170" s="487" t="s">
        <v>533</v>
      </c>
      <c r="D170" s="488" t="s">
        <v>534</v>
      </c>
      <c r="E170" s="487" t="s">
        <v>1242</v>
      </c>
      <c r="F170" s="488" t="s">
        <v>1243</v>
      </c>
      <c r="G170" s="487" t="s">
        <v>1244</v>
      </c>
      <c r="H170" s="487" t="s">
        <v>1245</v>
      </c>
      <c r="I170" s="490">
        <v>2.869999885559082</v>
      </c>
      <c r="J170" s="490">
        <v>500</v>
      </c>
      <c r="K170" s="491">
        <v>1435</v>
      </c>
    </row>
    <row r="171" spans="1:11" ht="14.45" customHeight="1" x14ac:dyDescent="0.2">
      <c r="A171" s="485" t="s">
        <v>527</v>
      </c>
      <c r="B171" s="486" t="s">
        <v>528</v>
      </c>
      <c r="C171" s="487" t="s">
        <v>533</v>
      </c>
      <c r="D171" s="488" t="s">
        <v>534</v>
      </c>
      <c r="E171" s="487" t="s">
        <v>1242</v>
      </c>
      <c r="F171" s="488" t="s">
        <v>1243</v>
      </c>
      <c r="G171" s="487" t="s">
        <v>1246</v>
      </c>
      <c r="H171" s="487" t="s">
        <v>1247</v>
      </c>
      <c r="I171" s="490">
        <v>2.9333333969116211</v>
      </c>
      <c r="J171" s="490">
        <v>3500</v>
      </c>
      <c r="K171" s="491">
        <v>10357</v>
      </c>
    </row>
    <row r="172" spans="1:11" ht="14.45" customHeight="1" x14ac:dyDescent="0.2">
      <c r="A172" s="485" t="s">
        <v>527</v>
      </c>
      <c r="B172" s="486" t="s">
        <v>528</v>
      </c>
      <c r="C172" s="487" t="s">
        <v>533</v>
      </c>
      <c r="D172" s="488" t="s">
        <v>534</v>
      </c>
      <c r="E172" s="487" t="s">
        <v>1242</v>
      </c>
      <c r="F172" s="488" t="s">
        <v>1243</v>
      </c>
      <c r="G172" s="487" t="s">
        <v>1248</v>
      </c>
      <c r="H172" s="487" t="s">
        <v>1249</v>
      </c>
      <c r="I172" s="490">
        <v>2.2999999523162842</v>
      </c>
      <c r="J172" s="490">
        <v>600</v>
      </c>
      <c r="K172" s="491">
        <v>1380</v>
      </c>
    </row>
    <row r="173" spans="1:11" ht="14.45" customHeight="1" x14ac:dyDescent="0.2">
      <c r="A173" s="485" t="s">
        <v>527</v>
      </c>
      <c r="B173" s="486" t="s">
        <v>528</v>
      </c>
      <c r="C173" s="487" t="s">
        <v>533</v>
      </c>
      <c r="D173" s="488" t="s">
        <v>534</v>
      </c>
      <c r="E173" s="487" t="s">
        <v>1242</v>
      </c>
      <c r="F173" s="488" t="s">
        <v>1243</v>
      </c>
      <c r="G173" s="487" t="s">
        <v>1250</v>
      </c>
      <c r="H173" s="487" t="s">
        <v>1251</v>
      </c>
      <c r="I173" s="490">
        <v>3.3900001049041748</v>
      </c>
      <c r="J173" s="490">
        <v>600</v>
      </c>
      <c r="K173" s="491">
        <v>2034</v>
      </c>
    </row>
    <row r="174" spans="1:11" ht="14.45" customHeight="1" x14ac:dyDescent="0.2">
      <c r="A174" s="485" t="s">
        <v>527</v>
      </c>
      <c r="B174" s="486" t="s">
        <v>528</v>
      </c>
      <c r="C174" s="487" t="s">
        <v>533</v>
      </c>
      <c r="D174" s="488" t="s">
        <v>534</v>
      </c>
      <c r="E174" s="487" t="s">
        <v>1242</v>
      </c>
      <c r="F174" s="488" t="s">
        <v>1243</v>
      </c>
      <c r="G174" s="487" t="s">
        <v>1252</v>
      </c>
      <c r="H174" s="487" t="s">
        <v>1253</v>
      </c>
      <c r="I174" s="490">
        <v>3.3900001049041748</v>
      </c>
      <c r="J174" s="490">
        <v>800</v>
      </c>
      <c r="K174" s="491">
        <v>2712</v>
      </c>
    </row>
    <row r="175" spans="1:11" ht="14.45" customHeight="1" x14ac:dyDescent="0.2">
      <c r="A175" s="485" t="s">
        <v>527</v>
      </c>
      <c r="B175" s="486" t="s">
        <v>528</v>
      </c>
      <c r="C175" s="487" t="s">
        <v>533</v>
      </c>
      <c r="D175" s="488" t="s">
        <v>534</v>
      </c>
      <c r="E175" s="487" t="s">
        <v>1242</v>
      </c>
      <c r="F175" s="488" t="s">
        <v>1243</v>
      </c>
      <c r="G175" s="487" t="s">
        <v>1254</v>
      </c>
      <c r="H175" s="487" t="s">
        <v>1255</v>
      </c>
      <c r="I175" s="490">
        <v>3.5749999284744263</v>
      </c>
      <c r="J175" s="490">
        <v>1400</v>
      </c>
      <c r="K175" s="491">
        <v>4896</v>
      </c>
    </row>
    <row r="176" spans="1:11" ht="14.45" customHeight="1" x14ac:dyDescent="0.2">
      <c r="A176" s="485" t="s">
        <v>527</v>
      </c>
      <c r="B176" s="486" t="s">
        <v>528</v>
      </c>
      <c r="C176" s="487" t="s">
        <v>533</v>
      </c>
      <c r="D176" s="488" t="s">
        <v>534</v>
      </c>
      <c r="E176" s="487" t="s">
        <v>1242</v>
      </c>
      <c r="F176" s="488" t="s">
        <v>1243</v>
      </c>
      <c r="G176" s="487" t="s">
        <v>1256</v>
      </c>
      <c r="H176" s="487" t="s">
        <v>1257</v>
      </c>
      <c r="I176" s="490">
        <v>3.7200000286102295</v>
      </c>
      <c r="J176" s="490">
        <v>1600</v>
      </c>
      <c r="K176" s="491">
        <v>5952</v>
      </c>
    </row>
    <row r="177" spans="1:11" ht="14.45" customHeight="1" x14ac:dyDescent="0.2">
      <c r="A177" s="485" t="s">
        <v>527</v>
      </c>
      <c r="B177" s="486" t="s">
        <v>528</v>
      </c>
      <c r="C177" s="487" t="s">
        <v>533</v>
      </c>
      <c r="D177" s="488" t="s">
        <v>534</v>
      </c>
      <c r="E177" s="487" t="s">
        <v>1242</v>
      </c>
      <c r="F177" s="488" t="s">
        <v>1243</v>
      </c>
      <c r="G177" s="487" t="s">
        <v>1258</v>
      </c>
      <c r="H177" s="487" t="s">
        <v>1259</v>
      </c>
      <c r="I177" s="490">
        <v>1.9900000095367432</v>
      </c>
      <c r="J177" s="490">
        <v>1200</v>
      </c>
      <c r="K177" s="491">
        <v>2388</v>
      </c>
    </row>
    <row r="178" spans="1:11" ht="14.45" customHeight="1" x14ac:dyDescent="0.2">
      <c r="A178" s="485" t="s">
        <v>527</v>
      </c>
      <c r="B178" s="486" t="s">
        <v>528</v>
      </c>
      <c r="C178" s="487" t="s">
        <v>533</v>
      </c>
      <c r="D178" s="488" t="s">
        <v>534</v>
      </c>
      <c r="E178" s="487" t="s">
        <v>1242</v>
      </c>
      <c r="F178" s="488" t="s">
        <v>1243</v>
      </c>
      <c r="G178" s="487" t="s">
        <v>1260</v>
      </c>
      <c r="H178" s="487" t="s">
        <v>1261</v>
      </c>
      <c r="I178" s="490">
        <v>4.690000057220459</v>
      </c>
      <c r="J178" s="490">
        <v>600</v>
      </c>
      <c r="K178" s="491">
        <v>2814</v>
      </c>
    </row>
    <row r="179" spans="1:11" ht="14.45" customHeight="1" x14ac:dyDescent="0.2">
      <c r="A179" s="485" t="s">
        <v>527</v>
      </c>
      <c r="B179" s="486" t="s">
        <v>528</v>
      </c>
      <c r="C179" s="487" t="s">
        <v>900</v>
      </c>
      <c r="D179" s="488" t="s">
        <v>901</v>
      </c>
      <c r="E179" s="487" t="s">
        <v>1242</v>
      </c>
      <c r="F179" s="488" t="s">
        <v>1243</v>
      </c>
      <c r="G179" s="487" t="s">
        <v>1246</v>
      </c>
      <c r="H179" s="487" t="s">
        <v>1247</v>
      </c>
      <c r="I179" s="490">
        <v>2.880000114440918</v>
      </c>
      <c r="J179" s="490">
        <v>200</v>
      </c>
      <c r="K179" s="491">
        <v>576</v>
      </c>
    </row>
    <row r="180" spans="1:11" ht="14.45" customHeight="1" x14ac:dyDescent="0.2">
      <c r="A180" s="485" t="s">
        <v>527</v>
      </c>
      <c r="B180" s="486" t="s">
        <v>528</v>
      </c>
      <c r="C180" s="487" t="s">
        <v>538</v>
      </c>
      <c r="D180" s="488" t="s">
        <v>539</v>
      </c>
      <c r="E180" s="487" t="s">
        <v>907</v>
      </c>
      <c r="F180" s="488" t="s">
        <v>908</v>
      </c>
      <c r="G180" s="487" t="s">
        <v>909</v>
      </c>
      <c r="H180" s="487" t="s">
        <v>910</v>
      </c>
      <c r="I180" s="490">
        <v>34290.19921875</v>
      </c>
      <c r="J180" s="490">
        <v>2</v>
      </c>
      <c r="K180" s="491">
        <v>68580.3984375</v>
      </c>
    </row>
    <row r="181" spans="1:11" ht="14.45" customHeight="1" x14ac:dyDescent="0.2">
      <c r="A181" s="485" t="s">
        <v>527</v>
      </c>
      <c r="B181" s="486" t="s">
        <v>528</v>
      </c>
      <c r="C181" s="487" t="s">
        <v>538</v>
      </c>
      <c r="D181" s="488" t="s">
        <v>539</v>
      </c>
      <c r="E181" s="487" t="s">
        <v>907</v>
      </c>
      <c r="F181" s="488" t="s">
        <v>908</v>
      </c>
      <c r="G181" s="487" t="s">
        <v>1262</v>
      </c>
      <c r="H181" s="487" t="s">
        <v>1263</v>
      </c>
      <c r="I181" s="490">
        <v>2485.43994140625</v>
      </c>
      <c r="J181" s="490">
        <v>1</v>
      </c>
      <c r="K181" s="491">
        <v>2485.43994140625</v>
      </c>
    </row>
    <row r="182" spans="1:11" ht="14.45" customHeight="1" x14ac:dyDescent="0.2">
      <c r="A182" s="485" t="s">
        <v>527</v>
      </c>
      <c r="B182" s="486" t="s">
        <v>528</v>
      </c>
      <c r="C182" s="487" t="s">
        <v>538</v>
      </c>
      <c r="D182" s="488" t="s">
        <v>539</v>
      </c>
      <c r="E182" s="487" t="s">
        <v>907</v>
      </c>
      <c r="F182" s="488" t="s">
        <v>908</v>
      </c>
      <c r="G182" s="487" t="s">
        <v>961</v>
      </c>
      <c r="H182" s="487" t="s">
        <v>962</v>
      </c>
      <c r="I182" s="490">
        <v>157300</v>
      </c>
      <c r="J182" s="490">
        <v>8</v>
      </c>
      <c r="K182" s="491">
        <v>1258400</v>
      </c>
    </row>
    <row r="183" spans="1:11" ht="14.45" customHeight="1" x14ac:dyDescent="0.2">
      <c r="A183" s="485" t="s">
        <v>527</v>
      </c>
      <c r="B183" s="486" t="s">
        <v>528</v>
      </c>
      <c r="C183" s="487" t="s">
        <v>538</v>
      </c>
      <c r="D183" s="488" t="s">
        <v>539</v>
      </c>
      <c r="E183" s="487" t="s">
        <v>907</v>
      </c>
      <c r="F183" s="488" t="s">
        <v>908</v>
      </c>
      <c r="G183" s="487" t="s">
        <v>963</v>
      </c>
      <c r="H183" s="487" t="s">
        <v>964</v>
      </c>
      <c r="I183" s="490">
        <v>5521.22998046875</v>
      </c>
      <c r="J183" s="490">
        <v>8</v>
      </c>
      <c r="K183" s="491">
        <v>44169.83984375</v>
      </c>
    </row>
    <row r="184" spans="1:11" ht="14.45" customHeight="1" x14ac:dyDescent="0.2">
      <c r="A184" s="485" t="s">
        <v>527</v>
      </c>
      <c r="B184" s="486" t="s">
        <v>528</v>
      </c>
      <c r="C184" s="487" t="s">
        <v>538</v>
      </c>
      <c r="D184" s="488" t="s">
        <v>539</v>
      </c>
      <c r="E184" s="487" t="s">
        <v>907</v>
      </c>
      <c r="F184" s="488" t="s">
        <v>908</v>
      </c>
      <c r="G184" s="487" t="s">
        <v>975</v>
      </c>
      <c r="H184" s="487" t="s">
        <v>976</v>
      </c>
      <c r="I184" s="490">
        <v>37824.6015625</v>
      </c>
      <c r="J184" s="490">
        <v>6</v>
      </c>
      <c r="K184" s="491">
        <v>226947.609375</v>
      </c>
    </row>
    <row r="185" spans="1:11" ht="14.45" customHeight="1" x14ac:dyDescent="0.2">
      <c r="A185" s="485" t="s">
        <v>527</v>
      </c>
      <c r="B185" s="486" t="s">
        <v>528</v>
      </c>
      <c r="C185" s="487" t="s">
        <v>538</v>
      </c>
      <c r="D185" s="488" t="s">
        <v>539</v>
      </c>
      <c r="E185" s="487" t="s">
        <v>907</v>
      </c>
      <c r="F185" s="488" t="s">
        <v>908</v>
      </c>
      <c r="G185" s="487" t="s">
        <v>977</v>
      </c>
      <c r="H185" s="487" t="s">
        <v>978</v>
      </c>
      <c r="I185" s="490">
        <v>4719</v>
      </c>
      <c r="J185" s="490">
        <v>2</v>
      </c>
      <c r="K185" s="491">
        <v>9438</v>
      </c>
    </row>
    <row r="186" spans="1:11" ht="14.45" customHeight="1" x14ac:dyDescent="0.2">
      <c r="A186" s="485" t="s">
        <v>527</v>
      </c>
      <c r="B186" s="486" t="s">
        <v>528</v>
      </c>
      <c r="C186" s="487" t="s">
        <v>538</v>
      </c>
      <c r="D186" s="488" t="s">
        <v>539</v>
      </c>
      <c r="E186" s="487" t="s">
        <v>907</v>
      </c>
      <c r="F186" s="488" t="s">
        <v>908</v>
      </c>
      <c r="G186" s="487" t="s">
        <v>979</v>
      </c>
      <c r="H186" s="487" t="s">
        <v>980</v>
      </c>
      <c r="I186" s="490">
        <v>51425</v>
      </c>
      <c r="J186" s="490">
        <v>6</v>
      </c>
      <c r="K186" s="491">
        <v>308550</v>
      </c>
    </row>
    <row r="187" spans="1:11" ht="14.45" customHeight="1" x14ac:dyDescent="0.2">
      <c r="A187" s="485" t="s">
        <v>527</v>
      </c>
      <c r="B187" s="486" t="s">
        <v>528</v>
      </c>
      <c r="C187" s="487" t="s">
        <v>538</v>
      </c>
      <c r="D187" s="488" t="s">
        <v>539</v>
      </c>
      <c r="E187" s="487" t="s">
        <v>907</v>
      </c>
      <c r="F187" s="488" t="s">
        <v>908</v>
      </c>
      <c r="G187" s="487" t="s">
        <v>989</v>
      </c>
      <c r="H187" s="487" t="s">
        <v>990</v>
      </c>
      <c r="I187" s="490">
        <v>9952.25</v>
      </c>
      <c r="J187" s="490">
        <v>4</v>
      </c>
      <c r="K187" s="491">
        <v>39809</v>
      </c>
    </row>
    <row r="188" spans="1:11" ht="14.45" customHeight="1" x14ac:dyDescent="0.2">
      <c r="A188" s="485" t="s">
        <v>527</v>
      </c>
      <c r="B188" s="486" t="s">
        <v>528</v>
      </c>
      <c r="C188" s="487" t="s">
        <v>538</v>
      </c>
      <c r="D188" s="488" t="s">
        <v>539</v>
      </c>
      <c r="E188" s="487" t="s">
        <v>907</v>
      </c>
      <c r="F188" s="488" t="s">
        <v>908</v>
      </c>
      <c r="G188" s="487" t="s">
        <v>1264</v>
      </c>
      <c r="H188" s="487" t="s">
        <v>1265</v>
      </c>
      <c r="I188" s="490">
        <v>4278.56005859375</v>
      </c>
      <c r="J188" s="490">
        <v>1</v>
      </c>
      <c r="K188" s="491">
        <v>4278.56005859375</v>
      </c>
    </row>
    <row r="189" spans="1:11" ht="14.45" customHeight="1" x14ac:dyDescent="0.2">
      <c r="A189" s="485" t="s">
        <v>527</v>
      </c>
      <c r="B189" s="486" t="s">
        <v>528</v>
      </c>
      <c r="C189" s="487" t="s">
        <v>538</v>
      </c>
      <c r="D189" s="488" t="s">
        <v>539</v>
      </c>
      <c r="E189" s="487" t="s">
        <v>907</v>
      </c>
      <c r="F189" s="488" t="s">
        <v>908</v>
      </c>
      <c r="G189" s="487" t="s">
        <v>993</v>
      </c>
      <c r="H189" s="487" t="s">
        <v>994</v>
      </c>
      <c r="I189" s="490">
        <v>2994.75</v>
      </c>
      <c r="J189" s="490">
        <v>2</v>
      </c>
      <c r="K189" s="491">
        <v>5989.5</v>
      </c>
    </row>
    <row r="190" spans="1:11" ht="14.45" customHeight="1" x14ac:dyDescent="0.2">
      <c r="A190" s="485" t="s">
        <v>527</v>
      </c>
      <c r="B190" s="486" t="s">
        <v>528</v>
      </c>
      <c r="C190" s="487" t="s">
        <v>538</v>
      </c>
      <c r="D190" s="488" t="s">
        <v>539</v>
      </c>
      <c r="E190" s="487" t="s">
        <v>907</v>
      </c>
      <c r="F190" s="488" t="s">
        <v>908</v>
      </c>
      <c r="G190" s="487" t="s">
        <v>1266</v>
      </c>
      <c r="H190" s="487" t="s">
        <v>1267</v>
      </c>
      <c r="I190" s="490">
        <v>23159.400390625</v>
      </c>
      <c r="J190" s="490">
        <v>21</v>
      </c>
      <c r="K190" s="491">
        <v>486347.416015625</v>
      </c>
    </row>
    <row r="191" spans="1:11" ht="14.45" customHeight="1" x14ac:dyDescent="0.2">
      <c r="A191" s="485" t="s">
        <v>527</v>
      </c>
      <c r="B191" s="486" t="s">
        <v>528</v>
      </c>
      <c r="C191" s="487" t="s">
        <v>538</v>
      </c>
      <c r="D191" s="488" t="s">
        <v>539</v>
      </c>
      <c r="E191" s="487" t="s">
        <v>907</v>
      </c>
      <c r="F191" s="488" t="s">
        <v>908</v>
      </c>
      <c r="G191" s="487" t="s">
        <v>1268</v>
      </c>
      <c r="H191" s="487" t="s">
        <v>1269</v>
      </c>
      <c r="I191" s="490">
        <v>1815</v>
      </c>
      <c r="J191" s="490">
        <v>3</v>
      </c>
      <c r="K191" s="491">
        <v>5445</v>
      </c>
    </row>
    <row r="192" spans="1:11" ht="14.45" customHeight="1" x14ac:dyDescent="0.2">
      <c r="A192" s="485" t="s">
        <v>527</v>
      </c>
      <c r="B192" s="486" t="s">
        <v>528</v>
      </c>
      <c r="C192" s="487" t="s">
        <v>538</v>
      </c>
      <c r="D192" s="488" t="s">
        <v>539</v>
      </c>
      <c r="E192" s="487" t="s">
        <v>907</v>
      </c>
      <c r="F192" s="488" t="s">
        <v>908</v>
      </c>
      <c r="G192" s="487" t="s">
        <v>1270</v>
      </c>
      <c r="H192" s="487" t="s">
        <v>1271</v>
      </c>
      <c r="I192" s="490">
        <v>1724.25</v>
      </c>
      <c r="J192" s="490">
        <v>55</v>
      </c>
      <c r="K192" s="491">
        <v>94833.75</v>
      </c>
    </row>
    <row r="193" spans="1:11" ht="14.45" customHeight="1" x14ac:dyDescent="0.2">
      <c r="A193" s="485" t="s">
        <v>527</v>
      </c>
      <c r="B193" s="486" t="s">
        <v>528</v>
      </c>
      <c r="C193" s="487" t="s">
        <v>538</v>
      </c>
      <c r="D193" s="488" t="s">
        <v>539</v>
      </c>
      <c r="E193" s="487" t="s">
        <v>907</v>
      </c>
      <c r="F193" s="488" t="s">
        <v>908</v>
      </c>
      <c r="G193" s="487" t="s">
        <v>995</v>
      </c>
      <c r="H193" s="487" t="s">
        <v>996</v>
      </c>
      <c r="I193" s="490">
        <v>12.310000419616699</v>
      </c>
      <c r="J193" s="490">
        <v>160</v>
      </c>
      <c r="K193" s="491">
        <v>1968.9200439453125</v>
      </c>
    </row>
    <row r="194" spans="1:11" ht="14.45" customHeight="1" x14ac:dyDescent="0.2">
      <c r="A194" s="485" t="s">
        <v>527</v>
      </c>
      <c r="B194" s="486" t="s">
        <v>528</v>
      </c>
      <c r="C194" s="487" t="s">
        <v>538</v>
      </c>
      <c r="D194" s="488" t="s">
        <v>539</v>
      </c>
      <c r="E194" s="487" t="s">
        <v>907</v>
      </c>
      <c r="F194" s="488" t="s">
        <v>908</v>
      </c>
      <c r="G194" s="487" t="s">
        <v>1043</v>
      </c>
      <c r="H194" s="487" t="s">
        <v>1044</v>
      </c>
      <c r="I194" s="490">
        <v>178.34946265706435</v>
      </c>
      <c r="J194" s="490">
        <v>2</v>
      </c>
      <c r="K194" s="491">
        <v>356.6989253141287</v>
      </c>
    </row>
    <row r="195" spans="1:11" ht="14.45" customHeight="1" x14ac:dyDescent="0.2">
      <c r="A195" s="485" t="s">
        <v>527</v>
      </c>
      <c r="B195" s="486" t="s">
        <v>528</v>
      </c>
      <c r="C195" s="487" t="s">
        <v>538</v>
      </c>
      <c r="D195" s="488" t="s">
        <v>539</v>
      </c>
      <c r="E195" s="487" t="s">
        <v>907</v>
      </c>
      <c r="F195" s="488" t="s">
        <v>908</v>
      </c>
      <c r="G195" s="487" t="s">
        <v>1045</v>
      </c>
      <c r="H195" s="487" t="s">
        <v>1046</v>
      </c>
      <c r="I195" s="490">
        <v>324.27999877929688</v>
      </c>
      <c r="J195" s="490">
        <v>1</v>
      </c>
      <c r="K195" s="491">
        <v>324.27999877929688</v>
      </c>
    </row>
    <row r="196" spans="1:11" ht="14.45" customHeight="1" x14ac:dyDescent="0.2">
      <c r="A196" s="485" t="s">
        <v>527</v>
      </c>
      <c r="B196" s="486" t="s">
        <v>528</v>
      </c>
      <c r="C196" s="487" t="s">
        <v>538</v>
      </c>
      <c r="D196" s="488" t="s">
        <v>539</v>
      </c>
      <c r="E196" s="487" t="s">
        <v>907</v>
      </c>
      <c r="F196" s="488" t="s">
        <v>908</v>
      </c>
      <c r="G196" s="487" t="s">
        <v>1272</v>
      </c>
      <c r="H196" s="487" t="s">
        <v>1273</v>
      </c>
      <c r="I196" s="490">
        <v>9501.2998046875</v>
      </c>
      <c r="J196" s="490">
        <v>2</v>
      </c>
      <c r="K196" s="491">
        <v>19002.599609375</v>
      </c>
    </row>
    <row r="197" spans="1:11" ht="14.45" customHeight="1" x14ac:dyDescent="0.2">
      <c r="A197" s="485" t="s">
        <v>527</v>
      </c>
      <c r="B197" s="486" t="s">
        <v>528</v>
      </c>
      <c r="C197" s="487" t="s">
        <v>538</v>
      </c>
      <c r="D197" s="488" t="s">
        <v>539</v>
      </c>
      <c r="E197" s="487" t="s">
        <v>907</v>
      </c>
      <c r="F197" s="488" t="s">
        <v>908</v>
      </c>
      <c r="G197" s="487" t="s">
        <v>1274</v>
      </c>
      <c r="H197" s="487" t="s">
        <v>1275</v>
      </c>
      <c r="I197" s="490">
        <v>1524.5999755859375</v>
      </c>
      <c r="J197" s="490">
        <v>1</v>
      </c>
      <c r="K197" s="491">
        <v>1524.5999755859375</v>
      </c>
    </row>
    <row r="198" spans="1:11" ht="14.45" customHeight="1" x14ac:dyDescent="0.2">
      <c r="A198" s="485" t="s">
        <v>527</v>
      </c>
      <c r="B198" s="486" t="s">
        <v>528</v>
      </c>
      <c r="C198" s="487" t="s">
        <v>538</v>
      </c>
      <c r="D198" s="488" t="s">
        <v>539</v>
      </c>
      <c r="E198" s="487" t="s">
        <v>907</v>
      </c>
      <c r="F198" s="488" t="s">
        <v>908</v>
      </c>
      <c r="G198" s="487" t="s">
        <v>1276</v>
      </c>
      <c r="H198" s="487" t="s">
        <v>1277</v>
      </c>
      <c r="I198" s="490">
        <v>1524.5999755859375</v>
      </c>
      <c r="J198" s="490">
        <v>1</v>
      </c>
      <c r="K198" s="491">
        <v>1524.5999755859375</v>
      </c>
    </row>
    <row r="199" spans="1:11" ht="14.45" customHeight="1" x14ac:dyDescent="0.2">
      <c r="A199" s="485" t="s">
        <v>527</v>
      </c>
      <c r="B199" s="486" t="s">
        <v>528</v>
      </c>
      <c r="C199" s="487" t="s">
        <v>538</v>
      </c>
      <c r="D199" s="488" t="s">
        <v>539</v>
      </c>
      <c r="E199" s="487" t="s">
        <v>907</v>
      </c>
      <c r="F199" s="488" t="s">
        <v>908</v>
      </c>
      <c r="G199" s="487" t="s">
        <v>1278</v>
      </c>
      <c r="H199" s="487" t="s">
        <v>1279</v>
      </c>
      <c r="I199" s="490">
        <v>1524.5999755859375</v>
      </c>
      <c r="J199" s="490">
        <v>1</v>
      </c>
      <c r="K199" s="491">
        <v>1524.5999755859375</v>
      </c>
    </row>
    <row r="200" spans="1:11" ht="14.45" customHeight="1" x14ac:dyDescent="0.2">
      <c r="A200" s="485" t="s">
        <v>527</v>
      </c>
      <c r="B200" s="486" t="s">
        <v>528</v>
      </c>
      <c r="C200" s="487" t="s">
        <v>538</v>
      </c>
      <c r="D200" s="488" t="s">
        <v>539</v>
      </c>
      <c r="E200" s="487" t="s">
        <v>907</v>
      </c>
      <c r="F200" s="488" t="s">
        <v>908</v>
      </c>
      <c r="G200" s="487" t="s">
        <v>1280</v>
      </c>
      <c r="H200" s="487" t="s">
        <v>1281</v>
      </c>
      <c r="I200" s="490">
        <v>1524.5999755859375</v>
      </c>
      <c r="J200" s="490">
        <v>1</v>
      </c>
      <c r="K200" s="491">
        <v>1524.5999755859375</v>
      </c>
    </row>
    <row r="201" spans="1:11" ht="14.45" customHeight="1" x14ac:dyDescent="0.2">
      <c r="A201" s="485" t="s">
        <v>527</v>
      </c>
      <c r="B201" s="486" t="s">
        <v>528</v>
      </c>
      <c r="C201" s="487" t="s">
        <v>538</v>
      </c>
      <c r="D201" s="488" t="s">
        <v>539</v>
      </c>
      <c r="E201" s="487" t="s">
        <v>907</v>
      </c>
      <c r="F201" s="488" t="s">
        <v>908</v>
      </c>
      <c r="G201" s="487" t="s">
        <v>1282</v>
      </c>
      <c r="H201" s="487" t="s">
        <v>1283</v>
      </c>
      <c r="I201" s="490">
        <v>1524.5999755859375</v>
      </c>
      <c r="J201" s="490">
        <v>1</v>
      </c>
      <c r="K201" s="491">
        <v>1524.5999755859375</v>
      </c>
    </row>
    <row r="202" spans="1:11" ht="14.45" customHeight="1" x14ac:dyDescent="0.2">
      <c r="A202" s="485" t="s">
        <v>527</v>
      </c>
      <c r="B202" s="486" t="s">
        <v>528</v>
      </c>
      <c r="C202" s="487" t="s">
        <v>538</v>
      </c>
      <c r="D202" s="488" t="s">
        <v>539</v>
      </c>
      <c r="E202" s="487" t="s">
        <v>907</v>
      </c>
      <c r="F202" s="488" t="s">
        <v>908</v>
      </c>
      <c r="G202" s="487" t="s">
        <v>1093</v>
      </c>
      <c r="H202" s="487" t="s">
        <v>1094</v>
      </c>
      <c r="I202" s="490">
        <v>287.5</v>
      </c>
      <c r="J202" s="490">
        <v>28</v>
      </c>
      <c r="K202" s="491">
        <v>8050</v>
      </c>
    </row>
    <row r="203" spans="1:11" ht="14.45" customHeight="1" x14ac:dyDescent="0.2">
      <c r="A203" s="485" t="s">
        <v>527</v>
      </c>
      <c r="B203" s="486" t="s">
        <v>528</v>
      </c>
      <c r="C203" s="487" t="s">
        <v>538</v>
      </c>
      <c r="D203" s="488" t="s">
        <v>539</v>
      </c>
      <c r="E203" s="487" t="s">
        <v>907</v>
      </c>
      <c r="F203" s="488" t="s">
        <v>908</v>
      </c>
      <c r="G203" s="487" t="s">
        <v>1284</v>
      </c>
      <c r="H203" s="487" t="s">
        <v>1285</v>
      </c>
      <c r="I203" s="490">
        <v>949.91123453776038</v>
      </c>
      <c r="J203" s="490">
        <v>42</v>
      </c>
      <c r="K203" s="491">
        <v>39896.27001953125</v>
      </c>
    </row>
    <row r="204" spans="1:11" ht="14.45" customHeight="1" x14ac:dyDescent="0.2">
      <c r="A204" s="485" t="s">
        <v>527</v>
      </c>
      <c r="B204" s="486" t="s">
        <v>528</v>
      </c>
      <c r="C204" s="487" t="s">
        <v>538</v>
      </c>
      <c r="D204" s="488" t="s">
        <v>539</v>
      </c>
      <c r="E204" s="487" t="s">
        <v>907</v>
      </c>
      <c r="F204" s="488" t="s">
        <v>908</v>
      </c>
      <c r="G204" s="487" t="s">
        <v>1286</v>
      </c>
      <c r="H204" s="487" t="s">
        <v>1287</v>
      </c>
      <c r="I204" s="490">
        <v>39088.5</v>
      </c>
      <c r="J204" s="490">
        <v>7</v>
      </c>
      <c r="K204" s="491">
        <v>273619.5</v>
      </c>
    </row>
    <row r="205" spans="1:11" ht="14.45" customHeight="1" x14ac:dyDescent="0.2">
      <c r="A205" s="485" t="s">
        <v>527</v>
      </c>
      <c r="B205" s="486" t="s">
        <v>528</v>
      </c>
      <c r="C205" s="487" t="s">
        <v>538</v>
      </c>
      <c r="D205" s="488" t="s">
        <v>539</v>
      </c>
      <c r="E205" s="487" t="s">
        <v>907</v>
      </c>
      <c r="F205" s="488" t="s">
        <v>908</v>
      </c>
      <c r="G205" s="487" t="s">
        <v>1288</v>
      </c>
      <c r="H205" s="487" t="s">
        <v>1289</v>
      </c>
      <c r="I205" s="490">
        <v>37938.5</v>
      </c>
      <c r="J205" s="490">
        <v>1</v>
      </c>
      <c r="K205" s="491">
        <v>37938.5</v>
      </c>
    </row>
    <row r="206" spans="1:11" ht="14.45" customHeight="1" x14ac:dyDescent="0.2">
      <c r="A206" s="485" t="s">
        <v>527</v>
      </c>
      <c r="B206" s="486" t="s">
        <v>528</v>
      </c>
      <c r="C206" s="487" t="s">
        <v>538</v>
      </c>
      <c r="D206" s="488" t="s">
        <v>539</v>
      </c>
      <c r="E206" s="487" t="s">
        <v>907</v>
      </c>
      <c r="F206" s="488" t="s">
        <v>908</v>
      </c>
      <c r="G206" s="487" t="s">
        <v>1290</v>
      </c>
      <c r="H206" s="487" t="s">
        <v>1291</v>
      </c>
      <c r="I206" s="490">
        <v>95103.8515625</v>
      </c>
      <c r="J206" s="490">
        <v>1</v>
      </c>
      <c r="K206" s="491">
        <v>95103.8515625</v>
      </c>
    </row>
    <row r="207" spans="1:11" ht="14.45" customHeight="1" x14ac:dyDescent="0.2">
      <c r="A207" s="485" t="s">
        <v>527</v>
      </c>
      <c r="B207" s="486" t="s">
        <v>528</v>
      </c>
      <c r="C207" s="487" t="s">
        <v>538</v>
      </c>
      <c r="D207" s="488" t="s">
        <v>539</v>
      </c>
      <c r="E207" s="487" t="s">
        <v>907</v>
      </c>
      <c r="F207" s="488" t="s">
        <v>908</v>
      </c>
      <c r="G207" s="487" t="s">
        <v>1109</v>
      </c>
      <c r="H207" s="487" t="s">
        <v>1110</v>
      </c>
      <c r="I207" s="490">
        <v>1633.5</v>
      </c>
      <c r="J207" s="490">
        <v>23</v>
      </c>
      <c r="K207" s="491">
        <v>37570.5</v>
      </c>
    </row>
    <row r="208" spans="1:11" ht="14.45" customHeight="1" x14ac:dyDescent="0.2">
      <c r="A208" s="485" t="s">
        <v>527</v>
      </c>
      <c r="B208" s="486" t="s">
        <v>528</v>
      </c>
      <c r="C208" s="487" t="s">
        <v>538</v>
      </c>
      <c r="D208" s="488" t="s">
        <v>539</v>
      </c>
      <c r="E208" s="487" t="s">
        <v>907</v>
      </c>
      <c r="F208" s="488" t="s">
        <v>908</v>
      </c>
      <c r="G208" s="487" t="s">
        <v>1117</v>
      </c>
      <c r="H208" s="487" t="s">
        <v>1118</v>
      </c>
      <c r="I208" s="490">
        <v>69547.3984375</v>
      </c>
      <c r="J208" s="490">
        <v>2</v>
      </c>
      <c r="K208" s="491">
        <v>139094.796875</v>
      </c>
    </row>
    <row r="209" spans="1:11" ht="14.45" customHeight="1" x14ac:dyDescent="0.2">
      <c r="A209" s="485" t="s">
        <v>527</v>
      </c>
      <c r="B209" s="486" t="s">
        <v>528</v>
      </c>
      <c r="C209" s="487" t="s">
        <v>538</v>
      </c>
      <c r="D209" s="488" t="s">
        <v>539</v>
      </c>
      <c r="E209" s="487" t="s">
        <v>907</v>
      </c>
      <c r="F209" s="488" t="s">
        <v>908</v>
      </c>
      <c r="G209" s="487" t="s">
        <v>1292</v>
      </c>
      <c r="H209" s="487" t="s">
        <v>1293</v>
      </c>
      <c r="I209" s="490">
        <v>37559</v>
      </c>
      <c r="J209" s="490">
        <v>3</v>
      </c>
      <c r="K209" s="491">
        <v>112677</v>
      </c>
    </row>
    <row r="210" spans="1:11" ht="14.45" customHeight="1" x14ac:dyDescent="0.2">
      <c r="A210" s="485" t="s">
        <v>527</v>
      </c>
      <c r="B210" s="486" t="s">
        <v>528</v>
      </c>
      <c r="C210" s="487" t="s">
        <v>538</v>
      </c>
      <c r="D210" s="488" t="s">
        <v>539</v>
      </c>
      <c r="E210" s="487" t="s">
        <v>907</v>
      </c>
      <c r="F210" s="488" t="s">
        <v>908</v>
      </c>
      <c r="G210" s="487" t="s">
        <v>1125</v>
      </c>
      <c r="H210" s="487" t="s">
        <v>1126</v>
      </c>
      <c r="I210" s="490">
        <v>840.22714669363836</v>
      </c>
      <c r="J210" s="490">
        <v>7</v>
      </c>
      <c r="K210" s="491">
        <v>5881.5900268554688</v>
      </c>
    </row>
    <row r="211" spans="1:11" ht="14.45" customHeight="1" x14ac:dyDescent="0.2">
      <c r="A211" s="485" t="s">
        <v>527</v>
      </c>
      <c r="B211" s="486" t="s">
        <v>528</v>
      </c>
      <c r="C211" s="487" t="s">
        <v>538</v>
      </c>
      <c r="D211" s="488" t="s">
        <v>539</v>
      </c>
      <c r="E211" s="487" t="s">
        <v>907</v>
      </c>
      <c r="F211" s="488" t="s">
        <v>908</v>
      </c>
      <c r="G211" s="487" t="s">
        <v>1129</v>
      </c>
      <c r="H211" s="487" t="s">
        <v>1130</v>
      </c>
      <c r="I211" s="490">
        <v>884.44854736328125</v>
      </c>
      <c r="J211" s="490">
        <v>7</v>
      </c>
      <c r="K211" s="491">
        <v>6191.1398315429688</v>
      </c>
    </row>
    <row r="212" spans="1:11" ht="14.45" customHeight="1" x14ac:dyDescent="0.2">
      <c r="A212" s="485" t="s">
        <v>527</v>
      </c>
      <c r="B212" s="486" t="s">
        <v>528</v>
      </c>
      <c r="C212" s="487" t="s">
        <v>538</v>
      </c>
      <c r="D212" s="488" t="s">
        <v>539</v>
      </c>
      <c r="E212" s="487" t="s">
        <v>907</v>
      </c>
      <c r="F212" s="488" t="s">
        <v>908</v>
      </c>
      <c r="G212" s="487" t="s">
        <v>1133</v>
      </c>
      <c r="H212" s="487" t="s">
        <v>1134</v>
      </c>
      <c r="I212" s="490">
        <v>1065.374267578125</v>
      </c>
      <c r="J212" s="490">
        <v>7</v>
      </c>
      <c r="K212" s="491">
        <v>7457.619873046875</v>
      </c>
    </row>
    <row r="213" spans="1:11" ht="14.45" customHeight="1" x14ac:dyDescent="0.2">
      <c r="A213" s="485" t="s">
        <v>527</v>
      </c>
      <c r="B213" s="486" t="s">
        <v>528</v>
      </c>
      <c r="C213" s="487" t="s">
        <v>538</v>
      </c>
      <c r="D213" s="488" t="s">
        <v>539</v>
      </c>
      <c r="E213" s="487" t="s">
        <v>907</v>
      </c>
      <c r="F213" s="488" t="s">
        <v>908</v>
      </c>
      <c r="G213" s="487" t="s">
        <v>1137</v>
      </c>
      <c r="H213" s="487" t="s">
        <v>1138</v>
      </c>
      <c r="I213" s="490">
        <v>827.69287109375</v>
      </c>
      <c r="J213" s="490">
        <v>7</v>
      </c>
      <c r="K213" s="491">
        <v>5793.85009765625</v>
      </c>
    </row>
    <row r="214" spans="1:11" ht="14.45" customHeight="1" x14ac:dyDescent="0.2">
      <c r="A214" s="485" t="s">
        <v>527</v>
      </c>
      <c r="B214" s="486" t="s">
        <v>528</v>
      </c>
      <c r="C214" s="487" t="s">
        <v>538</v>
      </c>
      <c r="D214" s="488" t="s">
        <v>539</v>
      </c>
      <c r="E214" s="487" t="s">
        <v>907</v>
      </c>
      <c r="F214" s="488" t="s">
        <v>908</v>
      </c>
      <c r="G214" s="487" t="s">
        <v>1151</v>
      </c>
      <c r="H214" s="487" t="s">
        <v>1152</v>
      </c>
      <c r="I214" s="490">
        <v>665.5</v>
      </c>
      <c r="J214" s="490">
        <v>35</v>
      </c>
      <c r="K214" s="491">
        <v>23292.5</v>
      </c>
    </row>
    <row r="215" spans="1:11" ht="14.45" customHeight="1" x14ac:dyDescent="0.2">
      <c r="A215" s="485" t="s">
        <v>527</v>
      </c>
      <c r="B215" s="486" t="s">
        <v>528</v>
      </c>
      <c r="C215" s="487" t="s">
        <v>538</v>
      </c>
      <c r="D215" s="488" t="s">
        <v>539</v>
      </c>
      <c r="E215" s="487" t="s">
        <v>907</v>
      </c>
      <c r="F215" s="488" t="s">
        <v>908</v>
      </c>
      <c r="G215" s="487" t="s">
        <v>1294</v>
      </c>
      <c r="H215" s="487" t="s">
        <v>1295</v>
      </c>
      <c r="I215" s="490">
        <v>190.69546732559843</v>
      </c>
      <c r="J215" s="490">
        <v>1</v>
      </c>
      <c r="K215" s="491">
        <v>190.69546732559843</v>
      </c>
    </row>
    <row r="216" spans="1:11" ht="14.45" customHeight="1" x14ac:dyDescent="0.2">
      <c r="A216" s="485" t="s">
        <v>527</v>
      </c>
      <c r="B216" s="486" t="s">
        <v>528</v>
      </c>
      <c r="C216" s="487" t="s">
        <v>538</v>
      </c>
      <c r="D216" s="488" t="s">
        <v>539</v>
      </c>
      <c r="E216" s="487" t="s">
        <v>907</v>
      </c>
      <c r="F216" s="488" t="s">
        <v>908</v>
      </c>
      <c r="G216" s="487" t="s">
        <v>1296</v>
      </c>
      <c r="H216" s="487" t="s">
        <v>1297</v>
      </c>
      <c r="I216" s="490">
        <v>640.78997802734375</v>
      </c>
      <c r="J216" s="490">
        <v>1</v>
      </c>
      <c r="K216" s="491">
        <v>640.78997802734375</v>
      </c>
    </row>
    <row r="217" spans="1:11" ht="14.45" customHeight="1" x14ac:dyDescent="0.2">
      <c r="A217" s="485" t="s">
        <v>527</v>
      </c>
      <c r="B217" s="486" t="s">
        <v>528</v>
      </c>
      <c r="C217" s="487" t="s">
        <v>538</v>
      </c>
      <c r="D217" s="488" t="s">
        <v>539</v>
      </c>
      <c r="E217" s="487" t="s">
        <v>907</v>
      </c>
      <c r="F217" s="488" t="s">
        <v>908</v>
      </c>
      <c r="G217" s="487" t="s">
        <v>1298</v>
      </c>
      <c r="H217" s="487" t="s">
        <v>1299</v>
      </c>
      <c r="I217" s="490">
        <v>17.549999237060547</v>
      </c>
      <c r="J217" s="490">
        <v>100</v>
      </c>
      <c r="K217" s="491">
        <v>1754.4999389648438</v>
      </c>
    </row>
    <row r="218" spans="1:11" ht="14.45" customHeight="1" x14ac:dyDescent="0.2">
      <c r="A218" s="485" t="s">
        <v>527</v>
      </c>
      <c r="B218" s="486" t="s">
        <v>528</v>
      </c>
      <c r="C218" s="487" t="s">
        <v>538</v>
      </c>
      <c r="D218" s="488" t="s">
        <v>539</v>
      </c>
      <c r="E218" s="487" t="s">
        <v>907</v>
      </c>
      <c r="F218" s="488" t="s">
        <v>908</v>
      </c>
      <c r="G218" s="487" t="s">
        <v>1300</v>
      </c>
      <c r="H218" s="487" t="s">
        <v>1301</v>
      </c>
      <c r="I218" s="490">
        <v>6823.18994140625</v>
      </c>
      <c r="J218" s="490">
        <v>14</v>
      </c>
      <c r="K218" s="491">
        <v>95524.65966796875</v>
      </c>
    </row>
    <row r="219" spans="1:11" ht="14.45" customHeight="1" x14ac:dyDescent="0.2">
      <c r="A219" s="485" t="s">
        <v>527</v>
      </c>
      <c r="B219" s="486" t="s">
        <v>528</v>
      </c>
      <c r="C219" s="487" t="s">
        <v>538</v>
      </c>
      <c r="D219" s="488" t="s">
        <v>539</v>
      </c>
      <c r="E219" s="487" t="s">
        <v>907</v>
      </c>
      <c r="F219" s="488" t="s">
        <v>908</v>
      </c>
      <c r="G219" s="487" t="s">
        <v>1193</v>
      </c>
      <c r="H219" s="487" t="s">
        <v>1194</v>
      </c>
      <c r="I219" s="490">
        <v>9.0799999237060547</v>
      </c>
      <c r="J219" s="490">
        <v>1350</v>
      </c>
      <c r="K219" s="491">
        <v>12251.25</v>
      </c>
    </row>
    <row r="220" spans="1:11" ht="14.45" customHeight="1" x14ac:dyDescent="0.2">
      <c r="A220" s="485" t="s">
        <v>527</v>
      </c>
      <c r="B220" s="486" t="s">
        <v>528</v>
      </c>
      <c r="C220" s="487" t="s">
        <v>538</v>
      </c>
      <c r="D220" s="488" t="s">
        <v>539</v>
      </c>
      <c r="E220" s="487" t="s">
        <v>907</v>
      </c>
      <c r="F220" s="488" t="s">
        <v>908</v>
      </c>
      <c r="G220" s="487" t="s">
        <v>1302</v>
      </c>
      <c r="H220" s="487" t="s">
        <v>1303</v>
      </c>
      <c r="I220" s="490">
        <v>12.579999923706055</v>
      </c>
      <c r="J220" s="490">
        <v>120</v>
      </c>
      <c r="K220" s="491">
        <v>1510.0799560546875</v>
      </c>
    </row>
    <row r="221" spans="1:11" ht="14.45" customHeight="1" x14ac:dyDescent="0.2">
      <c r="A221" s="485" t="s">
        <v>527</v>
      </c>
      <c r="B221" s="486" t="s">
        <v>528</v>
      </c>
      <c r="C221" s="487" t="s">
        <v>538</v>
      </c>
      <c r="D221" s="488" t="s">
        <v>539</v>
      </c>
      <c r="E221" s="487" t="s">
        <v>907</v>
      </c>
      <c r="F221" s="488" t="s">
        <v>908</v>
      </c>
      <c r="G221" s="487" t="s">
        <v>1195</v>
      </c>
      <c r="H221" s="487" t="s">
        <v>1196</v>
      </c>
      <c r="I221" s="490">
        <v>10.890000343322754</v>
      </c>
      <c r="J221" s="490">
        <v>650</v>
      </c>
      <c r="K221" s="491">
        <v>7078.5</v>
      </c>
    </row>
    <row r="222" spans="1:11" ht="14.45" customHeight="1" x14ac:dyDescent="0.2">
      <c r="A222" s="485" t="s">
        <v>527</v>
      </c>
      <c r="B222" s="486" t="s">
        <v>528</v>
      </c>
      <c r="C222" s="487" t="s">
        <v>538</v>
      </c>
      <c r="D222" s="488" t="s">
        <v>539</v>
      </c>
      <c r="E222" s="487" t="s">
        <v>1197</v>
      </c>
      <c r="F222" s="488" t="s">
        <v>1198</v>
      </c>
      <c r="G222" s="487" t="s">
        <v>1304</v>
      </c>
      <c r="H222" s="487" t="s">
        <v>1305</v>
      </c>
      <c r="I222" s="490">
        <v>1.2699999809265137</v>
      </c>
      <c r="J222" s="490">
        <v>108000</v>
      </c>
      <c r="K222" s="491">
        <v>136887.2998046875</v>
      </c>
    </row>
    <row r="223" spans="1:11" ht="14.45" customHeight="1" x14ac:dyDescent="0.2">
      <c r="A223" s="485" t="s">
        <v>527</v>
      </c>
      <c r="B223" s="486" t="s">
        <v>528</v>
      </c>
      <c r="C223" s="487" t="s">
        <v>538</v>
      </c>
      <c r="D223" s="488" t="s">
        <v>539</v>
      </c>
      <c r="E223" s="487" t="s">
        <v>1197</v>
      </c>
      <c r="F223" s="488" t="s">
        <v>1198</v>
      </c>
      <c r="G223" s="487" t="s">
        <v>1306</v>
      </c>
      <c r="H223" s="487" t="s">
        <v>1307</v>
      </c>
      <c r="I223" s="490">
        <v>10.760000228881836</v>
      </c>
      <c r="J223" s="490">
        <v>3600</v>
      </c>
      <c r="K223" s="491">
        <v>38724.8408203125</v>
      </c>
    </row>
    <row r="224" spans="1:11" ht="14.45" customHeight="1" x14ac:dyDescent="0.2">
      <c r="A224" s="485" t="s">
        <v>527</v>
      </c>
      <c r="B224" s="486" t="s">
        <v>528</v>
      </c>
      <c r="C224" s="487" t="s">
        <v>538</v>
      </c>
      <c r="D224" s="488" t="s">
        <v>539</v>
      </c>
      <c r="E224" s="487" t="s">
        <v>1197</v>
      </c>
      <c r="F224" s="488" t="s">
        <v>1198</v>
      </c>
      <c r="G224" s="487" t="s">
        <v>1308</v>
      </c>
      <c r="H224" s="487" t="s">
        <v>1309</v>
      </c>
      <c r="I224" s="490">
        <v>6.4899997711181641</v>
      </c>
      <c r="J224" s="490">
        <v>50</v>
      </c>
      <c r="K224" s="491">
        <v>324.66000366210938</v>
      </c>
    </row>
    <row r="225" spans="1:11" ht="14.45" customHeight="1" x14ac:dyDescent="0.2">
      <c r="A225" s="485" t="s">
        <v>527</v>
      </c>
      <c r="B225" s="486" t="s">
        <v>528</v>
      </c>
      <c r="C225" s="487" t="s">
        <v>538</v>
      </c>
      <c r="D225" s="488" t="s">
        <v>539</v>
      </c>
      <c r="E225" s="487" t="s">
        <v>1197</v>
      </c>
      <c r="F225" s="488" t="s">
        <v>1198</v>
      </c>
      <c r="G225" s="487" t="s">
        <v>1310</v>
      </c>
      <c r="H225" s="487" t="s">
        <v>1311</v>
      </c>
      <c r="I225" s="490">
        <v>3.380000114440918</v>
      </c>
      <c r="J225" s="490">
        <v>9000</v>
      </c>
      <c r="K225" s="491">
        <v>30416.68994140625</v>
      </c>
    </row>
    <row r="226" spans="1:11" ht="14.45" customHeight="1" x14ac:dyDescent="0.2">
      <c r="A226" s="485" t="s">
        <v>527</v>
      </c>
      <c r="B226" s="486" t="s">
        <v>528</v>
      </c>
      <c r="C226" s="487" t="s">
        <v>538</v>
      </c>
      <c r="D226" s="488" t="s">
        <v>539</v>
      </c>
      <c r="E226" s="487" t="s">
        <v>1211</v>
      </c>
      <c r="F226" s="488" t="s">
        <v>1212</v>
      </c>
      <c r="G226" s="487" t="s">
        <v>1312</v>
      </c>
      <c r="H226" s="487" t="s">
        <v>1313</v>
      </c>
      <c r="I226" s="490">
        <v>0.18000000715255737</v>
      </c>
      <c r="J226" s="490">
        <v>100</v>
      </c>
      <c r="K226" s="491">
        <v>18</v>
      </c>
    </row>
    <row r="227" spans="1:11" ht="14.45" customHeight="1" x14ac:dyDescent="0.2">
      <c r="A227" s="485" t="s">
        <v>527</v>
      </c>
      <c r="B227" s="486" t="s">
        <v>528</v>
      </c>
      <c r="C227" s="487" t="s">
        <v>538</v>
      </c>
      <c r="D227" s="488" t="s">
        <v>539</v>
      </c>
      <c r="E227" s="487" t="s">
        <v>1211</v>
      </c>
      <c r="F227" s="488" t="s">
        <v>1212</v>
      </c>
      <c r="G227" s="487" t="s">
        <v>1213</v>
      </c>
      <c r="H227" s="487" t="s">
        <v>1214</v>
      </c>
      <c r="I227" s="490">
        <v>13.020000457763672</v>
      </c>
      <c r="J227" s="490">
        <v>8</v>
      </c>
      <c r="K227" s="491">
        <v>104.15999984741211</v>
      </c>
    </row>
    <row r="228" spans="1:11" ht="14.45" customHeight="1" x14ac:dyDescent="0.2">
      <c r="A228" s="485" t="s">
        <v>527</v>
      </c>
      <c r="B228" s="486" t="s">
        <v>528</v>
      </c>
      <c r="C228" s="487" t="s">
        <v>538</v>
      </c>
      <c r="D228" s="488" t="s">
        <v>539</v>
      </c>
      <c r="E228" s="487" t="s">
        <v>1211</v>
      </c>
      <c r="F228" s="488" t="s">
        <v>1212</v>
      </c>
      <c r="G228" s="487" t="s">
        <v>1314</v>
      </c>
      <c r="H228" s="487" t="s">
        <v>1315</v>
      </c>
      <c r="I228" s="490">
        <v>15.029999732971191</v>
      </c>
      <c r="J228" s="490">
        <v>48</v>
      </c>
      <c r="K228" s="491">
        <v>721.33999633789063</v>
      </c>
    </row>
    <row r="229" spans="1:11" ht="14.45" customHeight="1" x14ac:dyDescent="0.2">
      <c r="A229" s="485" t="s">
        <v>527</v>
      </c>
      <c r="B229" s="486" t="s">
        <v>528</v>
      </c>
      <c r="C229" s="487" t="s">
        <v>538</v>
      </c>
      <c r="D229" s="488" t="s">
        <v>539</v>
      </c>
      <c r="E229" s="487" t="s">
        <v>1211</v>
      </c>
      <c r="F229" s="488" t="s">
        <v>1212</v>
      </c>
      <c r="G229" s="487" t="s">
        <v>1316</v>
      </c>
      <c r="H229" s="487" t="s">
        <v>1317</v>
      </c>
      <c r="I229" s="490">
        <v>98.379997253417969</v>
      </c>
      <c r="J229" s="490">
        <v>30</v>
      </c>
      <c r="K229" s="491">
        <v>2951.3999633789063</v>
      </c>
    </row>
    <row r="230" spans="1:11" ht="14.45" customHeight="1" x14ac:dyDescent="0.2">
      <c r="A230" s="485" t="s">
        <v>527</v>
      </c>
      <c r="B230" s="486" t="s">
        <v>528</v>
      </c>
      <c r="C230" s="487" t="s">
        <v>538</v>
      </c>
      <c r="D230" s="488" t="s">
        <v>539</v>
      </c>
      <c r="E230" s="487" t="s">
        <v>1211</v>
      </c>
      <c r="F230" s="488" t="s">
        <v>1212</v>
      </c>
      <c r="G230" s="487" t="s">
        <v>1318</v>
      </c>
      <c r="H230" s="487" t="s">
        <v>1319</v>
      </c>
      <c r="I230" s="490">
        <v>11.609999656677246</v>
      </c>
      <c r="J230" s="490">
        <v>432</v>
      </c>
      <c r="K230" s="491">
        <v>5016.4200744628906</v>
      </c>
    </row>
    <row r="231" spans="1:11" ht="14.45" customHeight="1" x14ac:dyDescent="0.2">
      <c r="A231" s="485" t="s">
        <v>527</v>
      </c>
      <c r="B231" s="486" t="s">
        <v>528</v>
      </c>
      <c r="C231" s="487" t="s">
        <v>538</v>
      </c>
      <c r="D231" s="488" t="s">
        <v>539</v>
      </c>
      <c r="E231" s="487" t="s">
        <v>1211</v>
      </c>
      <c r="F231" s="488" t="s">
        <v>1212</v>
      </c>
      <c r="G231" s="487" t="s">
        <v>1320</v>
      </c>
      <c r="H231" s="487" t="s">
        <v>1321</v>
      </c>
      <c r="I231" s="490">
        <v>20.404999732971191</v>
      </c>
      <c r="J231" s="490">
        <v>132</v>
      </c>
      <c r="K231" s="491">
        <v>2693.9599456787109</v>
      </c>
    </row>
    <row r="232" spans="1:11" ht="14.45" customHeight="1" x14ac:dyDescent="0.2">
      <c r="A232" s="485" t="s">
        <v>527</v>
      </c>
      <c r="B232" s="486" t="s">
        <v>528</v>
      </c>
      <c r="C232" s="487" t="s">
        <v>538</v>
      </c>
      <c r="D232" s="488" t="s">
        <v>539</v>
      </c>
      <c r="E232" s="487" t="s">
        <v>1211</v>
      </c>
      <c r="F232" s="488" t="s">
        <v>1212</v>
      </c>
      <c r="G232" s="487" t="s">
        <v>1322</v>
      </c>
      <c r="H232" s="487" t="s">
        <v>1323</v>
      </c>
      <c r="I232" s="490">
        <v>42.442856379917693</v>
      </c>
      <c r="J232" s="490">
        <v>2080</v>
      </c>
      <c r="K232" s="491">
        <v>88280.3994140625</v>
      </c>
    </row>
    <row r="233" spans="1:11" ht="14.45" customHeight="1" x14ac:dyDescent="0.2">
      <c r="A233" s="485" t="s">
        <v>527</v>
      </c>
      <c r="B233" s="486" t="s">
        <v>528</v>
      </c>
      <c r="C233" s="487" t="s">
        <v>538</v>
      </c>
      <c r="D233" s="488" t="s">
        <v>539</v>
      </c>
      <c r="E233" s="487" t="s">
        <v>1211</v>
      </c>
      <c r="F233" s="488" t="s">
        <v>1212</v>
      </c>
      <c r="G233" s="487" t="s">
        <v>1324</v>
      </c>
      <c r="H233" s="487" t="s">
        <v>1325</v>
      </c>
      <c r="I233" s="490">
        <v>0.50999999046325684</v>
      </c>
      <c r="J233" s="490">
        <v>17000</v>
      </c>
      <c r="K233" s="491">
        <v>8670</v>
      </c>
    </row>
    <row r="234" spans="1:11" ht="14.45" customHeight="1" x14ac:dyDescent="0.2">
      <c r="A234" s="485" t="s">
        <v>527</v>
      </c>
      <c r="B234" s="486" t="s">
        <v>528</v>
      </c>
      <c r="C234" s="487" t="s">
        <v>538</v>
      </c>
      <c r="D234" s="488" t="s">
        <v>539</v>
      </c>
      <c r="E234" s="487" t="s">
        <v>1211</v>
      </c>
      <c r="F234" s="488" t="s">
        <v>1212</v>
      </c>
      <c r="G234" s="487" t="s">
        <v>1326</v>
      </c>
      <c r="H234" s="487" t="s">
        <v>1327</v>
      </c>
      <c r="I234" s="490">
        <v>1.3966666460037231</v>
      </c>
      <c r="J234" s="490">
        <v>13500</v>
      </c>
      <c r="K234" s="491">
        <v>18826.649780273438</v>
      </c>
    </row>
    <row r="235" spans="1:11" ht="14.45" customHeight="1" x14ac:dyDescent="0.2">
      <c r="A235" s="485" t="s">
        <v>527</v>
      </c>
      <c r="B235" s="486" t="s">
        <v>528</v>
      </c>
      <c r="C235" s="487" t="s">
        <v>538</v>
      </c>
      <c r="D235" s="488" t="s">
        <v>539</v>
      </c>
      <c r="E235" s="487" t="s">
        <v>1211</v>
      </c>
      <c r="F235" s="488" t="s">
        <v>1212</v>
      </c>
      <c r="G235" s="487" t="s">
        <v>1328</v>
      </c>
      <c r="H235" s="487" t="s">
        <v>1329</v>
      </c>
      <c r="I235" s="490">
        <v>1.2100000381469727</v>
      </c>
      <c r="J235" s="490">
        <v>1000</v>
      </c>
      <c r="K235" s="491">
        <v>1210</v>
      </c>
    </row>
    <row r="236" spans="1:11" ht="14.45" customHeight="1" x14ac:dyDescent="0.2">
      <c r="A236" s="485" t="s">
        <v>527</v>
      </c>
      <c r="B236" s="486" t="s">
        <v>528</v>
      </c>
      <c r="C236" s="487" t="s">
        <v>538</v>
      </c>
      <c r="D236" s="488" t="s">
        <v>539</v>
      </c>
      <c r="E236" s="487" t="s">
        <v>1211</v>
      </c>
      <c r="F236" s="488" t="s">
        <v>1212</v>
      </c>
      <c r="G236" s="487" t="s">
        <v>1221</v>
      </c>
      <c r="H236" s="487" t="s">
        <v>1222</v>
      </c>
      <c r="I236" s="490">
        <v>30.780000686645508</v>
      </c>
      <c r="J236" s="490">
        <v>8</v>
      </c>
      <c r="K236" s="491">
        <v>246.24000549316406</v>
      </c>
    </row>
    <row r="237" spans="1:11" ht="14.45" customHeight="1" x14ac:dyDescent="0.2">
      <c r="A237" s="485" t="s">
        <v>527</v>
      </c>
      <c r="B237" s="486" t="s">
        <v>528</v>
      </c>
      <c r="C237" s="487" t="s">
        <v>538</v>
      </c>
      <c r="D237" s="488" t="s">
        <v>539</v>
      </c>
      <c r="E237" s="487" t="s">
        <v>1223</v>
      </c>
      <c r="F237" s="488" t="s">
        <v>1224</v>
      </c>
      <c r="G237" s="487" t="s">
        <v>1330</v>
      </c>
      <c r="H237" s="487" t="s">
        <v>1331</v>
      </c>
      <c r="I237" s="490">
        <v>9.9999997764825821E-3</v>
      </c>
      <c r="J237" s="490">
        <v>12000</v>
      </c>
      <c r="K237" s="491">
        <v>120</v>
      </c>
    </row>
    <row r="238" spans="1:11" ht="14.45" customHeight="1" x14ac:dyDescent="0.2">
      <c r="A238" s="485" t="s">
        <v>527</v>
      </c>
      <c r="B238" s="486" t="s">
        <v>528</v>
      </c>
      <c r="C238" s="487" t="s">
        <v>538</v>
      </c>
      <c r="D238" s="488" t="s">
        <v>539</v>
      </c>
      <c r="E238" s="487" t="s">
        <v>1223</v>
      </c>
      <c r="F238" s="488" t="s">
        <v>1224</v>
      </c>
      <c r="G238" s="487" t="s">
        <v>1332</v>
      </c>
      <c r="H238" s="487" t="s">
        <v>1333</v>
      </c>
      <c r="I238" s="490">
        <v>15.340000152587891</v>
      </c>
      <c r="J238" s="490">
        <v>128</v>
      </c>
      <c r="K238" s="491">
        <v>1964</v>
      </c>
    </row>
    <row r="239" spans="1:11" ht="14.45" customHeight="1" x14ac:dyDescent="0.2">
      <c r="A239" s="485" t="s">
        <v>527</v>
      </c>
      <c r="B239" s="486" t="s">
        <v>528</v>
      </c>
      <c r="C239" s="487" t="s">
        <v>538</v>
      </c>
      <c r="D239" s="488" t="s">
        <v>539</v>
      </c>
      <c r="E239" s="487" t="s">
        <v>1223</v>
      </c>
      <c r="F239" s="488" t="s">
        <v>1224</v>
      </c>
      <c r="G239" s="487" t="s">
        <v>1334</v>
      </c>
      <c r="H239" s="487" t="s">
        <v>1335</v>
      </c>
      <c r="I239" s="490">
        <v>0.79000002145767212</v>
      </c>
      <c r="J239" s="490">
        <v>2000</v>
      </c>
      <c r="K239" s="491">
        <v>1573</v>
      </c>
    </row>
    <row r="240" spans="1:11" ht="14.45" customHeight="1" x14ac:dyDescent="0.2">
      <c r="A240" s="485" t="s">
        <v>527</v>
      </c>
      <c r="B240" s="486" t="s">
        <v>528</v>
      </c>
      <c r="C240" s="487" t="s">
        <v>538</v>
      </c>
      <c r="D240" s="488" t="s">
        <v>539</v>
      </c>
      <c r="E240" s="487" t="s">
        <v>1223</v>
      </c>
      <c r="F240" s="488" t="s">
        <v>1224</v>
      </c>
      <c r="G240" s="487" t="s">
        <v>1336</v>
      </c>
      <c r="H240" s="487" t="s">
        <v>1337</v>
      </c>
      <c r="I240" s="490">
        <v>95.589996337890625</v>
      </c>
      <c r="J240" s="490">
        <v>5</v>
      </c>
      <c r="K240" s="491">
        <v>477.95001220703125</v>
      </c>
    </row>
    <row r="241" spans="1:11" ht="14.45" customHeight="1" x14ac:dyDescent="0.2">
      <c r="A241" s="485" t="s">
        <v>527</v>
      </c>
      <c r="B241" s="486" t="s">
        <v>528</v>
      </c>
      <c r="C241" s="487" t="s">
        <v>538</v>
      </c>
      <c r="D241" s="488" t="s">
        <v>539</v>
      </c>
      <c r="E241" s="487" t="s">
        <v>1223</v>
      </c>
      <c r="F241" s="488" t="s">
        <v>1224</v>
      </c>
      <c r="G241" s="487" t="s">
        <v>1338</v>
      </c>
      <c r="H241" s="487" t="s">
        <v>1339</v>
      </c>
      <c r="I241" s="490">
        <v>11.729999542236328</v>
      </c>
      <c r="J241" s="490">
        <v>5</v>
      </c>
      <c r="K241" s="491">
        <v>58.650001525878906</v>
      </c>
    </row>
    <row r="242" spans="1:11" ht="14.45" customHeight="1" x14ac:dyDescent="0.2">
      <c r="A242" s="485" t="s">
        <v>527</v>
      </c>
      <c r="B242" s="486" t="s">
        <v>528</v>
      </c>
      <c r="C242" s="487" t="s">
        <v>538</v>
      </c>
      <c r="D242" s="488" t="s">
        <v>539</v>
      </c>
      <c r="E242" s="487" t="s">
        <v>1223</v>
      </c>
      <c r="F242" s="488" t="s">
        <v>1224</v>
      </c>
      <c r="G242" s="487" t="s">
        <v>1340</v>
      </c>
      <c r="H242" s="487" t="s">
        <v>1341</v>
      </c>
      <c r="I242" s="490">
        <v>25.530000686645508</v>
      </c>
      <c r="J242" s="490">
        <v>420</v>
      </c>
      <c r="K242" s="491">
        <v>10722.599853515625</v>
      </c>
    </row>
    <row r="243" spans="1:11" ht="14.45" customHeight="1" x14ac:dyDescent="0.2">
      <c r="A243" s="485" t="s">
        <v>527</v>
      </c>
      <c r="B243" s="486" t="s">
        <v>528</v>
      </c>
      <c r="C243" s="487" t="s">
        <v>538</v>
      </c>
      <c r="D243" s="488" t="s">
        <v>539</v>
      </c>
      <c r="E243" s="487" t="s">
        <v>1223</v>
      </c>
      <c r="F243" s="488" t="s">
        <v>1224</v>
      </c>
      <c r="G243" s="487" t="s">
        <v>1229</v>
      </c>
      <c r="H243" s="487" t="s">
        <v>1230</v>
      </c>
      <c r="I243" s="490">
        <v>0.64999997615814209</v>
      </c>
      <c r="J243" s="490">
        <v>4800</v>
      </c>
      <c r="K243" s="491">
        <v>3120</v>
      </c>
    </row>
    <row r="244" spans="1:11" ht="14.45" customHeight="1" x14ac:dyDescent="0.2">
      <c r="A244" s="485" t="s">
        <v>527</v>
      </c>
      <c r="B244" s="486" t="s">
        <v>528</v>
      </c>
      <c r="C244" s="487" t="s">
        <v>538</v>
      </c>
      <c r="D244" s="488" t="s">
        <v>539</v>
      </c>
      <c r="E244" s="487" t="s">
        <v>1223</v>
      </c>
      <c r="F244" s="488" t="s">
        <v>1224</v>
      </c>
      <c r="G244" s="487" t="s">
        <v>1229</v>
      </c>
      <c r="H244" s="487" t="s">
        <v>1231</v>
      </c>
      <c r="I244" s="490">
        <v>0.64999997615814209</v>
      </c>
      <c r="J244" s="490">
        <v>2400</v>
      </c>
      <c r="K244" s="491">
        <v>1567.52001953125</v>
      </c>
    </row>
    <row r="245" spans="1:11" ht="14.45" customHeight="1" x14ac:dyDescent="0.2">
      <c r="A245" s="485" t="s">
        <v>527</v>
      </c>
      <c r="B245" s="486" t="s">
        <v>528</v>
      </c>
      <c r="C245" s="487" t="s">
        <v>538</v>
      </c>
      <c r="D245" s="488" t="s">
        <v>539</v>
      </c>
      <c r="E245" s="487" t="s">
        <v>1223</v>
      </c>
      <c r="F245" s="488" t="s">
        <v>1224</v>
      </c>
      <c r="G245" s="487" t="s">
        <v>1342</v>
      </c>
      <c r="H245" s="487" t="s">
        <v>1343</v>
      </c>
      <c r="I245" s="490">
        <v>3.5099999904632568</v>
      </c>
      <c r="J245" s="490">
        <v>1000</v>
      </c>
      <c r="K245" s="491">
        <v>3509</v>
      </c>
    </row>
    <row r="246" spans="1:11" ht="14.45" customHeight="1" x14ac:dyDescent="0.2">
      <c r="A246" s="485" t="s">
        <v>527</v>
      </c>
      <c r="B246" s="486" t="s">
        <v>528</v>
      </c>
      <c r="C246" s="487" t="s">
        <v>538</v>
      </c>
      <c r="D246" s="488" t="s">
        <v>539</v>
      </c>
      <c r="E246" s="487" t="s">
        <v>1223</v>
      </c>
      <c r="F246" s="488" t="s">
        <v>1224</v>
      </c>
      <c r="G246" s="487" t="s">
        <v>1344</v>
      </c>
      <c r="H246" s="487" t="s">
        <v>1345</v>
      </c>
      <c r="I246" s="490">
        <v>46.029998779296875</v>
      </c>
      <c r="J246" s="490">
        <v>800</v>
      </c>
      <c r="K246" s="491">
        <v>36822.71875</v>
      </c>
    </row>
    <row r="247" spans="1:11" ht="14.45" customHeight="1" x14ac:dyDescent="0.2">
      <c r="A247" s="485" t="s">
        <v>527</v>
      </c>
      <c r="B247" s="486" t="s">
        <v>528</v>
      </c>
      <c r="C247" s="487" t="s">
        <v>538</v>
      </c>
      <c r="D247" s="488" t="s">
        <v>539</v>
      </c>
      <c r="E247" s="487" t="s">
        <v>1223</v>
      </c>
      <c r="F247" s="488" t="s">
        <v>1224</v>
      </c>
      <c r="G247" s="487" t="s">
        <v>1346</v>
      </c>
      <c r="H247" s="487" t="s">
        <v>1347</v>
      </c>
      <c r="I247" s="490">
        <v>0.81999999284744263</v>
      </c>
      <c r="J247" s="490">
        <v>100</v>
      </c>
      <c r="K247" s="491">
        <v>82</v>
      </c>
    </row>
    <row r="248" spans="1:11" ht="14.45" customHeight="1" x14ac:dyDescent="0.2">
      <c r="A248" s="485" t="s">
        <v>527</v>
      </c>
      <c r="B248" s="486" t="s">
        <v>528</v>
      </c>
      <c r="C248" s="487" t="s">
        <v>538</v>
      </c>
      <c r="D248" s="488" t="s">
        <v>539</v>
      </c>
      <c r="E248" s="487" t="s">
        <v>1223</v>
      </c>
      <c r="F248" s="488" t="s">
        <v>1224</v>
      </c>
      <c r="G248" s="487" t="s">
        <v>1348</v>
      </c>
      <c r="H248" s="487" t="s">
        <v>1349</v>
      </c>
      <c r="I248" s="490">
        <v>0.57999998331069946</v>
      </c>
      <c r="J248" s="490">
        <v>600</v>
      </c>
      <c r="K248" s="491">
        <v>348</v>
      </c>
    </row>
    <row r="249" spans="1:11" ht="14.45" customHeight="1" x14ac:dyDescent="0.2">
      <c r="A249" s="485" t="s">
        <v>527</v>
      </c>
      <c r="B249" s="486" t="s">
        <v>528</v>
      </c>
      <c r="C249" s="487" t="s">
        <v>538</v>
      </c>
      <c r="D249" s="488" t="s">
        <v>539</v>
      </c>
      <c r="E249" s="487" t="s">
        <v>1223</v>
      </c>
      <c r="F249" s="488" t="s">
        <v>1224</v>
      </c>
      <c r="G249" s="487" t="s">
        <v>1350</v>
      </c>
      <c r="H249" s="487" t="s">
        <v>1351</v>
      </c>
      <c r="I249" s="490">
        <v>1.4500000476837158</v>
      </c>
      <c r="J249" s="490">
        <v>600</v>
      </c>
      <c r="K249" s="491">
        <v>871.20001220703125</v>
      </c>
    </row>
    <row r="250" spans="1:11" ht="14.45" customHeight="1" x14ac:dyDescent="0.2">
      <c r="A250" s="485" t="s">
        <v>527</v>
      </c>
      <c r="B250" s="486" t="s">
        <v>528</v>
      </c>
      <c r="C250" s="487" t="s">
        <v>538</v>
      </c>
      <c r="D250" s="488" t="s">
        <v>539</v>
      </c>
      <c r="E250" s="487" t="s">
        <v>1223</v>
      </c>
      <c r="F250" s="488" t="s">
        <v>1224</v>
      </c>
      <c r="G250" s="487" t="s">
        <v>1352</v>
      </c>
      <c r="H250" s="487" t="s">
        <v>1353</v>
      </c>
      <c r="I250" s="490">
        <v>2.7266666889190674</v>
      </c>
      <c r="J250" s="490">
        <v>3600</v>
      </c>
      <c r="K250" s="491">
        <v>9816</v>
      </c>
    </row>
    <row r="251" spans="1:11" ht="14.45" customHeight="1" x14ac:dyDescent="0.2">
      <c r="A251" s="485" t="s">
        <v>527</v>
      </c>
      <c r="B251" s="486" t="s">
        <v>528</v>
      </c>
      <c r="C251" s="487" t="s">
        <v>538</v>
      </c>
      <c r="D251" s="488" t="s">
        <v>539</v>
      </c>
      <c r="E251" s="487" t="s">
        <v>1223</v>
      </c>
      <c r="F251" s="488" t="s">
        <v>1224</v>
      </c>
      <c r="G251" s="487" t="s">
        <v>1354</v>
      </c>
      <c r="H251" s="487" t="s">
        <v>1355</v>
      </c>
      <c r="I251" s="490">
        <v>1.9239999532699585</v>
      </c>
      <c r="J251" s="490">
        <v>1400</v>
      </c>
      <c r="K251" s="491">
        <v>2693</v>
      </c>
    </row>
    <row r="252" spans="1:11" ht="14.45" customHeight="1" x14ac:dyDescent="0.2">
      <c r="A252" s="485" t="s">
        <v>527</v>
      </c>
      <c r="B252" s="486" t="s">
        <v>528</v>
      </c>
      <c r="C252" s="487" t="s">
        <v>538</v>
      </c>
      <c r="D252" s="488" t="s">
        <v>539</v>
      </c>
      <c r="E252" s="487" t="s">
        <v>1223</v>
      </c>
      <c r="F252" s="488" t="s">
        <v>1224</v>
      </c>
      <c r="G252" s="487" t="s">
        <v>1356</v>
      </c>
      <c r="H252" s="487" t="s">
        <v>1357</v>
      </c>
      <c r="I252" s="490">
        <v>2.0900000333786011</v>
      </c>
      <c r="J252" s="490">
        <v>18000</v>
      </c>
      <c r="K252" s="491">
        <v>37644</v>
      </c>
    </row>
    <row r="253" spans="1:11" ht="14.45" customHeight="1" x14ac:dyDescent="0.2">
      <c r="A253" s="485" t="s">
        <v>527</v>
      </c>
      <c r="B253" s="486" t="s">
        <v>528</v>
      </c>
      <c r="C253" s="487" t="s">
        <v>538</v>
      </c>
      <c r="D253" s="488" t="s">
        <v>539</v>
      </c>
      <c r="E253" s="487" t="s">
        <v>1223</v>
      </c>
      <c r="F253" s="488" t="s">
        <v>1224</v>
      </c>
      <c r="G253" s="487" t="s">
        <v>1358</v>
      </c>
      <c r="H253" s="487" t="s">
        <v>1359</v>
      </c>
      <c r="I253" s="490">
        <v>2.0449999570846558</v>
      </c>
      <c r="J253" s="490">
        <v>22800</v>
      </c>
      <c r="K253" s="491">
        <v>46658.03955078125</v>
      </c>
    </row>
    <row r="254" spans="1:11" ht="14.45" customHeight="1" x14ac:dyDescent="0.2">
      <c r="A254" s="485" t="s">
        <v>527</v>
      </c>
      <c r="B254" s="486" t="s">
        <v>528</v>
      </c>
      <c r="C254" s="487" t="s">
        <v>538</v>
      </c>
      <c r="D254" s="488" t="s">
        <v>539</v>
      </c>
      <c r="E254" s="487" t="s">
        <v>1223</v>
      </c>
      <c r="F254" s="488" t="s">
        <v>1224</v>
      </c>
      <c r="G254" s="487" t="s">
        <v>1360</v>
      </c>
      <c r="H254" s="487" t="s">
        <v>1361</v>
      </c>
      <c r="I254" s="490">
        <v>2.380000114440918</v>
      </c>
      <c r="J254" s="490">
        <v>50</v>
      </c>
      <c r="K254" s="491">
        <v>119</v>
      </c>
    </row>
    <row r="255" spans="1:11" ht="14.45" customHeight="1" x14ac:dyDescent="0.2">
      <c r="A255" s="485" t="s">
        <v>527</v>
      </c>
      <c r="B255" s="486" t="s">
        <v>528</v>
      </c>
      <c r="C255" s="487" t="s">
        <v>538</v>
      </c>
      <c r="D255" s="488" t="s">
        <v>539</v>
      </c>
      <c r="E255" s="487" t="s">
        <v>1223</v>
      </c>
      <c r="F255" s="488" t="s">
        <v>1224</v>
      </c>
      <c r="G255" s="487" t="s">
        <v>1362</v>
      </c>
      <c r="H255" s="487" t="s">
        <v>1363</v>
      </c>
      <c r="I255" s="490">
        <v>3.6099998950958252</v>
      </c>
      <c r="J255" s="490">
        <v>50</v>
      </c>
      <c r="K255" s="491">
        <v>180.28999328613281</v>
      </c>
    </row>
    <row r="256" spans="1:11" ht="14.45" customHeight="1" x14ac:dyDescent="0.2">
      <c r="A256" s="485" t="s">
        <v>527</v>
      </c>
      <c r="B256" s="486" t="s">
        <v>528</v>
      </c>
      <c r="C256" s="487" t="s">
        <v>538</v>
      </c>
      <c r="D256" s="488" t="s">
        <v>539</v>
      </c>
      <c r="E256" s="487" t="s">
        <v>1223</v>
      </c>
      <c r="F256" s="488" t="s">
        <v>1224</v>
      </c>
      <c r="G256" s="487" t="s">
        <v>1240</v>
      </c>
      <c r="H256" s="487" t="s">
        <v>1241</v>
      </c>
      <c r="I256" s="490">
        <v>1.2799999713897705</v>
      </c>
      <c r="J256" s="490">
        <v>1000</v>
      </c>
      <c r="K256" s="491">
        <v>1282.5999755859375</v>
      </c>
    </row>
    <row r="257" spans="1:11" ht="14.45" customHeight="1" x14ac:dyDescent="0.2">
      <c r="A257" s="485" t="s">
        <v>527</v>
      </c>
      <c r="B257" s="486" t="s">
        <v>528</v>
      </c>
      <c r="C257" s="487" t="s">
        <v>538</v>
      </c>
      <c r="D257" s="488" t="s">
        <v>539</v>
      </c>
      <c r="E257" s="487" t="s">
        <v>1223</v>
      </c>
      <c r="F257" s="488" t="s">
        <v>1224</v>
      </c>
      <c r="G257" s="487" t="s">
        <v>1364</v>
      </c>
      <c r="H257" s="487" t="s">
        <v>1365</v>
      </c>
      <c r="I257" s="490">
        <v>23.709999084472656</v>
      </c>
      <c r="J257" s="490">
        <v>150</v>
      </c>
      <c r="K257" s="491">
        <v>3556.5</v>
      </c>
    </row>
    <row r="258" spans="1:11" ht="14.45" customHeight="1" x14ac:dyDescent="0.2">
      <c r="A258" s="485" t="s">
        <v>527</v>
      </c>
      <c r="B258" s="486" t="s">
        <v>528</v>
      </c>
      <c r="C258" s="487" t="s">
        <v>538</v>
      </c>
      <c r="D258" s="488" t="s">
        <v>539</v>
      </c>
      <c r="E258" s="487" t="s">
        <v>1366</v>
      </c>
      <c r="F258" s="488" t="s">
        <v>1367</v>
      </c>
      <c r="G258" s="487" t="s">
        <v>1368</v>
      </c>
      <c r="H258" s="487" t="s">
        <v>1369</v>
      </c>
      <c r="I258" s="490">
        <v>30.25</v>
      </c>
      <c r="J258" s="490">
        <v>240</v>
      </c>
      <c r="K258" s="491">
        <v>7260</v>
      </c>
    </row>
    <row r="259" spans="1:11" ht="14.45" customHeight="1" x14ac:dyDescent="0.2">
      <c r="A259" s="485" t="s">
        <v>527</v>
      </c>
      <c r="B259" s="486" t="s">
        <v>528</v>
      </c>
      <c r="C259" s="487" t="s">
        <v>538</v>
      </c>
      <c r="D259" s="488" t="s">
        <v>539</v>
      </c>
      <c r="E259" s="487" t="s">
        <v>1366</v>
      </c>
      <c r="F259" s="488" t="s">
        <v>1367</v>
      </c>
      <c r="G259" s="487" t="s">
        <v>1370</v>
      </c>
      <c r="H259" s="487" t="s">
        <v>1371</v>
      </c>
      <c r="I259" s="490">
        <v>726</v>
      </c>
      <c r="J259" s="490">
        <v>100</v>
      </c>
      <c r="K259" s="491">
        <v>72600</v>
      </c>
    </row>
    <row r="260" spans="1:11" ht="14.45" customHeight="1" x14ac:dyDescent="0.2">
      <c r="A260" s="485" t="s">
        <v>527</v>
      </c>
      <c r="B260" s="486" t="s">
        <v>528</v>
      </c>
      <c r="C260" s="487" t="s">
        <v>538</v>
      </c>
      <c r="D260" s="488" t="s">
        <v>539</v>
      </c>
      <c r="E260" s="487" t="s">
        <v>1366</v>
      </c>
      <c r="F260" s="488" t="s">
        <v>1367</v>
      </c>
      <c r="G260" s="487" t="s">
        <v>1372</v>
      </c>
      <c r="H260" s="487" t="s">
        <v>1373</v>
      </c>
      <c r="I260" s="490">
        <v>722.03997802734375</v>
      </c>
      <c r="J260" s="490">
        <v>20</v>
      </c>
      <c r="K260" s="491">
        <v>14440.8701171875</v>
      </c>
    </row>
    <row r="261" spans="1:11" ht="14.45" customHeight="1" x14ac:dyDescent="0.2">
      <c r="A261" s="485" t="s">
        <v>527</v>
      </c>
      <c r="B261" s="486" t="s">
        <v>528</v>
      </c>
      <c r="C261" s="487" t="s">
        <v>538</v>
      </c>
      <c r="D261" s="488" t="s">
        <v>539</v>
      </c>
      <c r="E261" s="487" t="s">
        <v>1366</v>
      </c>
      <c r="F261" s="488" t="s">
        <v>1367</v>
      </c>
      <c r="G261" s="487" t="s">
        <v>1374</v>
      </c>
      <c r="H261" s="487" t="s">
        <v>1375</v>
      </c>
      <c r="I261" s="490">
        <v>30.25</v>
      </c>
      <c r="J261" s="490">
        <v>6000</v>
      </c>
      <c r="K261" s="491">
        <v>181500</v>
      </c>
    </row>
    <row r="262" spans="1:11" ht="14.45" customHeight="1" x14ac:dyDescent="0.2">
      <c r="A262" s="485" t="s">
        <v>527</v>
      </c>
      <c r="B262" s="486" t="s">
        <v>528</v>
      </c>
      <c r="C262" s="487" t="s">
        <v>538</v>
      </c>
      <c r="D262" s="488" t="s">
        <v>539</v>
      </c>
      <c r="E262" s="487" t="s">
        <v>1366</v>
      </c>
      <c r="F262" s="488" t="s">
        <v>1367</v>
      </c>
      <c r="G262" s="487" t="s">
        <v>1376</v>
      </c>
      <c r="H262" s="487" t="s">
        <v>1377</v>
      </c>
      <c r="I262" s="490">
        <v>272.25</v>
      </c>
      <c r="J262" s="490">
        <v>5700</v>
      </c>
      <c r="K262" s="491">
        <v>1551825</v>
      </c>
    </row>
    <row r="263" spans="1:11" ht="14.45" customHeight="1" x14ac:dyDescent="0.2">
      <c r="A263" s="485" t="s">
        <v>527</v>
      </c>
      <c r="B263" s="486" t="s">
        <v>528</v>
      </c>
      <c r="C263" s="487" t="s">
        <v>538</v>
      </c>
      <c r="D263" s="488" t="s">
        <v>539</v>
      </c>
      <c r="E263" s="487" t="s">
        <v>1366</v>
      </c>
      <c r="F263" s="488" t="s">
        <v>1367</v>
      </c>
      <c r="G263" s="487" t="s">
        <v>1378</v>
      </c>
      <c r="H263" s="487" t="s">
        <v>1379</v>
      </c>
      <c r="I263" s="490">
        <v>121</v>
      </c>
      <c r="J263" s="490">
        <v>204</v>
      </c>
      <c r="K263" s="491">
        <v>24684</v>
      </c>
    </row>
    <row r="264" spans="1:11" ht="14.45" customHeight="1" x14ac:dyDescent="0.2">
      <c r="A264" s="485" t="s">
        <v>527</v>
      </c>
      <c r="B264" s="486" t="s">
        <v>528</v>
      </c>
      <c r="C264" s="487" t="s">
        <v>538</v>
      </c>
      <c r="D264" s="488" t="s">
        <v>539</v>
      </c>
      <c r="E264" s="487" t="s">
        <v>1366</v>
      </c>
      <c r="F264" s="488" t="s">
        <v>1367</v>
      </c>
      <c r="G264" s="487" t="s">
        <v>1380</v>
      </c>
      <c r="H264" s="487" t="s">
        <v>1381</v>
      </c>
      <c r="I264" s="490">
        <v>121</v>
      </c>
      <c r="J264" s="490">
        <v>420</v>
      </c>
      <c r="K264" s="491">
        <v>50820</v>
      </c>
    </row>
    <row r="265" spans="1:11" ht="14.45" customHeight="1" x14ac:dyDescent="0.2">
      <c r="A265" s="485" t="s">
        <v>527</v>
      </c>
      <c r="B265" s="486" t="s">
        <v>528</v>
      </c>
      <c r="C265" s="487" t="s">
        <v>538</v>
      </c>
      <c r="D265" s="488" t="s">
        <v>539</v>
      </c>
      <c r="E265" s="487" t="s">
        <v>1366</v>
      </c>
      <c r="F265" s="488" t="s">
        <v>1367</v>
      </c>
      <c r="G265" s="487" t="s">
        <v>1382</v>
      </c>
      <c r="H265" s="487" t="s">
        <v>1383</v>
      </c>
      <c r="I265" s="490">
        <v>237.36167144775391</v>
      </c>
      <c r="J265" s="490">
        <v>380</v>
      </c>
      <c r="K265" s="491">
        <v>89975.599609375</v>
      </c>
    </row>
    <row r="266" spans="1:11" ht="14.45" customHeight="1" x14ac:dyDescent="0.2">
      <c r="A266" s="485" t="s">
        <v>527</v>
      </c>
      <c r="B266" s="486" t="s">
        <v>528</v>
      </c>
      <c r="C266" s="487" t="s">
        <v>538</v>
      </c>
      <c r="D266" s="488" t="s">
        <v>539</v>
      </c>
      <c r="E266" s="487" t="s">
        <v>1366</v>
      </c>
      <c r="F266" s="488" t="s">
        <v>1367</v>
      </c>
      <c r="G266" s="487" t="s">
        <v>1384</v>
      </c>
      <c r="H266" s="487" t="s">
        <v>1385</v>
      </c>
      <c r="I266" s="490">
        <v>226.27000427246094</v>
      </c>
      <c r="J266" s="490">
        <v>570</v>
      </c>
      <c r="K266" s="491">
        <v>128973.90234375</v>
      </c>
    </row>
    <row r="267" spans="1:11" ht="14.45" customHeight="1" x14ac:dyDescent="0.2">
      <c r="A267" s="485" t="s">
        <v>527</v>
      </c>
      <c r="B267" s="486" t="s">
        <v>528</v>
      </c>
      <c r="C267" s="487" t="s">
        <v>538</v>
      </c>
      <c r="D267" s="488" t="s">
        <v>539</v>
      </c>
      <c r="E267" s="487" t="s">
        <v>1366</v>
      </c>
      <c r="F267" s="488" t="s">
        <v>1367</v>
      </c>
      <c r="G267" s="487" t="s">
        <v>1386</v>
      </c>
      <c r="H267" s="487" t="s">
        <v>1387</v>
      </c>
      <c r="I267" s="490">
        <v>121</v>
      </c>
      <c r="J267" s="490">
        <v>180</v>
      </c>
      <c r="K267" s="491">
        <v>21780</v>
      </c>
    </row>
    <row r="268" spans="1:11" ht="14.45" customHeight="1" x14ac:dyDescent="0.2">
      <c r="A268" s="485" t="s">
        <v>527</v>
      </c>
      <c r="B268" s="486" t="s">
        <v>528</v>
      </c>
      <c r="C268" s="487" t="s">
        <v>538</v>
      </c>
      <c r="D268" s="488" t="s">
        <v>539</v>
      </c>
      <c r="E268" s="487" t="s">
        <v>1366</v>
      </c>
      <c r="F268" s="488" t="s">
        <v>1367</v>
      </c>
      <c r="G268" s="487" t="s">
        <v>1388</v>
      </c>
      <c r="H268" s="487" t="s">
        <v>1389</v>
      </c>
      <c r="I268" s="490">
        <v>60.5</v>
      </c>
      <c r="J268" s="490">
        <v>5760</v>
      </c>
      <c r="K268" s="491">
        <v>348480</v>
      </c>
    </row>
    <row r="269" spans="1:11" ht="14.45" customHeight="1" x14ac:dyDescent="0.2">
      <c r="A269" s="485" t="s">
        <v>527</v>
      </c>
      <c r="B269" s="486" t="s">
        <v>528</v>
      </c>
      <c r="C269" s="487" t="s">
        <v>538</v>
      </c>
      <c r="D269" s="488" t="s">
        <v>539</v>
      </c>
      <c r="E269" s="487" t="s">
        <v>1366</v>
      </c>
      <c r="F269" s="488" t="s">
        <v>1367</v>
      </c>
      <c r="G269" s="487" t="s">
        <v>1388</v>
      </c>
      <c r="H269" s="487" t="s">
        <v>1390</v>
      </c>
      <c r="I269" s="490">
        <v>60.5</v>
      </c>
      <c r="J269" s="490">
        <v>1290</v>
      </c>
      <c r="K269" s="491">
        <v>78045</v>
      </c>
    </row>
    <row r="270" spans="1:11" ht="14.45" customHeight="1" x14ac:dyDescent="0.2">
      <c r="A270" s="485" t="s">
        <v>527</v>
      </c>
      <c r="B270" s="486" t="s">
        <v>528</v>
      </c>
      <c r="C270" s="487" t="s">
        <v>538</v>
      </c>
      <c r="D270" s="488" t="s">
        <v>539</v>
      </c>
      <c r="E270" s="487" t="s">
        <v>1366</v>
      </c>
      <c r="F270" s="488" t="s">
        <v>1367</v>
      </c>
      <c r="G270" s="487" t="s">
        <v>1391</v>
      </c>
      <c r="H270" s="487" t="s">
        <v>1392</v>
      </c>
      <c r="I270" s="490">
        <v>20.899999618530273</v>
      </c>
      <c r="J270" s="490">
        <v>5700</v>
      </c>
      <c r="K270" s="491">
        <v>119130</v>
      </c>
    </row>
    <row r="271" spans="1:11" ht="14.45" customHeight="1" x14ac:dyDescent="0.2">
      <c r="A271" s="485" t="s">
        <v>527</v>
      </c>
      <c r="B271" s="486" t="s">
        <v>528</v>
      </c>
      <c r="C271" s="487" t="s">
        <v>538</v>
      </c>
      <c r="D271" s="488" t="s">
        <v>539</v>
      </c>
      <c r="E271" s="487" t="s">
        <v>1366</v>
      </c>
      <c r="F271" s="488" t="s">
        <v>1367</v>
      </c>
      <c r="G271" s="487" t="s">
        <v>1393</v>
      </c>
      <c r="H271" s="487" t="s">
        <v>1394</v>
      </c>
      <c r="I271" s="490">
        <v>217.80000305175781</v>
      </c>
      <c r="J271" s="490">
        <v>96</v>
      </c>
      <c r="K271" s="491">
        <v>20908.80078125</v>
      </c>
    </row>
    <row r="272" spans="1:11" ht="14.45" customHeight="1" x14ac:dyDescent="0.2">
      <c r="A272" s="485" t="s">
        <v>527</v>
      </c>
      <c r="B272" s="486" t="s">
        <v>528</v>
      </c>
      <c r="C272" s="487" t="s">
        <v>538</v>
      </c>
      <c r="D272" s="488" t="s">
        <v>539</v>
      </c>
      <c r="E272" s="487" t="s">
        <v>1366</v>
      </c>
      <c r="F272" s="488" t="s">
        <v>1367</v>
      </c>
      <c r="G272" s="487" t="s">
        <v>1395</v>
      </c>
      <c r="H272" s="487" t="s">
        <v>1396</v>
      </c>
      <c r="I272" s="490">
        <v>10.164999961853027</v>
      </c>
      <c r="J272" s="490">
        <v>150</v>
      </c>
      <c r="K272" s="491">
        <v>1525</v>
      </c>
    </row>
    <row r="273" spans="1:11" ht="14.45" customHeight="1" x14ac:dyDescent="0.2">
      <c r="A273" s="485" t="s">
        <v>527</v>
      </c>
      <c r="B273" s="486" t="s">
        <v>528</v>
      </c>
      <c r="C273" s="487" t="s">
        <v>538</v>
      </c>
      <c r="D273" s="488" t="s">
        <v>539</v>
      </c>
      <c r="E273" s="487" t="s">
        <v>1366</v>
      </c>
      <c r="F273" s="488" t="s">
        <v>1367</v>
      </c>
      <c r="G273" s="487" t="s">
        <v>1397</v>
      </c>
      <c r="H273" s="487" t="s">
        <v>1398</v>
      </c>
      <c r="I273" s="490">
        <v>3388</v>
      </c>
      <c r="J273" s="490">
        <v>24</v>
      </c>
      <c r="K273" s="491">
        <v>81312</v>
      </c>
    </row>
    <row r="274" spans="1:11" ht="14.45" customHeight="1" x14ac:dyDescent="0.2">
      <c r="A274" s="485" t="s">
        <v>527</v>
      </c>
      <c r="B274" s="486" t="s">
        <v>528</v>
      </c>
      <c r="C274" s="487" t="s">
        <v>538</v>
      </c>
      <c r="D274" s="488" t="s">
        <v>539</v>
      </c>
      <c r="E274" s="487" t="s">
        <v>1366</v>
      </c>
      <c r="F274" s="488" t="s">
        <v>1367</v>
      </c>
      <c r="G274" s="487" t="s">
        <v>1399</v>
      </c>
      <c r="H274" s="487" t="s">
        <v>1400</v>
      </c>
      <c r="I274" s="490">
        <v>1754.5</v>
      </c>
      <c r="J274" s="490">
        <v>96</v>
      </c>
      <c r="K274" s="491">
        <v>168432</v>
      </c>
    </row>
    <row r="275" spans="1:11" ht="14.45" customHeight="1" x14ac:dyDescent="0.2">
      <c r="A275" s="485" t="s">
        <v>527</v>
      </c>
      <c r="B275" s="486" t="s">
        <v>528</v>
      </c>
      <c r="C275" s="487" t="s">
        <v>538</v>
      </c>
      <c r="D275" s="488" t="s">
        <v>539</v>
      </c>
      <c r="E275" s="487" t="s">
        <v>1366</v>
      </c>
      <c r="F275" s="488" t="s">
        <v>1367</v>
      </c>
      <c r="G275" s="487" t="s">
        <v>1401</v>
      </c>
      <c r="H275" s="487" t="s">
        <v>1402</v>
      </c>
      <c r="I275" s="490">
        <v>4235</v>
      </c>
      <c r="J275" s="490">
        <v>56</v>
      </c>
      <c r="K275" s="491">
        <v>237160</v>
      </c>
    </row>
    <row r="276" spans="1:11" ht="14.45" customHeight="1" x14ac:dyDescent="0.2">
      <c r="A276" s="485" t="s">
        <v>527</v>
      </c>
      <c r="B276" s="486" t="s">
        <v>528</v>
      </c>
      <c r="C276" s="487" t="s">
        <v>538</v>
      </c>
      <c r="D276" s="488" t="s">
        <v>539</v>
      </c>
      <c r="E276" s="487" t="s">
        <v>1366</v>
      </c>
      <c r="F276" s="488" t="s">
        <v>1367</v>
      </c>
      <c r="G276" s="487" t="s">
        <v>1403</v>
      </c>
      <c r="H276" s="487" t="s">
        <v>1404</v>
      </c>
      <c r="I276" s="490">
        <v>5203</v>
      </c>
      <c r="J276" s="490">
        <v>6</v>
      </c>
      <c r="K276" s="491">
        <v>31218</v>
      </c>
    </row>
    <row r="277" spans="1:11" ht="14.45" customHeight="1" x14ac:dyDescent="0.2">
      <c r="A277" s="485" t="s">
        <v>527</v>
      </c>
      <c r="B277" s="486" t="s">
        <v>528</v>
      </c>
      <c r="C277" s="487" t="s">
        <v>538</v>
      </c>
      <c r="D277" s="488" t="s">
        <v>539</v>
      </c>
      <c r="E277" s="487" t="s">
        <v>1366</v>
      </c>
      <c r="F277" s="488" t="s">
        <v>1367</v>
      </c>
      <c r="G277" s="487" t="s">
        <v>1405</v>
      </c>
      <c r="H277" s="487" t="s">
        <v>1406</v>
      </c>
      <c r="I277" s="490">
        <v>102.84999847412109</v>
      </c>
      <c r="J277" s="490">
        <v>5800</v>
      </c>
      <c r="K277" s="491">
        <v>596530</v>
      </c>
    </row>
    <row r="278" spans="1:11" ht="14.45" customHeight="1" x14ac:dyDescent="0.2">
      <c r="A278" s="485" t="s">
        <v>527</v>
      </c>
      <c r="B278" s="486" t="s">
        <v>528</v>
      </c>
      <c r="C278" s="487" t="s">
        <v>538</v>
      </c>
      <c r="D278" s="488" t="s">
        <v>539</v>
      </c>
      <c r="E278" s="487" t="s">
        <v>1366</v>
      </c>
      <c r="F278" s="488" t="s">
        <v>1367</v>
      </c>
      <c r="G278" s="487" t="s">
        <v>1407</v>
      </c>
      <c r="H278" s="487" t="s">
        <v>1408</v>
      </c>
      <c r="I278" s="490">
        <v>1681.9000244140625</v>
      </c>
      <c r="J278" s="490">
        <v>272</v>
      </c>
      <c r="K278" s="491">
        <v>457476.810546875</v>
      </c>
    </row>
    <row r="279" spans="1:11" ht="14.45" customHeight="1" x14ac:dyDescent="0.2">
      <c r="A279" s="485" t="s">
        <v>527</v>
      </c>
      <c r="B279" s="486" t="s">
        <v>528</v>
      </c>
      <c r="C279" s="487" t="s">
        <v>538</v>
      </c>
      <c r="D279" s="488" t="s">
        <v>539</v>
      </c>
      <c r="E279" s="487" t="s">
        <v>1366</v>
      </c>
      <c r="F279" s="488" t="s">
        <v>1367</v>
      </c>
      <c r="G279" s="487" t="s">
        <v>1409</v>
      </c>
      <c r="H279" s="487" t="s">
        <v>1410</v>
      </c>
      <c r="I279" s="490">
        <v>555.3900146484375</v>
      </c>
      <c r="J279" s="490">
        <v>570</v>
      </c>
      <c r="K279" s="491">
        <v>316572.296875</v>
      </c>
    </row>
    <row r="280" spans="1:11" ht="14.45" customHeight="1" x14ac:dyDescent="0.2">
      <c r="A280" s="485" t="s">
        <v>527</v>
      </c>
      <c r="B280" s="486" t="s">
        <v>528</v>
      </c>
      <c r="C280" s="487" t="s">
        <v>538</v>
      </c>
      <c r="D280" s="488" t="s">
        <v>539</v>
      </c>
      <c r="E280" s="487" t="s">
        <v>1366</v>
      </c>
      <c r="F280" s="488" t="s">
        <v>1367</v>
      </c>
      <c r="G280" s="487" t="s">
        <v>1411</v>
      </c>
      <c r="H280" s="487" t="s">
        <v>1412</v>
      </c>
      <c r="I280" s="490">
        <v>5445</v>
      </c>
      <c r="J280" s="490">
        <v>126</v>
      </c>
      <c r="K280" s="491">
        <v>686070</v>
      </c>
    </row>
    <row r="281" spans="1:11" ht="14.45" customHeight="1" x14ac:dyDescent="0.2">
      <c r="A281" s="485" t="s">
        <v>527</v>
      </c>
      <c r="B281" s="486" t="s">
        <v>528</v>
      </c>
      <c r="C281" s="487" t="s">
        <v>538</v>
      </c>
      <c r="D281" s="488" t="s">
        <v>539</v>
      </c>
      <c r="E281" s="487" t="s">
        <v>1366</v>
      </c>
      <c r="F281" s="488" t="s">
        <v>1367</v>
      </c>
      <c r="G281" s="487" t="s">
        <v>1413</v>
      </c>
      <c r="H281" s="487" t="s">
        <v>1414</v>
      </c>
      <c r="I281" s="490">
        <v>5445</v>
      </c>
      <c r="J281" s="490">
        <v>198</v>
      </c>
      <c r="K281" s="491">
        <v>1078110</v>
      </c>
    </row>
    <row r="282" spans="1:11" ht="14.45" customHeight="1" x14ac:dyDescent="0.2">
      <c r="A282" s="485" t="s">
        <v>527</v>
      </c>
      <c r="B282" s="486" t="s">
        <v>528</v>
      </c>
      <c r="C282" s="487" t="s">
        <v>538</v>
      </c>
      <c r="D282" s="488" t="s">
        <v>539</v>
      </c>
      <c r="E282" s="487" t="s">
        <v>1366</v>
      </c>
      <c r="F282" s="488" t="s">
        <v>1367</v>
      </c>
      <c r="G282" s="487" t="s">
        <v>1415</v>
      </c>
      <c r="H282" s="487" t="s">
        <v>1416</v>
      </c>
      <c r="I282" s="490">
        <v>1089</v>
      </c>
      <c r="J282" s="490">
        <v>66</v>
      </c>
      <c r="K282" s="491">
        <v>71874</v>
      </c>
    </row>
    <row r="283" spans="1:11" ht="14.45" customHeight="1" x14ac:dyDescent="0.2">
      <c r="A283" s="485" t="s">
        <v>527</v>
      </c>
      <c r="B283" s="486" t="s">
        <v>528</v>
      </c>
      <c r="C283" s="487" t="s">
        <v>538</v>
      </c>
      <c r="D283" s="488" t="s">
        <v>539</v>
      </c>
      <c r="E283" s="487" t="s">
        <v>1366</v>
      </c>
      <c r="F283" s="488" t="s">
        <v>1367</v>
      </c>
      <c r="G283" s="487" t="s">
        <v>1417</v>
      </c>
      <c r="H283" s="487" t="s">
        <v>1418</v>
      </c>
      <c r="I283" s="490">
        <v>1089</v>
      </c>
      <c r="J283" s="490">
        <v>108</v>
      </c>
      <c r="K283" s="491">
        <v>117612</v>
      </c>
    </row>
    <row r="284" spans="1:11" ht="14.45" customHeight="1" x14ac:dyDescent="0.2">
      <c r="A284" s="485" t="s">
        <v>527</v>
      </c>
      <c r="B284" s="486" t="s">
        <v>528</v>
      </c>
      <c r="C284" s="487" t="s">
        <v>538</v>
      </c>
      <c r="D284" s="488" t="s">
        <v>539</v>
      </c>
      <c r="E284" s="487" t="s">
        <v>1366</v>
      </c>
      <c r="F284" s="488" t="s">
        <v>1367</v>
      </c>
      <c r="G284" s="487" t="s">
        <v>1419</v>
      </c>
      <c r="H284" s="487" t="s">
        <v>1420</v>
      </c>
      <c r="I284" s="490">
        <v>689.70001220703125</v>
      </c>
      <c r="J284" s="490">
        <v>480</v>
      </c>
      <c r="K284" s="491">
        <v>331056</v>
      </c>
    </row>
    <row r="285" spans="1:11" ht="14.45" customHeight="1" x14ac:dyDescent="0.2">
      <c r="A285" s="485" t="s">
        <v>527</v>
      </c>
      <c r="B285" s="486" t="s">
        <v>528</v>
      </c>
      <c r="C285" s="487" t="s">
        <v>538</v>
      </c>
      <c r="D285" s="488" t="s">
        <v>539</v>
      </c>
      <c r="E285" s="487" t="s">
        <v>1366</v>
      </c>
      <c r="F285" s="488" t="s">
        <v>1367</v>
      </c>
      <c r="G285" s="487" t="s">
        <v>1421</v>
      </c>
      <c r="H285" s="487" t="s">
        <v>1422</v>
      </c>
      <c r="I285" s="490">
        <v>150.34999338785806</v>
      </c>
      <c r="J285" s="490">
        <v>3680</v>
      </c>
      <c r="K285" s="491">
        <v>553115.1875</v>
      </c>
    </row>
    <row r="286" spans="1:11" ht="14.45" customHeight="1" x14ac:dyDescent="0.2">
      <c r="A286" s="485" t="s">
        <v>527</v>
      </c>
      <c r="B286" s="486" t="s">
        <v>528</v>
      </c>
      <c r="C286" s="487" t="s">
        <v>538</v>
      </c>
      <c r="D286" s="488" t="s">
        <v>539</v>
      </c>
      <c r="E286" s="487" t="s">
        <v>1366</v>
      </c>
      <c r="F286" s="488" t="s">
        <v>1367</v>
      </c>
      <c r="G286" s="487" t="s">
        <v>1423</v>
      </c>
      <c r="H286" s="487" t="s">
        <v>1424</v>
      </c>
      <c r="I286" s="490">
        <v>290.39999389648438</v>
      </c>
      <c r="J286" s="490">
        <v>72</v>
      </c>
      <c r="K286" s="491">
        <v>20908.80029296875</v>
      </c>
    </row>
    <row r="287" spans="1:11" ht="14.45" customHeight="1" x14ac:dyDescent="0.2">
      <c r="A287" s="485" t="s">
        <v>527</v>
      </c>
      <c r="B287" s="486" t="s">
        <v>528</v>
      </c>
      <c r="C287" s="487" t="s">
        <v>538</v>
      </c>
      <c r="D287" s="488" t="s">
        <v>539</v>
      </c>
      <c r="E287" s="487" t="s">
        <v>1366</v>
      </c>
      <c r="F287" s="488" t="s">
        <v>1367</v>
      </c>
      <c r="G287" s="487" t="s">
        <v>1425</v>
      </c>
      <c r="H287" s="487" t="s">
        <v>1426</v>
      </c>
      <c r="I287" s="490">
        <v>56.869998931884766</v>
      </c>
      <c r="J287" s="490">
        <v>1200</v>
      </c>
      <c r="K287" s="491">
        <v>68244.00048828125</v>
      </c>
    </row>
    <row r="288" spans="1:11" ht="14.45" customHeight="1" x14ac:dyDescent="0.2">
      <c r="A288" s="485" t="s">
        <v>527</v>
      </c>
      <c r="B288" s="486" t="s">
        <v>528</v>
      </c>
      <c r="C288" s="487" t="s">
        <v>538</v>
      </c>
      <c r="D288" s="488" t="s">
        <v>539</v>
      </c>
      <c r="E288" s="487" t="s">
        <v>1366</v>
      </c>
      <c r="F288" s="488" t="s">
        <v>1367</v>
      </c>
      <c r="G288" s="487" t="s">
        <v>1427</v>
      </c>
      <c r="H288" s="487" t="s">
        <v>1428</v>
      </c>
      <c r="I288" s="490">
        <v>598.95001220703125</v>
      </c>
      <c r="J288" s="490">
        <v>6684</v>
      </c>
      <c r="K288" s="491">
        <v>4003381.8125</v>
      </c>
    </row>
    <row r="289" spans="1:11" ht="14.45" customHeight="1" x14ac:dyDescent="0.2">
      <c r="A289" s="485" t="s">
        <v>527</v>
      </c>
      <c r="B289" s="486" t="s">
        <v>528</v>
      </c>
      <c r="C289" s="487" t="s">
        <v>538</v>
      </c>
      <c r="D289" s="488" t="s">
        <v>539</v>
      </c>
      <c r="E289" s="487" t="s">
        <v>1366</v>
      </c>
      <c r="F289" s="488" t="s">
        <v>1367</v>
      </c>
      <c r="G289" s="487" t="s">
        <v>1429</v>
      </c>
      <c r="H289" s="487" t="s">
        <v>1430</v>
      </c>
      <c r="I289" s="490">
        <v>139.14999389648438</v>
      </c>
      <c r="J289" s="490">
        <v>5520</v>
      </c>
      <c r="K289" s="491">
        <v>768108.015625</v>
      </c>
    </row>
    <row r="290" spans="1:11" ht="14.45" customHeight="1" x14ac:dyDescent="0.2">
      <c r="A290" s="485" t="s">
        <v>527</v>
      </c>
      <c r="B290" s="486" t="s">
        <v>528</v>
      </c>
      <c r="C290" s="487" t="s">
        <v>538</v>
      </c>
      <c r="D290" s="488" t="s">
        <v>539</v>
      </c>
      <c r="E290" s="487" t="s">
        <v>1431</v>
      </c>
      <c r="F290" s="488" t="s">
        <v>1432</v>
      </c>
      <c r="G290" s="487" t="s">
        <v>1433</v>
      </c>
      <c r="H290" s="487" t="s">
        <v>1434</v>
      </c>
      <c r="I290" s="490">
        <v>0.30000001192092896</v>
      </c>
      <c r="J290" s="490">
        <v>100</v>
      </c>
      <c r="K290" s="491">
        <v>30</v>
      </c>
    </row>
    <row r="291" spans="1:11" ht="14.45" customHeight="1" x14ac:dyDescent="0.2">
      <c r="A291" s="485" t="s">
        <v>527</v>
      </c>
      <c r="B291" s="486" t="s">
        <v>528</v>
      </c>
      <c r="C291" s="487" t="s">
        <v>538</v>
      </c>
      <c r="D291" s="488" t="s">
        <v>539</v>
      </c>
      <c r="E291" s="487" t="s">
        <v>1431</v>
      </c>
      <c r="F291" s="488" t="s">
        <v>1432</v>
      </c>
      <c r="G291" s="487" t="s">
        <v>1435</v>
      </c>
      <c r="H291" s="487" t="s">
        <v>1436</v>
      </c>
      <c r="I291" s="490">
        <v>0.31000000238418579</v>
      </c>
      <c r="J291" s="490">
        <v>100</v>
      </c>
      <c r="K291" s="491">
        <v>31</v>
      </c>
    </row>
    <row r="292" spans="1:11" ht="14.45" customHeight="1" x14ac:dyDescent="0.2">
      <c r="A292" s="485" t="s">
        <v>527</v>
      </c>
      <c r="B292" s="486" t="s">
        <v>528</v>
      </c>
      <c r="C292" s="487" t="s">
        <v>538</v>
      </c>
      <c r="D292" s="488" t="s">
        <v>539</v>
      </c>
      <c r="E292" s="487" t="s">
        <v>1431</v>
      </c>
      <c r="F292" s="488" t="s">
        <v>1432</v>
      </c>
      <c r="G292" s="487" t="s">
        <v>1437</v>
      </c>
      <c r="H292" s="487" t="s">
        <v>1438</v>
      </c>
      <c r="I292" s="490">
        <v>0.54000002145767212</v>
      </c>
      <c r="J292" s="490">
        <v>1100</v>
      </c>
      <c r="K292" s="491">
        <v>594</v>
      </c>
    </row>
    <row r="293" spans="1:11" ht="14.45" customHeight="1" x14ac:dyDescent="0.2">
      <c r="A293" s="485" t="s">
        <v>527</v>
      </c>
      <c r="B293" s="486" t="s">
        <v>528</v>
      </c>
      <c r="C293" s="487" t="s">
        <v>538</v>
      </c>
      <c r="D293" s="488" t="s">
        <v>539</v>
      </c>
      <c r="E293" s="487" t="s">
        <v>1431</v>
      </c>
      <c r="F293" s="488" t="s">
        <v>1432</v>
      </c>
      <c r="G293" s="487" t="s">
        <v>1439</v>
      </c>
      <c r="H293" s="487" t="s">
        <v>1440</v>
      </c>
      <c r="I293" s="490">
        <v>1.7999999523162842</v>
      </c>
      <c r="J293" s="490">
        <v>15000</v>
      </c>
      <c r="K293" s="491">
        <v>27000</v>
      </c>
    </row>
    <row r="294" spans="1:11" ht="14.45" customHeight="1" x14ac:dyDescent="0.2">
      <c r="A294" s="485" t="s">
        <v>527</v>
      </c>
      <c r="B294" s="486" t="s">
        <v>528</v>
      </c>
      <c r="C294" s="487" t="s">
        <v>538</v>
      </c>
      <c r="D294" s="488" t="s">
        <v>539</v>
      </c>
      <c r="E294" s="487" t="s">
        <v>1242</v>
      </c>
      <c r="F294" s="488" t="s">
        <v>1243</v>
      </c>
      <c r="G294" s="487" t="s">
        <v>1246</v>
      </c>
      <c r="H294" s="487" t="s">
        <v>1247</v>
      </c>
      <c r="I294" s="490">
        <v>2.8850001096725464</v>
      </c>
      <c r="J294" s="490">
        <v>8000</v>
      </c>
      <c r="K294" s="491">
        <v>23060</v>
      </c>
    </row>
    <row r="295" spans="1:11" ht="14.45" customHeight="1" x14ac:dyDescent="0.2">
      <c r="A295" s="485" t="s">
        <v>527</v>
      </c>
      <c r="B295" s="486" t="s">
        <v>528</v>
      </c>
      <c r="C295" s="487" t="s">
        <v>538</v>
      </c>
      <c r="D295" s="488" t="s">
        <v>539</v>
      </c>
      <c r="E295" s="487" t="s">
        <v>1242</v>
      </c>
      <c r="F295" s="488" t="s">
        <v>1243</v>
      </c>
      <c r="G295" s="487" t="s">
        <v>1441</v>
      </c>
      <c r="H295" s="487" t="s">
        <v>1442</v>
      </c>
      <c r="I295" s="490">
        <v>2.9000000953674316</v>
      </c>
      <c r="J295" s="490">
        <v>700</v>
      </c>
      <c r="K295" s="491">
        <v>2030</v>
      </c>
    </row>
    <row r="296" spans="1:11" ht="14.45" customHeight="1" x14ac:dyDescent="0.2">
      <c r="A296" s="485" t="s">
        <v>527</v>
      </c>
      <c r="B296" s="486" t="s">
        <v>528</v>
      </c>
      <c r="C296" s="487" t="s">
        <v>538</v>
      </c>
      <c r="D296" s="488" t="s">
        <v>539</v>
      </c>
      <c r="E296" s="487" t="s">
        <v>1242</v>
      </c>
      <c r="F296" s="488" t="s">
        <v>1243</v>
      </c>
      <c r="G296" s="487" t="s">
        <v>1248</v>
      </c>
      <c r="H296" s="487" t="s">
        <v>1249</v>
      </c>
      <c r="I296" s="490">
        <v>2.2999999523162842</v>
      </c>
      <c r="J296" s="490">
        <v>10000</v>
      </c>
      <c r="K296" s="491">
        <v>23000</v>
      </c>
    </row>
    <row r="297" spans="1:11" ht="14.45" customHeight="1" x14ac:dyDescent="0.2">
      <c r="A297" s="485" t="s">
        <v>527</v>
      </c>
      <c r="B297" s="486" t="s">
        <v>528</v>
      </c>
      <c r="C297" s="487" t="s">
        <v>538</v>
      </c>
      <c r="D297" s="488" t="s">
        <v>539</v>
      </c>
      <c r="E297" s="487" t="s">
        <v>1242</v>
      </c>
      <c r="F297" s="488" t="s">
        <v>1243</v>
      </c>
      <c r="G297" s="487" t="s">
        <v>1250</v>
      </c>
      <c r="H297" s="487" t="s">
        <v>1251</v>
      </c>
      <c r="I297" s="490">
        <v>3.3900001049041748</v>
      </c>
      <c r="J297" s="490">
        <v>12000</v>
      </c>
      <c r="K297" s="491">
        <v>40680</v>
      </c>
    </row>
    <row r="298" spans="1:11" ht="14.45" customHeight="1" x14ac:dyDescent="0.2">
      <c r="A298" s="485" t="s">
        <v>527</v>
      </c>
      <c r="B298" s="486" t="s">
        <v>528</v>
      </c>
      <c r="C298" s="487" t="s">
        <v>538</v>
      </c>
      <c r="D298" s="488" t="s">
        <v>539</v>
      </c>
      <c r="E298" s="487" t="s">
        <v>1242</v>
      </c>
      <c r="F298" s="488" t="s">
        <v>1243</v>
      </c>
      <c r="G298" s="487" t="s">
        <v>1252</v>
      </c>
      <c r="H298" s="487" t="s">
        <v>1253</v>
      </c>
      <c r="I298" s="490">
        <v>3.380000114440918</v>
      </c>
      <c r="J298" s="490">
        <v>400</v>
      </c>
      <c r="K298" s="491">
        <v>1352</v>
      </c>
    </row>
    <row r="299" spans="1:11" ht="14.45" customHeight="1" x14ac:dyDescent="0.2">
      <c r="A299" s="485" t="s">
        <v>527</v>
      </c>
      <c r="B299" s="486" t="s">
        <v>528</v>
      </c>
      <c r="C299" s="487" t="s">
        <v>538</v>
      </c>
      <c r="D299" s="488" t="s">
        <v>539</v>
      </c>
      <c r="E299" s="487" t="s">
        <v>1242</v>
      </c>
      <c r="F299" s="488" t="s">
        <v>1243</v>
      </c>
      <c r="G299" s="487" t="s">
        <v>1254</v>
      </c>
      <c r="H299" s="487" t="s">
        <v>1255</v>
      </c>
      <c r="I299" s="490">
        <v>3.5749999284744263</v>
      </c>
      <c r="J299" s="490">
        <v>2000</v>
      </c>
      <c r="K299" s="491">
        <v>7150</v>
      </c>
    </row>
    <row r="300" spans="1:11" ht="14.45" customHeight="1" x14ac:dyDescent="0.2">
      <c r="A300" s="485" t="s">
        <v>527</v>
      </c>
      <c r="B300" s="486" t="s">
        <v>528</v>
      </c>
      <c r="C300" s="487" t="s">
        <v>538</v>
      </c>
      <c r="D300" s="488" t="s">
        <v>539</v>
      </c>
      <c r="E300" s="487" t="s">
        <v>1242</v>
      </c>
      <c r="F300" s="488" t="s">
        <v>1243</v>
      </c>
      <c r="G300" s="487" t="s">
        <v>1256</v>
      </c>
      <c r="H300" s="487" t="s">
        <v>1257</v>
      </c>
      <c r="I300" s="490">
        <v>3.7300000190734863</v>
      </c>
      <c r="J300" s="490">
        <v>12000</v>
      </c>
      <c r="K300" s="491">
        <v>44760</v>
      </c>
    </row>
    <row r="301" spans="1:11" ht="14.45" customHeight="1" x14ac:dyDescent="0.2">
      <c r="A301" s="485" t="s">
        <v>527</v>
      </c>
      <c r="B301" s="486" t="s">
        <v>528</v>
      </c>
      <c r="C301" s="487" t="s">
        <v>538</v>
      </c>
      <c r="D301" s="488" t="s">
        <v>539</v>
      </c>
      <c r="E301" s="487" t="s">
        <v>1242</v>
      </c>
      <c r="F301" s="488" t="s">
        <v>1243</v>
      </c>
      <c r="G301" s="487" t="s">
        <v>1258</v>
      </c>
      <c r="H301" s="487" t="s">
        <v>1259</v>
      </c>
      <c r="I301" s="490">
        <v>1.9900000095367432</v>
      </c>
      <c r="J301" s="490">
        <v>3000</v>
      </c>
      <c r="K301" s="491">
        <v>5970</v>
      </c>
    </row>
    <row r="302" spans="1:11" ht="14.45" customHeight="1" thickBot="1" x14ac:dyDescent="0.25">
      <c r="A302" s="492" t="s">
        <v>527</v>
      </c>
      <c r="B302" s="493" t="s">
        <v>528</v>
      </c>
      <c r="C302" s="494" t="s">
        <v>538</v>
      </c>
      <c r="D302" s="495" t="s">
        <v>539</v>
      </c>
      <c r="E302" s="494" t="s">
        <v>1242</v>
      </c>
      <c r="F302" s="495" t="s">
        <v>1243</v>
      </c>
      <c r="G302" s="494" t="s">
        <v>1443</v>
      </c>
      <c r="H302" s="494" t="s">
        <v>1444</v>
      </c>
      <c r="I302" s="497">
        <v>3.630000114440918</v>
      </c>
      <c r="J302" s="497">
        <v>9000</v>
      </c>
      <c r="K302" s="498">
        <v>32670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1824910-DA1A-4E65-9DF4-0838534229B8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79.600000000000009</v>
      </c>
      <c r="D6" s="307"/>
      <c r="E6" s="307"/>
      <c r="F6" s="306"/>
      <c r="G6" s="308">
        <f ca="1">SUM(Tabulka[05 h_vram])/2</f>
        <v>69745.899999999994</v>
      </c>
      <c r="H6" s="307">
        <f ca="1">SUM(Tabulka[06 h_naduv])/2</f>
        <v>4334.5</v>
      </c>
      <c r="I6" s="307">
        <f ca="1">SUM(Tabulka[07 h_nadzk])/2</f>
        <v>130.5</v>
      </c>
      <c r="J6" s="306">
        <f ca="1">SUM(Tabulka[08 h_oon])/2</f>
        <v>335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231396</v>
      </c>
      <c r="N6" s="307">
        <f ca="1">SUM(Tabulka[12 m_oc])/2</f>
        <v>231396</v>
      </c>
      <c r="O6" s="306">
        <f ca="1">SUM(Tabulka[13 m_sk])/2</f>
        <v>24671526</v>
      </c>
      <c r="P6" s="305">
        <f ca="1">SUM(Tabulka[14_vzsk])/2</f>
        <v>860</v>
      </c>
      <c r="Q6" s="305">
        <f ca="1">SUM(Tabulka[15_vzpl])/2</f>
        <v>20512.412499309539</v>
      </c>
      <c r="R6" s="304">
        <f ca="1">IF(Q6=0,0,P6/Q6)</f>
        <v>4.1925833932451785E-2</v>
      </c>
      <c r="S6" s="303">
        <f ca="1">Q6-P6</f>
        <v>19652.412499309539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6.833333333333333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6524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3935529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10382.697947214076</v>
      </c>
      <c r="R8" s="287">
        <f ca="1">IF(Tabulka[[#This Row],[15_vzpl]]=0,"",Tabulka[[#This Row],[14_vzsk]]/Tabulka[[#This Row],[15_vzpl]])</f>
        <v>7.2235559949159728E-2</v>
      </c>
      <c r="S8" s="286">
        <f ca="1">IF(Tabulka[[#This Row],[15_vzpl]]-Tabulka[[#This Row],[14_vzsk]]=0,"",Tabulka[[#This Row],[15_vzpl]]-Tabulka[[#This Row],[14_vzsk]])</f>
        <v>9632.6979472140756</v>
      </c>
    </row>
    <row r="9" spans="1:19" x14ac:dyDescent="0.25">
      <c r="A9" s="285">
        <v>99</v>
      </c>
      <c r="B9" s="284" t="s">
        <v>1457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1.4000000000000001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1331.7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491919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10382.697947214076</v>
      </c>
      <c r="R9" s="287">
        <f ca="1">IF(Tabulka[[#This Row],[15_vzpl]]=0,"",Tabulka[[#This Row],[14_vzsk]]/Tabulka[[#This Row],[15_vzpl]])</f>
        <v>7.2235559949159728E-2</v>
      </c>
      <c r="S9" s="286">
        <f ca="1">IF(Tabulka[[#This Row],[15_vzpl]]-Tabulka[[#This Row],[14_vzsk]]=0,"",Tabulka[[#This Row],[15_vzpl]]-Tabulka[[#This Row],[14_vzsk]])</f>
        <v>9632.6979472140756</v>
      </c>
    </row>
    <row r="10" spans="1:19" x14ac:dyDescent="0.25">
      <c r="A10" s="285">
        <v>100</v>
      </c>
      <c r="B10" s="284" t="s">
        <v>1458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0.83333333333333337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315601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1459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4.6000000000000005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4376.3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664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3128009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1446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3346.2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1202719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629.71455209546639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629.71455209546639</v>
      </c>
    </row>
    <row r="13" spans="1:19" x14ac:dyDescent="0.25">
      <c r="A13" s="285">
        <v>526</v>
      </c>
      <c r="B13" s="284" t="s">
        <v>1460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3346.2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1202719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629.71455209546639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629.71455209546639</v>
      </c>
    </row>
    <row r="14" spans="1:19" x14ac:dyDescent="0.25">
      <c r="A14" s="285" t="s">
        <v>1447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60.633333333333333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52729.7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3635.5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35.5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197578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197578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18172811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9500</v>
      </c>
      <c r="R14" s="287">
        <f ca="1">IF(Tabulka[[#This Row],[15_vzpl]]=0,"",Tabulka[[#This Row],[14_vzsk]]/Tabulka[[#This Row],[15_vzpl]])</f>
        <v>1.1578947368421053E-2</v>
      </c>
      <c r="S14" s="286">
        <f ca="1">IF(Tabulka[[#This Row],[15_vzpl]]-Tabulka[[#This Row],[14_vzsk]]=0,"",Tabulka[[#This Row],[15_vzpl]]-Tabulka[[#This Row],[14_vzsk]])</f>
        <v>9390</v>
      </c>
    </row>
    <row r="15" spans="1:19" x14ac:dyDescent="0.25">
      <c r="A15" s="285">
        <v>303</v>
      </c>
      <c r="B15" s="284" t="s">
        <v>1461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11818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365.5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15.5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69485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69485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3920950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9500</v>
      </c>
      <c r="R15" s="287">
        <f ca="1">IF(Tabulka[[#This Row],[15_vzpl]]=0,"",Tabulka[[#This Row],[14_vzsk]]/Tabulka[[#This Row],[15_vzpl]])</f>
        <v>1.1578947368421053E-2</v>
      </c>
      <c r="S15" s="286">
        <f ca="1">IF(Tabulka[[#This Row],[15_vzpl]]-Tabulka[[#This Row],[14_vzsk]]=0,"",Tabulka[[#This Row],[15_vzpl]]-Tabulka[[#This Row],[14_vzsk]])</f>
        <v>9390</v>
      </c>
    </row>
    <row r="16" spans="1:19" x14ac:dyDescent="0.25">
      <c r="A16" s="285">
        <v>304</v>
      </c>
      <c r="B16" s="284" t="s">
        <v>1462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5286.5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2086454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305</v>
      </c>
      <c r="B17" s="284" t="s">
        <v>1463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900.5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108.5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353445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409</v>
      </c>
      <c r="B18" s="284" t="s">
        <v>1464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23.966666666666669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21655.7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2473.5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31759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31759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7961961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636</v>
      </c>
      <c r="B19" s="284" t="s">
        <v>1465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977.5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23988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23988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270694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642</v>
      </c>
      <c r="B20" s="284" t="s">
        <v>1466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14.166666666666666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12091.5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516.5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63546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63546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3579307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 t="s">
        <v>1448</v>
      </c>
      <c r="B21" s="284"/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8.3333333333333339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7146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29068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29068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1358647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25</v>
      </c>
      <c r="B22" s="284" t="s">
        <v>1467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2548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26318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26318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410063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1468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4598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948584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s="285" t="s">
        <v>1449</v>
      </c>
      <c r="B24" s="284"/>
      <c r="C2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7" t="str">
        <f ca="1">IF(Tabulka[[#This Row],[15_vzpl]]=0,"",Tabulka[[#This Row],[14_vzsk]]/Tabulka[[#This Row],[15_vzpl]])</f>
        <v/>
      </c>
      <c r="S24" s="286" t="str">
        <f ca="1">IF(Tabulka[[#This Row],[15_vzpl]]-Tabulka[[#This Row],[14_vzsk]]=0,"",Tabulka[[#This Row],[15_vzpl]]-Tabulka[[#This Row],[14_vzsk]])</f>
        <v/>
      </c>
    </row>
    <row r="25" spans="1:19" x14ac:dyDescent="0.25">
      <c r="A25" s="285">
        <v>0</v>
      </c>
      <c r="B25" s="284" t="s">
        <v>1469</v>
      </c>
      <c r="C2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7" t="str">
        <f ca="1">IF(Tabulka[[#This Row],[15_vzpl]]=0,"",Tabulka[[#This Row],[14_vzsk]]/Tabulka[[#This Row],[15_vzpl]])</f>
        <v/>
      </c>
      <c r="S25" s="286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7" t="s">
        <v>213</v>
      </c>
    </row>
    <row r="30" spans="1:19" x14ac:dyDescent="0.25">
      <c r="A30" s="234" t="s">
        <v>189</v>
      </c>
    </row>
    <row r="31" spans="1:19" x14ac:dyDescent="0.25">
      <c r="A31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5225958-6596-4AEC-B68E-C82183BA284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11845.330400000003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31.856709999999993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8.6092715231788075E-2</v>
      </c>
      <c r="E9" s="165">
        <f>IF(C9=0,0,D9/C9)</f>
        <v>0.28697571743929362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0.79892437289968898</v>
      </c>
      <c r="E11" s="165">
        <f t="shared" si="0"/>
        <v>1.3315406214994816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0.98367630498746772</v>
      </c>
      <c r="E12" s="165">
        <f t="shared" si="0"/>
        <v>1.2295953812343345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18659.95306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23903.885569999999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7590.8245700000007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7590.8245700000007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0.98386288887196416</v>
      </c>
      <c r="E20" s="165">
        <f t="shared" si="1"/>
        <v>0.98386288887196416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1.1390904129132347</v>
      </c>
      <c r="E23" s="165">
        <f t="shared" si="1"/>
        <v>1.3401063681332173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9739B4B-8EBA-4838-94F5-A48794171155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1456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6</v>
      </c>
      <c r="F4" s="314"/>
      <c r="G4" s="314"/>
      <c r="H4" s="314"/>
      <c r="I4" s="314">
        <v>971.5</v>
      </c>
      <c r="J4" s="314">
        <v>131</v>
      </c>
      <c r="K4" s="314">
        <v>12</v>
      </c>
      <c r="L4" s="314">
        <v>24</v>
      </c>
      <c r="M4" s="314"/>
      <c r="N4" s="314"/>
      <c r="O4" s="314"/>
      <c r="P4" s="314"/>
      <c r="Q4" s="314">
        <v>526212</v>
      </c>
      <c r="R4" s="314"/>
      <c r="S4" s="314">
        <v>1730.4496578690125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1.4</v>
      </c>
      <c r="I5">
        <v>206.7</v>
      </c>
      <c r="K5">
        <v>12</v>
      </c>
      <c r="Q5">
        <v>65679</v>
      </c>
      <c r="S5">
        <v>1730.4496578690125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L6">
        <v>24</v>
      </c>
      <c r="Q6">
        <v>9600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4.5999999999999996</v>
      </c>
      <c r="I7">
        <v>764.8</v>
      </c>
      <c r="J7">
        <v>131</v>
      </c>
      <c r="Q7">
        <v>450933</v>
      </c>
    </row>
    <row r="8" spans="1:19" x14ac:dyDescent="0.25">
      <c r="A8" s="321" t="s">
        <v>171</v>
      </c>
      <c r="B8" s="320">
        <v>5</v>
      </c>
      <c r="C8">
        <v>1</v>
      </c>
      <c r="D8" t="s">
        <v>1446</v>
      </c>
      <c r="E8">
        <v>3.5</v>
      </c>
      <c r="I8">
        <v>551.20000000000005</v>
      </c>
      <c r="O8">
        <v>750</v>
      </c>
      <c r="P8">
        <v>750</v>
      </c>
      <c r="Q8">
        <v>145492</v>
      </c>
      <c r="S8">
        <v>104.95242534924439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3.5</v>
      </c>
      <c r="I9">
        <v>551.20000000000005</v>
      </c>
      <c r="O9">
        <v>750</v>
      </c>
      <c r="P9">
        <v>750</v>
      </c>
      <c r="Q9">
        <v>145492</v>
      </c>
      <c r="S9">
        <v>104.95242534924439</v>
      </c>
    </row>
    <row r="10" spans="1:19" x14ac:dyDescent="0.25">
      <c r="A10" s="321" t="s">
        <v>173</v>
      </c>
      <c r="B10" s="320">
        <v>7</v>
      </c>
      <c r="C10">
        <v>1</v>
      </c>
      <c r="D10" t="s">
        <v>1447</v>
      </c>
      <c r="E10">
        <v>60.5</v>
      </c>
      <c r="I10">
        <v>8785.5</v>
      </c>
      <c r="J10">
        <v>549.5</v>
      </c>
      <c r="O10">
        <v>20435</v>
      </c>
      <c r="P10">
        <v>20435</v>
      </c>
      <c r="Q10">
        <v>2350211</v>
      </c>
      <c r="S10">
        <v>1583.3333333333333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E11">
        <v>14.5</v>
      </c>
      <c r="I11">
        <v>1994.5</v>
      </c>
      <c r="J11">
        <v>32</v>
      </c>
      <c r="O11">
        <v>9885</v>
      </c>
      <c r="P11">
        <v>9885</v>
      </c>
      <c r="Q11">
        <v>502117</v>
      </c>
      <c r="S11">
        <v>1583.3333333333333</v>
      </c>
    </row>
    <row r="12" spans="1:19" x14ac:dyDescent="0.25">
      <c r="A12" s="321" t="s">
        <v>175</v>
      </c>
      <c r="B12" s="320">
        <v>9</v>
      </c>
      <c r="C12">
        <v>1</v>
      </c>
      <c r="D12">
        <v>304</v>
      </c>
      <c r="E12">
        <v>6</v>
      </c>
      <c r="I12">
        <v>977.5</v>
      </c>
      <c r="J12">
        <v>26.5</v>
      </c>
      <c r="O12">
        <v>1300</v>
      </c>
      <c r="P12">
        <v>1300</v>
      </c>
      <c r="Q12">
        <v>291226</v>
      </c>
    </row>
    <row r="13" spans="1:19" x14ac:dyDescent="0.25">
      <c r="A13" s="319" t="s">
        <v>176</v>
      </c>
      <c r="B13" s="318">
        <v>10</v>
      </c>
      <c r="C13">
        <v>1</v>
      </c>
      <c r="D13">
        <v>305</v>
      </c>
      <c r="E13">
        <v>1</v>
      </c>
      <c r="I13">
        <v>168.5</v>
      </c>
      <c r="J13">
        <v>4.5</v>
      </c>
      <c r="Q13">
        <v>46825</v>
      </c>
    </row>
    <row r="14" spans="1:19" x14ac:dyDescent="0.25">
      <c r="A14" s="321" t="s">
        <v>177</v>
      </c>
      <c r="B14" s="320">
        <v>11</v>
      </c>
      <c r="C14">
        <v>1</v>
      </c>
      <c r="D14">
        <v>409</v>
      </c>
      <c r="E14">
        <v>24</v>
      </c>
      <c r="I14">
        <v>3440.5</v>
      </c>
      <c r="J14">
        <v>486.5</v>
      </c>
      <c r="O14">
        <v>2250</v>
      </c>
      <c r="P14">
        <v>2250</v>
      </c>
      <c r="Q14">
        <v>1060549</v>
      </c>
    </row>
    <row r="15" spans="1:19" x14ac:dyDescent="0.25">
      <c r="A15" s="319" t="s">
        <v>178</v>
      </c>
      <c r="B15" s="318">
        <v>12</v>
      </c>
      <c r="C15">
        <v>1</v>
      </c>
      <c r="D15">
        <v>636</v>
      </c>
      <c r="E15">
        <v>1</v>
      </c>
      <c r="I15">
        <v>168.5</v>
      </c>
      <c r="O15">
        <v>2000</v>
      </c>
      <c r="P15">
        <v>2000</v>
      </c>
      <c r="Q15">
        <v>33480</v>
      </c>
    </row>
    <row r="16" spans="1:19" x14ac:dyDescent="0.25">
      <c r="A16" s="317" t="s">
        <v>166</v>
      </c>
      <c r="B16" s="316">
        <v>2021</v>
      </c>
      <c r="C16">
        <v>1</v>
      </c>
      <c r="D16">
        <v>642</v>
      </c>
      <c r="E16">
        <v>14</v>
      </c>
      <c r="I16">
        <v>2036</v>
      </c>
      <c r="O16">
        <v>5000</v>
      </c>
      <c r="P16">
        <v>5000</v>
      </c>
      <c r="Q16">
        <v>416014</v>
      </c>
    </row>
    <row r="17" spans="3:19" x14ac:dyDescent="0.25">
      <c r="C17">
        <v>1</v>
      </c>
      <c r="D17" t="s">
        <v>1448</v>
      </c>
      <c r="E17">
        <v>8</v>
      </c>
      <c r="I17">
        <v>1008</v>
      </c>
      <c r="L17">
        <v>64</v>
      </c>
      <c r="O17">
        <v>10056</v>
      </c>
      <c r="P17">
        <v>10056</v>
      </c>
      <c r="Q17">
        <v>185791</v>
      </c>
    </row>
    <row r="18" spans="3:19" x14ac:dyDescent="0.25">
      <c r="C18">
        <v>1</v>
      </c>
      <c r="D18">
        <v>25</v>
      </c>
      <c r="E18">
        <v>3</v>
      </c>
      <c r="I18">
        <v>208</v>
      </c>
      <c r="L18">
        <v>64</v>
      </c>
      <c r="O18">
        <v>9056</v>
      </c>
      <c r="P18">
        <v>9056</v>
      </c>
      <c r="Q18">
        <v>47634</v>
      </c>
    </row>
    <row r="19" spans="3:19" x14ac:dyDescent="0.25">
      <c r="C19">
        <v>1</v>
      </c>
      <c r="D19">
        <v>30</v>
      </c>
      <c r="E19">
        <v>5</v>
      </c>
      <c r="I19">
        <v>800</v>
      </c>
      <c r="O19">
        <v>1000</v>
      </c>
      <c r="P19">
        <v>1000</v>
      </c>
      <c r="Q19">
        <v>138157</v>
      </c>
    </row>
    <row r="20" spans="3:19" x14ac:dyDescent="0.25">
      <c r="C20">
        <v>1</v>
      </c>
      <c r="D20" t="s">
        <v>1449</v>
      </c>
      <c r="L20">
        <v>14</v>
      </c>
      <c r="Q20">
        <v>1820</v>
      </c>
    </row>
    <row r="21" spans="3:19" x14ac:dyDescent="0.25">
      <c r="C21">
        <v>1</v>
      </c>
      <c r="D21">
        <v>0</v>
      </c>
      <c r="L21">
        <v>14</v>
      </c>
      <c r="Q21">
        <v>1820</v>
      </c>
    </row>
    <row r="22" spans="3:19" x14ac:dyDescent="0.25">
      <c r="C22" t="s">
        <v>1450</v>
      </c>
      <c r="E22">
        <v>78</v>
      </c>
      <c r="I22">
        <v>11316.2</v>
      </c>
      <c r="J22">
        <v>680.5</v>
      </c>
      <c r="K22">
        <v>12</v>
      </c>
      <c r="L22">
        <v>102</v>
      </c>
      <c r="O22">
        <v>31241</v>
      </c>
      <c r="P22">
        <v>31241</v>
      </c>
      <c r="Q22">
        <v>3209526</v>
      </c>
      <c r="S22">
        <v>3418.7354165515899</v>
      </c>
    </row>
    <row r="23" spans="3:19" x14ac:dyDescent="0.25">
      <c r="C23">
        <v>2</v>
      </c>
      <c r="D23" t="s">
        <v>215</v>
      </c>
      <c r="E23">
        <v>7</v>
      </c>
      <c r="I23">
        <v>998</v>
      </c>
      <c r="J23">
        <v>88</v>
      </c>
      <c r="K23">
        <v>6</v>
      </c>
      <c r="L23">
        <v>18</v>
      </c>
      <c r="O23">
        <v>1000</v>
      </c>
      <c r="P23">
        <v>1000</v>
      </c>
      <c r="Q23">
        <v>551211</v>
      </c>
      <c r="S23">
        <v>1730.4496578690125</v>
      </c>
    </row>
    <row r="24" spans="3:19" x14ac:dyDescent="0.25">
      <c r="C24">
        <v>2</v>
      </c>
      <c r="D24">
        <v>99</v>
      </c>
      <c r="E24">
        <v>1.4</v>
      </c>
      <c r="I24">
        <v>166.5</v>
      </c>
      <c r="K24">
        <v>6</v>
      </c>
      <c r="Q24">
        <v>59711</v>
      </c>
      <c r="S24">
        <v>1730.4496578690125</v>
      </c>
    </row>
    <row r="25" spans="3:19" x14ac:dyDescent="0.25">
      <c r="C25">
        <v>2</v>
      </c>
      <c r="D25">
        <v>100</v>
      </c>
      <c r="E25">
        <v>1</v>
      </c>
      <c r="I25">
        <v>160</v>
      </c>
      <c r="L25">
        <v>18</v>
      </c>
      <c r="Q25">
        <v>51940</v>
      </c>
    </row>
    <row r="26" spans="3:19" x14ac:dyDescent="0.25">
      <c r="C26">
        <v>2</v>
      </c>
      <c r="D26">
        <v>101</v>
      </c>
      <c r="E26">
        <v>4.5999999999999996</v>
      </c>
      <c r="I26">
        <v>671.5</v>
      </c>
      <c r="J26">
        <v>88</v>
      </c>
      <c r="O26">
        <v>1000</v>
      </c>
      <c r="P26">
        <v>1000</v>
      </c>
      <c r="Q26">
        <v>439560</v>
      </c>
    </row>
    <row r="27" spans="3:19" x14ac:dyDescent="0.25">
      <c r="C27">
        <v>2</v>
      </c>
      <c r="D27" t="s">
        <v>1446</v>
      </c>
      <c r="E27">
        <v>3.5</v>
      </c>
      <c r="I27">
        <v>512.5</v>
      </c>
      <c r="L27">
        <v>2</v>
      </c>
      <c r="Q27">
        <v>145555</v>
      </c>
      <c r="S27">
        <v>104.95242534924439</v>
      </c>
    </row>
    <row r="28" spans="3:19" x14ac:dyDescent="0.25">
      <c r="C28">
        <v>2</v>
      </c>
      <c r="D28">
        <v>526</v>
      </c>
      <c r="E28">
        <v>3.5</v>
      </c>
      <c r="I28">
        <v>512.5</v>
      </c>
      <c r="L28">
        <v>2</v>
      </c>
      <c r="Q28">
        <v>145555</v>
      </c>
      <c r="S28">
        <v>104.95242534924439</v>
      </c>
    </row>
    <row r="29" spans="3:19" x14ac:dyDescent="0.25">
      <c r="C29">
        <v>2</v>
      </c>
      <c r="D29" t="s">
        <v>1447</v>
      </c>
      <c r="E29">
        <v>60.5</v>
      </c>
      <c r="I29">
        <v>8140</v>
      </c>
      <c r="J29">
        <v>390</v>
      </c>
      <c r="K29">
        <v>2.5</v>
      </c>
      <c r="O29">
        <v>34409</v>
      </c>
      <c r="P29">
        <v>34409</v>
      </c>
      <c r="Q29">
        <v>2275503</v>
      </c>
      <c r="S29">
        <v>1583.3333333333333</v>
      </c>
    </row>
    <row r="30" spans="3:19" x14ac:dyDescent="0.25">
      <c r="C30">
        <v>2</v>
      </c>
      <c r="D30">
        <v>303</v>
      </c>
      <c r="E30">
        <v>14.5</v>
      </c>
      <c r="I30">
        <v>1779.5</v>
      </c>
      <c r="J30">
        <v>36.5</v>
      </c>
      <c r="K30">
        <v>2.5</v>
      </c>
      <c r="O30">
        <v>9600</v>
      </c>
      <c r="P30">
        <v>9600</v>
      </c>
      <c r="Q30">
        <v>497544</v>
      </c>
      <c r="S30">
        <v>1583.3333333333333</v>
      </c>
    </row>
    <row r="31" spans="3:19" x14ac:dyDescent="0.25">
      <c r="C31">
        <v>2</v>
      </c>
      <c r="D31">
        <v>304</v>
      </c>
      <c r="E31">
        <v>6</v>
      </c>
      <c r="I31">
        <v>871.5</v>
      </c>
      <c r="J31">
        <v>9.5</v>
      </c>
      <c r="Q31">
        <v>281670</v>
      </c>
    </row>
    <row r="32" spans="3:19" x14ac:dyDescent="0.25">
      <c r="C32">
        <v>2</v>
      </c>
      <c r="D32">
        <v>305</v>
      </c>
      <c r="E32">
        <v>1</v>
      </c>
      <c r="I32">
        <v>144.5</v>
      </c>
      <c r="J32">
        <v>10.5</v>
      </c>
      <c r="Q32">
        <v>45775</v>
      </c>
    </row>
    <row r="33" spans="3:19" x14ac:dyDescent="0.25">
      <c r="C33">
        <v>2</v>
      </c>
      <c r="D33">
        <v>409</v>
      </c>
      <c r="E33">
        <v>24</v>
      </c>
      <c r="I33">
        <v>3312</v>
      </c>
      <c r="J33">
        <v>333.5</v>
      </c>
      <c r="O33">
        <v>4009</v>
      </c>
      <c r="P33">
        <v>4009</v>
      </c>
      <c r="Q33">
        <v>1015083</v>
      </c>
    </row>
    <row r="34" spans="3:19" x14ac:dyDescent="0.25">
      <c r="C34">
        <v>2</v>
      </c>
      <c r="D34">
        <v>636</v>
      </c>
      <c r="E34">
        <v>1</v>
      </c>
      <c r="I34">
        <v>144.5</v>
      </c>
      <c r="O34">
        <v>2300</v>
      </c>
      <c r="P34">
        <v>2300</v>
      </c>
      <c r="Q34">
        <v>33800</v>
      </c>
    </row>
    <row r="35" spans="3:19" x14ac:dyDescent="0.25">
      <c r="C35">
        <v>2</v>
      </c>
      <c r="D35">
        <v>642</v>
      </c>
      <c r="E35">
        <v>14</v>
      </c>
      <c r="I35">
        <v>1888</v>
      </c>
      <c r="O35">
        <v>18500</v>
      </c>
      <c r="P35">
        <v>18500</v>
      </c>
      <c r="Q35">
        <v>401631</v>
      </c>
    </row>
    <row r="36" spans="3:19" x14ac:dyDescent="0.25">
      <c r="C36">
        <v>2</v>
      </c>
      <c r="D36" t="s">
        <v>1448</v>
      </c>
      <c r="E36">
        <v>10</v>
      </c>
      <c r="I36">
        <v>1088</v>
      </c>
      <c r="L36">
        <v>48</v>
      </c>
      <c r="O36">
        <v>6172</v>
      </c>
      <c r="P36">
        <v>6172</v>
      </c>
      <c r="Q36">
        <v>198577</v>
      </c>
    </row>
    <row r="37" spans="3:19" x14ac:dyDescent="0.25">
      <c r="C37">
        <v>2</v>
      </c>
      <c r="D37">
        <v>25</v>
      </c>
      <c r="E37">
        <v>5</v>
      </c>
      <c r="I37">
        <v>376</v>
      </c>
      <c r="L37">
        <v>48</v>
      </c>
      <c r="O37">
        <v>6172</v>
      </c>
      <c r="P37">
        <v>6172</v>
      </c>
      <c r="Q37">
        <v>66827</v>
      </c>
    </row>
    <row r="38" spans="3:19" x14ac:dyDescent="0.25">
      <c r="C38">
        <v>2</v>
      </c>
      <c r="D38">
        <v>30</v>
      </c>
      <c r="E38">
        <v>5</v>
      </c>
      <c r="I38">
        <v>712</v>
      </c>
      <c r="Q38">
        <v>131750</v>
      </c>
    </row>
    <row r="39" spans="3:19" x14ac:dyDescent="0.25">
      <c r="C39">
        <v>2</v>
      </c>
      <c r="D39" t="s">
        <v>1449</v>
      </c>
      <c r="L39">
        <v>2</v>
      </c>
    </row>
    <row r="40" spans="3:19" x14ac:dyDescent="0.25">
      <c r="C40">
        <v>2</v>
      </c>
      <c r="D40">
        <v>0</v>
      </c>
      <c r="L40">
        <v>2</v>
      </c>
    </row>
    <row r="41" spans="3:19" x14ac:dyDescent="0.25">
      <c r="C41" t="s">
        <v>1451</v>
      </c>
      <c r="E41">
        <v>81</v>
      </c>
      <c r="I41">
        <v>10738.5</v>
      </c>
      <c r="J41">
        <v>478</v>
      </c>
      <c r="K41">
        <v>8.5</v>
      </c>
      <c r="L41">
        <v>70</v>
      </c>
      <c r="O41">
        <v>41581</v>
      </c>
      <c r="P41">
        <v>41581</v>
      </c>
      <c r="Q41">
        <v>3170846</v>
      </c>
      <c r="S41">
        <v>3418.7354165515899</v>
      </c>
    </row>
    <row r="42" spans="3:19" x14ac:dyDescent="0.25">
      <c r="C42">
        <v>3</v>
      </c>
      <c r="D42" t="s">
        <v>215</v>
      </c>
      <c r="E42">
        <v>7</v>
      </c>
      <c r="I42">
        <v>1226.5</v>
      </c>
      <c r="J42">
        <v>108</v>
      </c>
      <c r="K42">
        <v>17</v>
      </c>
      <c r="L42">
        <v>30</v>
      </c>
      <c r="Q42">
        <v>569086</v>
      </c>
      <c r="S42">
        <v>1730.4496578690125</v>
      </c>
    </row>
    <row r="43" spans="3:19" x14ac:dyDescent="0.25">
      <c r="C43">
        <v>3</v>
      </c>
      <c r="D43">
        <v>99</v>
      </c>
      <c r="E43">
        <v>1.4</v>
      </c>
      <c r="I43">
        <v>243</v>
      </c>
      <c r="K43">
        <v>17</v>
      </c>
      <c r="Q43">
        <v>64100</v>
      </c>
      <c r="S43">
        <v>1730.4496578690125</v>
      </c>
    </row>
    <row r="44" spans="3:19" x14ac:dyDescent="0.25">
      <c r="C44">
        <v>3</v>
      </c>
      <c r="D44">
        <v>100</v>
      </c>
      <c r="E44">
        <v>1</v>
      </c>
      <c r="I44">
        <v>184</v>
      </c>
      <c r="L44">
        <v>30</v>
      </c>
      <c r="Q44">
        <v>56740</v>
      </c>
    </row>
    <row r="45" spans="3:19" x14ac:dyDescent="0.25">
      <c r="C45">
        <v>3</v>
      </c>
      <c r="D45">
        <v>101</v>
      </c>
      <c r="E45">
        <v>4.5999999999999996</v>
      </c>
      <c r="I45">
        <v>799.5</v>
      </c>
      <c r="J45">
        <v>108</v>
      </c>
      <c r="Q45">
        <v>448246</v>
      </c>
    </row>
    <row r="46" spans="3:19" x14ac:dyDescent="0.25">
      <c r="C46">
        <v>3</v>
      </c>
      <c r="D46" t="s">
        <v>1446</v>
      </c>
      <c r="E46">
        <v>4.5</v>
      </c>
      <c r="I46">
        <v>558.5</v>
      </c>
      <c r="Q46">
        <v>152450</v>
      </c>
      <c r="S46">
        <v>104.95242534924439</v>
      </c>
    </row>
    <row r="47" spans="3:19" x14ac:dyDescent="0.25">
      <c r="C47">
        <v>3</v>
      </c>
      <c r="D47">
        <v>526</v>
      </c>
      <c r="E47">
        <v>4.5</v>
      </c>
      <c r="I47">
        <v>558.5</v>
      </c>
      <c r="Q47">
        <v>152450</v>
      </c>
      <c r="S47">
        <v>104.95242534924439</v>
      </c>
    </row>
    <row r="48" spans="3:19" x14ac:dyDescent="0.25">
      <c r="C48">
        <v>3</v>
      </c>
      <c r="D48" t="s">
        <v>1447</v>
      </c>
      <c r="E48">
        <v>60.5</v>
      </c>
      <c r="I48">
        <v>9430.25</v>
      </c>
      <c r="J48">
        <v>621.5</v>
      </c>
      <c r="O48">
        <v>29926</v>
      </c>
      <c r="P48">
        <v>29926</v>
      </c>
      <c r="Q48">
        <v>2267035</v>
      </c>
      <c r="S48">
        <v>1583.3333333333333</v>
      </c>
    </row>
    <row r="49" spans="3:19" x14ac:dyDescent="0.25">
      <c r="C49">
        <v>3</v>
      </c>
      <c r="D49">
        <v>303</v>
      </c>
      <c r="E49">
        <v>14.5</v>
      </c>
      <c r="I49">
        <v>2094.25</v>
      </c>
      <c r="J49">
        <v>57</v>
      </c>
      <c r="O49">
        <v>8400</v>
      </c>
      <c r="P49">
        <v>8400</v>
      </c>
      <c r="Q49">
        <v>505295</v>
      </c>
      <c r="S49">
        <v>1583.3333333333333</v>
      </c>
    </row>
    <row r="50" spans="3:19" x14ac:dyDescent="0.25">
      <c r="C50">
        <v>3</v>
      </c>
      <c r="D50">
        <v>304</v>
      </c>
      <c r="E50">
        <v>6</v>
      </c>
      <c r="I50">
        <v>984</v>
      </c>
      <c r="J50">
        <v>25</v>
      </c>
      <c r="Q50">
        <v>281297</v>
      </c>
    </row>
    <row r="51" spans="3:19" x14ac:dyDescent="0.25">
      <c r="C51">
        <v>3</v>
      </c>
      <c r="D51">
        <v>305</v>
      </c>
      <c r="E51">
        <v>1</v>
      </c>
      <c r="I51">
        <v>175.5</v>
      </c>
      <c r="J51">
        <v>31.5</v>
      </c>
      <c r="Q51">
        <v>47895</v>
      </c>
    </row>
    <row r="52" spans="3:19" x14ac:dyDescent="0.25">
      <c r="C52">
        <v>3</v>
      </c>
      <c r="D52">
        <v>409</v>
      </c>
      <c r="E52">
        <v>24</v>
      </c>
      <c r="I52">
        <v>3875</v>
      </c>
      <c r="J52">
        <v>394</v>
      </c>
      <c r="O52">
        <v>7500</v>
      </c>
      <c r="P52">
        <v>7500</v>
      </c>
      <c r="Q52">
        <v>967395</v>
      </c>
    </row>
    <row r="53" spans="3:19" x14ac:dyDescent="0.25">
      <c r="C53">
        <v>3</v>
      </c>
      <c r="D53">
        <v>636</v>
      </c>
      <c r="E53">
        <v>1</v>
      </c>
      <c r="I53">
        <v>183.5</v>
      </c>
      <c r="O53">
        <v>2094</v>
      </c>
      <c r="P53">
        <v>2094</v>
      </c>
      <c r="Q53">
        <v>33574</v>
      </c>
    </row>
    <row r="54" spans="3:19" x14ac:dyDescent="0.25">
      <c r="C54">
        <v>3</v>
      </c>
      <c r="D54">
        <v>642</v>
      </c>
      <c r="E54">
        <v>14</v>
      </c>
      <c r="I54">
        <v>2118</v>
      </c>
      <c r="J54">
        <v>114</v>
      </c>
      <c r="O54">
        <v>11932</v>
      </c>
      <c r="P54">
        <v>11932</v>
      </c>
      <c r="Q54">
        <v>431579</v>
      </c>
    </row>
    <row r="55" spans="3:19" x14ac:dyDescent="0.25">
      <c r="C55">
        <v>3</v>
      </c>
      <c r="D55" t="s">
        <v>1448</v>
      </c>
      <c r="E55">
        <v>8</v>
      </c>
      <c r="I55">
        <v>1299.5</v>
      </c>
      <c r="L55">
        <v>24</v>
      </c>
      <c r="O55">
        <v>1500</v>
      </c>
      <c r="P55">
        <v>1500</v>
      </c>
      <c r="Q55">
        <v>191817</v>
      </c>
    </row>
    <row r="56" spans="3:19" x14ac:dyDescent="0.25">
      <c r="C56">
        <v>3</v>
      </c>
      <c r="D56">
        <v>25</v>
      </c>
      <c r="E56">
        <v>3</v>
      </c>
      <c r="I56">
        <v>540</v>
      </c>
      <c r="L56">
        <v>24</v>
      </c>
      <c r="O56">
        <v>1500</v>
      </c>
      <c r="P56">
        <v>1500</v>
      </c>
      <c r="Q56">
        <v>67356</v>
      </c>
    </row>
    <row r="57" spans="3:19" x14ac:dyDescent="0.25">
      <c r="C57">
        <v>3</v>
      </c>
      <c r="D57">
        <v>30</v>
      </c>
      <c r="E57">
        <v>5</v>
      </c>
      <c r="I57">
        <v>759.5</v>
      </c>
      <c r="Q57">
        <v>124461</v>
      </c>
    </row>
    <row r="58" spans="3:19" x14ac:dyDescent="0.25">
      <c r="C58" t="s">
        <v>1452</v>
      </c>
      <c r="E58">
        <v>80</v>
      </c>
      <c r="I58">
        <v>12514.75</v>
      </c>
      <c r="J58">
        <v>729.5</v>
      </c>
      <c r="K58">
        <v>17</v>
      </c>
      <c r="L58">
        <v>54</v>
      </c>
      <c r="O58">
        <v>31426</v>
      </c>
      <c r="P58">
        <v>31426</v>
      </c>
      <c r="Q58">
        <v>3180388</v>
      </c>
      <c r="S58">
        <v>3418.7354165515899</v>
      </c>
    </row>
    <row r="59" spans="3:19" x14ac:dyDescent="0.25">
      <c r="C59">
        <v>4</v>
      </c>
      <c r="D59" t="s">
        <v>215</v>
      </c>
      <c r="E59">
        <v>7</v>
      </c>
      <c r="I59">
        <v>1133.5</v>
      </c>
      <c r="J59">
        <v>118</v>
      </c>
      <c r="K59">
        <v>24</v>
      </c>
      <c r="L59">
        <v>31</v>
      </c>
      <c r="Q59">
        <v>1085847</v>
      </c>
      <c r="S59">
        <v>1730.4496578690125</v>
      </c>
    </row>
    <row r="60" spans="3:19" x14ac:dyDescent="0.25">
      <c r="C60">
        <v>4</v>
      </c>
      <c r="D60">
        <v>99</v>
      </c>
      <c r="E60">
        <v>1.4</v>
      </c>
      <c r="I60">
        <v>253</v>
      </c>
      <c r="K60">
        <v>24</v>
      </c>
      <c r="Q60">
        <v>172626</v>
      </c>
      <c r="S60">
        <v>1730.4496578690125</v>
      </c>
    </row>
    <row r="61" spans="3:19" x14ac:dyDescent="0.25">
      <c r="C61">
        <v>4</v>
      </c>
      <c r="D61">
        <v>100</v>
      </c>
      <c r="E61">
        <v>1</v>
      </c>
      <c r="I61">
        <v>168</v>
      </c>
      <c r="L61">
        <v>31</v>
      </c>
      <c r="Q61">
        <v>87108</v>
      </c>
    </row>
    <row r="62" spans="3:19" x14ac:dyDescent="0.25">
      <c r="C62">
        <v>4</v>
      </c>
      <c r="D62">
        <v>101</v>
      </c>
      <c r="E62">
        <v>4.5999999999999996</v>
      </c>
      <c r="I62">
        <v>712.5</v>
      </c>
      <c r="J62">
        <v>118</v>
      </c>
      <c r="Q62">
        <v>826113</v>
      </c>
    </row>
    <row r="63" spans="3:19" x14ac:dyDescent="0.25">
      <c r="C63">
        <v>4</v>
      </c>
      <c r="D63" t="s">
        <v>1446</v>
      </c>
      <c r="E63">
        <v>3.5</v>
      </c>
      <c r="I63">
        <v>528</v>
      </c>
      <c r="L63">
        <v>1</v>
      </c>
      <c r="O63">
        <v>750</v>
      </c>
      <c r="P63">
        <v>750</v>
      </c>
      <c r="Q63">
        <v>430521</v>
      </c>
      <c r="S63">
        <v>104.95242534924439</v>
      </c>
    </row>
    <row r="64" spans="3:19" x14ac:dyDescent="0.25">
      <c r="C64">
        <v>4</v>
      </c>
      <c r="D64">
        <v>526</v>
      </c>
      <c r="E64">
        <v>3.5</v>
      </c>
      <c r="I64">
        <v>528</v>
      </c>
      <c r="L64">
        <v>1</v>
      </c>
      <c r="O64">
        <v>750</v>
      </c>
      <c r="P64">
        <v>750</v>
      </c>
      <c r="Q64">
        <v>430521</v>
      </c>
      <c r="S64">
        <v>104.95242534924439</v>
      </c>
    </row>
    <row r="65" spans="3:19" x14ac:dyDescent="0.25">
      <c r="C65">
        <v>4</v>
      </c>
      <c r="D65" t="s">
        <v>1447</v>
      </c>
      <c r="E65">
        <v>60.5</v>
      </c>
      <c r="I65">
        <v>9116</v>
      </c>
      <c r="J65">
        <v>545</v>
      </c>
      <c r="L65">
        <v>1</v>
      </c>
      <c r="O65">
        <v>62176</v>
      </c>
      <c r="P65">
        <v>62176</v>
      </c>
      <c r="Q65">
        <v>6344674</v>
      </c>
      <c r="R65">
        <v>110</v>
      </c>
      <c r="S65">
        <v>1583.3333333333333</v>
      </c>
    </row>
    <row r="66" spans="3:19" x14ac:dyDescent="0.25">
      <c r="C66">
        <v>4</v>
      </c>
      <c r="D66">
        <v>303</v>
      </c>
      <c r="E66">
        <v>14.5</v>
      </c>
      <c r="I66">
        <v>2115.5</v>
      </c>
      <c r="J66">
        <v>52</v>
      </c>
      <c r="O66">
        <v>14900</v>
      </c>
      <c r="P66">
        <v>14900</v>
      </c>
      <c r="Q66">
        <v>1350291</v>
      </c>
      <c r="R66">
        <v>110</v>
      </c>
      <c r="S66">
        <v>1583.3333333333333</v>
      </c>
    </row>
    <row r="67" spans="3:19" x14ac:dyDescent="0.25">
      <c r="C67">
        <v>4</v>
      </c>
      <c r="D67">
        <v>304</v>
      </c>
      <c r="E67">
        <v>6</v>
      </c>
      <c r="I67">
        <v>796</v>
      </c>
      <c r="J67">
        <v>34.5</v>
      </c>
      <c r="O67">
        <v>5500</v>
      </c>
      <c r="P67">
        <v>5500</v>
      </c>
      <c r="Q67">
        <v>652132</v>
      </c>
    </row>
    <row r="68" spans="3:19" x14ac:dyDescent="0.25">
      <c r="C68">
        <v>4</v>
      </c>
      <c r="D68">
        <v>305</v>
      </c>
      <c r="E68">
        <v>1</v>
      </c>
      <c r="I68">
        <v>140.5</v>
      </c>
      <c r="J68">
        <v>24</v>
      </c>
      <c r="O68">
        <v>2000</v>
      </c>
      <c r="P68">
        <v>2000</v>
      </c>
      <c r="Q68">
        <v>110422</v>
      </c>
    </row>
    <row r="69" spans="3:19" x14ac:dyDescent="0.25">
      <c r="C69">
        <v>4</v>
      </c>
      <c r="D69">
        <v>409</v>
      </c>
      <c r="E69">
        <v>24</v>
      </c>
      <c r="I69">
        <v>3854</v>
      </c>
      <c r="J69">
        <v>430.5</v>
      </c>
      <c r="O69">
        <v>13000</v>
      </c>
      <c r="P69">
        <v>13000</v>
      </c>
      <c r="Q69">
        <v>2772151</v>
      </c>
    </row>
    <row r="70" spans="3:19" x14ac:dyDescent="0.25">
      <c r="C70">
        <v>4</v>
      </c>
      <c r="D70">
        <v>636</v>
      </c>
      <c r="E70">
        <v>1</v>
      </c>
      <c r="I70">
        <v>168.5</v>
      </c>
      <c r="J70">
        <v>4</v>
      </c>
      <c r="O70">
        <v>14594</v>
      </c>
      <c r="P70">
        <v>14594</v>
      </c>
      <c r="Q70">
        <v>101340</v>
      </c>
    </row>
    <row r="71" spans="3:19" x14ac:dyDescent="0.25">
      <c r="C71">
        <v>4</v>
      </c>
      <c r="D71">
        <v>642</v>
      </c>
      <c r="E71">
        <v>14</v>
      </c>
      <c r="I71">
        <v>2041.5</v>
      </c>
      <c r="L71">
        <v>1</v>
      </c>
      <c r="O71">
        <v>12182</v>
      </c>
      <c r="P71">
        <v>12182</v>
      </c>
      <c r="Q71">
        <v>1358338</v>
      </c>
    </row>
    <row r="72" spans="3:19" x14ac:dyDescent="0.25">
      <c r="C72">
        <v>4</v>
      </c>
      <c r="D72" t="s">
        <v>1448</v>
      </c>
      <c r="E72">
        <v>8</v>
      </c>
      <c r="I72">
        <v>1343.5</v>
      </c>
      <c r="L72">
        <v>1</v>
      </c>
      <c r="O72">
        <v>4552</v>
      </c>
      <c r="P72">
        <v>4552</v>
      </c>
      <c r="Q72">
        <v>385635</v>
      </c>
    </row>
    <row r="73" spans="3:19" x14ac:dyDescent="0.25">
      <c r="C73">
        <v>4</v>
      </c>
      <c r="D73">
        <v>25</v>
      </c>
      <c r="E73">
        <v>3</v>
      </c>
      <c r="I73">
        <v>520</v>
      </c>
      <c r="L73">
        <v>1</v>
      </c>
      <c r="O73">
        <v>4552</v>
      </c>
      <c r="P73">
        <v>4552</v>
      </c>
      <c r="Q73">
        <v>110518</v>
      </c>
    </row>
    <row r="74" spans="3:19" x14ac:dyDescent="0.25">
      <c r="C74">
        <v>4</v>
      </c>
      <c r="D74">
        <v>30</v>
      </c>
      <c r="E74">
        <v>5</v>
      </c>
      <c r="I74">
        <v>823.5</v>
      </c>
      <c r="Q74">
        <v>275117</v>
      </c>
    </row>
    <row r="75" spans="3:19" x14ac:dyDescent="0.25">
      <c r="C75">
        <v>4</v>
      </c>
      <c r="D75" t="s">
        <v>1449</v>
      </c>
      <c r="L75">
        <v>1</v>
      </c>
    </row>
    <row r="76" spans="3:19" x14ac:dyDescent="0.25">
      <c r="C76">
        <v>4</v>
      </c>
      <c r="D76">
        <v>0</v>
      </c>
      <c r="L76">
        <v>1</v>
      </c>
    </row>
    <row r="77" spans="3:19" x14ac:dyDescent="0.25">
      <c r="C77" t="s">
        <v>1453</v>
      </c>
      <c r="E77">
        <v>79</v>
      </c>
      <c r="I77">
        <v>12121</v>
      </c>
      <c r="J77">
        <v>663</v>
      </c>
      <c r="K77">
        <v>24</v>
      </c>
      <c r="L77">
        <v>35</v>
      </c>
      <c r="O77">
        <v>67478</v>
      </c>
      <c r="P77">
        <v>67478</v>
      </c>
      <c r="Q77">
        <v>8246677</v>
      </c>
      <c r="R77">
        <v>110</v>
      </c>
      <c r="S77">
        <v>3418.7354165515899</v>
      </c>
    </row>
    <row r="78" spans="3:19" x14ac:dyDescent="0.25">
      <c r="C78">
        <v>5</v>
      </c>
      <c r="D78" t="s">
        <v>215</v>
      </c>
      <c r="E78">
        <v>7</v>
      </c>
      <c r="I78">
        <v>1076.5</v>
      </c>
      <c r="J78">
        <v>141</v>
      </c>
      <c r="K78">
        <v>18</v>
      </c>
      <c r="L78">
        <v>24</v>
      </c>
      <c r="O78">
        <v>750</v>
      </c>
      <c r="P78">
        <v>750</v>
      </c>
      <c r="Q78">
        <v>610159</v>
      </c>
      <c r="S78">
        <v>1730.4496578690125</v>
      </c>
    </row>
    <row r="79" spans="3:19" x14ac:dyDescent="0.25">
      <c r="C79">
        <v>5</v>
      </c>
      <c r="D79">
        <v>99</v>
      </c>
      <c r="E79">
        <v>1.4</v>
      </c>
      <c r="I79">
        <v>224</v>
      </c>
      <c r="K79">
        <v>18</v>
      </c>
      <c r="Q79">
        <v>65141</v>
      </c>
      <c r="S79">
        <v>1730.4496578690125</v>
      </c>
    </row>
    <row r="80" spans="3:19" x14ac:dyDescent="0.25">
      <c r="C80">
        <v>5</v>
      </c>
      <c r="D80">
        <v>100</v>
      </c>
      <c r="E80">
        <v>1</v>
      </c>
      <c r="I80">
        <v>168</v>
      </c>
      <c r="J80">
        <v>20</v>
      </c>
      <c r="L80">
        <v>24</v>
      </c>
      <c r="Q80">
        <v>52643</v>
      </c>
    </row>
    <row r="81" spans="3:19" x14ac:dyDescent="0.25">
      <c r="C81">
        <v>5</v>
      </c>
      <c r="D81">
        <v>101</v>
      </c>
      <c r="E81">
        <v>4.5999999999999996</v>
      </c>
      <c r="I81">
        <v>684.5</v>
      </c>
      <c r="J81">
        <v>121</v>
      </c>
      <c r="O81">
        <v>750</v>
      </c>
      <c r="P81">
        <v>750</v>
      </c>
      <c r="Q81">
        <v>492375</v>
      </c>
    </row>
    <row r="82" spans="3:19" x14ac:dyDescent="0.25">
      <c r="C82">
        <v>5</v>
      </c>
      <c r="D82" t="s">
        <v>1446</v>
      </c>
      <c r="E82">
        <v>3.9</v>
      </c>
      <c r="I82">
        <v>584.5</v>
      </c>
      <c r="L82">
        <v>2</v>
      </c>
      <c r="Q82">
        <v>162746</v>
      </c>
      <c r="S82">
        <v>104.95242534924439</v>
      </c>
    </row>
    <row r="83" spans="3:19" x14ac:dyDescent="0.25">
      <c r="C83">
        <v>5</v>
      </c>
      <c r="D83">
        <v>526</v>
      </c>
      <c r="E83">
        <v>3.9</v>
      </c>
      <c r="I83">
        <v>584.5</v>
      </c>
      <c r="L83">
        <v>2</v>
      </c>
      <c r="Q83">
        <v>162746</v>
      </c>
      <c r="S83">
        <v>104.95242534924439</v>
      </c>
    </row>
    <row r="84" spans="3:19" x14ac:dyDescent="0.25">
      <c r="C84">
        <v>5</v>
      </c>
      <c r="D84" t="s">
        <v>1447</v>
      </c>
      <c r="E84">
        <v>60.5</v>
      </c>
      <c r="I84">
        <v>8483</v>
      </c>
      <c r="J84">
        <v>657</v>
      </c>
      <c r="K84">
        <v>3.5</v>
      </c>
      <c r="L84">
        <v>7</v>
      </c>
      <c r="O84">
        <v>25450</v>
      </c>
      <c r="P84">
        <v>25450</v>
      </c>
      <c r="Q84">
        <v>2445789</v>
      </c>
      <c r="S84">
        <v>1583.3333333333333</v>
      </c>
    </row>
    <row r="85" spans="3:19" x14ac:dyDescent="0.25">
      <c r="C85">
        <v>5</v>
      </c>
      <c r="D85">
        <v>303</v>
      </c>
      <c r="E85">
        <v>14.5</v>
      </c>
      <c r="I85">
        <v>1912</v>
      </c>
      <c r="J85">
        <v>86.5</v>
      </c>
      <c r="K85">
        <v>3.5</v>
      </c>
      <c r="O85">
        <v>15200</v>
      </c>
      <c r="P85">
        <v>15200</v>
      </c>
      <c r="Q85">
        <v>537822</v>
      </c>
      <c r="S85">
        <v>1583.3333333333333</v>
      </c>
    </row>
    <row r="86" spans="3:19" x14ac:dyDescent="0.25">
      <c r="C86">
        <v>5</v>
      </c>
      <c r="D86">
        <v>304</v>
      </c>
      <c r="E86">
        <v>6</v>
      </c>
      <c r="I86">
        <v>823.5</v>
      </c>
      <c r="J86">
        <v>41.5</v>
      </c>
      <c r="Q86">
        <v>267741</v>
      </c>
    </row>
    <row r="87" spans="3:19" x14ac:dyDescent="0.25">
      <c r="C87">
        <v>5</v>
      </c>
      <c r="D87">
        <v>305</v>
      </c>
      <c r="E87">
        <v>1</v>
      </c>
      <c r="I87">
        <v>151.5</v>
      </c>
      <c r="J87">
        <v>11</v>
      </c>
      <c r="Q87">
        <v>48210</v>
      </c>
    </row>
    <row r="88" spans="3:19" x14ac:dyDescent="0.25">
      <c r="C88">
        <v>5</v>
      </c>
      <c r="D88">
        <v>409</v>
      </c>
      <c r="E88">
        <v>24</v>
      </c>
      <c r="I88">
        <v>3563.5</v>
      </c>
      <c r="J88">
        <v>451.5</v>
      </c>
      <c r="L88">
        <v>7</v>
      </c>
      <c r="O88">
        <v>4250</v>
      </c>
      <c r="P88">
        <v>4250</v>
      </c>
      <c r="Q88">
        <v>1104419</v>
      </c>
    </row>
    <row r="89" spans="3:19" x14ac:dyDescent="0.25">
      <c r="C89">
        <v>5</v>
      </c>
      <c r="D89">
        <v>636</v>
      </c>
      <c r="E89">
        <v>1</v>
      </c>
      <c r="I89">
        <v>152.5</v>
      </c>
      <c r="O89">
        <v>3000</v>
      </c>
      <c r="P89">
        <v>3000</v>
      </c>
      <c r="Q89">
        <v>34844</v>
      </c>
    </row>
    <row r="90" spans="3:19" x14ac:dyDescent="0.25">
      <c r="C90">
        <v>5</v>
      </c>
      <c r="D90">
        <v>642</v>
      </c>
      <c r="E90">
        <v>14</v>
      </c>
      <c r="I90">
        <v>1880</v>
      </c>
      <c r="J90">
        <v>66.5</v>
      </c>
      <c r="O90">
        <v>3000</v>
      </c>
      <c r="P90">
        <v>3000</v>
      </c>
      <c r="Q90">
        <v>452753</v>
      </c>
    </row>
    <row r="91" spans="3:19" x14ac:dyDescent="0.25">
      <c r="C91">
        <v>5</v>
      </c>
      <c r="D91" t="s">
        <v>1448</v>
      </c>
      <c r="E91">
        <v>8</v>
      </c>
      <c r="I91">
        <v>1191.5</v>
      </c>
      <c r="O91">
        <v>6038</v>
      </c>
      <c r="P91">
        <v>6038</v>
      </c>
      <c r="Q91">
        <v>198026</v>
      </c>
    </row>
    <row r="92" spans="3:19" x14ac:dyDescent="0.25">
      <c r="C92">
        <v>5</v>
      </c>
      <c r="D92">
        <v>25</v>
      </c>
      <c r="E92">
        <v>3</v>
      </c>
      <c r="I92">
        <v>464</v>
      </c>
      <c r="O92">
        <v>5038</v>
      </c>
      <c r="P92">
        <v>5038</v>
      </c>
      <c r="Q92">
        <v>58671</v>
      </c>
    </row>
    <row r="93" spans="3:19" x14ac:dyDescent="0.25">
      <c r="C93">
        <v>5</v>
      </c>
      <c r="D93">
        <v>30</v>
      </c>
      <c r="E93">
        <v>5</v>
      </c>
      <c r="I93">
        <v>727.5</v>
      </c>
      <c r="O93">
        <v>1000</v>
      </c>
      <c r="P93">
        <v>1000</v>
      </c>
      <c r="Q93">
        <v>139355</v>
      </c>
    </row>
    <row r="94" spans="3:19" x14ac:dyDescent="0.25">
      <c r="C94" t="s">
        <v>1454</v>
      </c>
      <c r="E94">
        <v>79.400000000000006</v>
      </c>
      <c r="I94">
        <v>11335.5</v>
      </c>
      <c r="J94">
        <v>798</v>
      </c>
      <c r="K94">
        <v>21.5</v>
      </c>
      <c r="L94">
        <v>33</v>
      </c>
      <c r="O94">
        <v>32238</v>
      </c>
      <c r="P94">
        <v>32238</v>
      </c>
      <c r="Q94">
        <v>3416720</v>
      </c>
      <c r="S94">
        <v>3418.7354165515899</v>
      </c>
    </row>
    <row r="95" spans="3:19" x14ac:dyDescent="0.25">
      <c r="C95">
        <v>6</v>
      </c>
      <c r="D95" t="s">
        <v>215</v>
      </c>
      <c r="E95">
        <v>7</v>
      </c>
      <c r="I95">
        <v>1118</v>
      </c>
      <c r="J95">
        <v>113</v>
      </c>
      <c r="K95">
        <v>18</v>
      </c>
      <c r="L95">
        <v>24</v>
      </c>
      <c r="O95">
        <v>750</v>
      </c>
      <c r="P95">
        <v>750</v>
      </c>
      <c r="Q95">
        <v>593014</v>
      </c>
      <c r="R95">
        <v>750</v>
      </c>
      <c r="S95">
        <v>1730.4496578690125</v>
      </c>
    </row>
    <row r="96" spans="3:19" x14ac:dyDescent="0.25">
      <c r="C96">
        <v>6</v>
      </c>
      <c r="D96">
        <v>99</v>
      </c>
      <c r="E96">
        <v>1.4</v>
      </c>
      <c r="I96">
        <v>238.5</v>
      </c>
      <c r="K96">
        <v>18</v>
      </c>
      <c r="Q96">
        <v>64662</v>
      </c>
      <c r="R96">
        <v>750</v>
      </c>
      <c r="S96">
        <v>1730.4496578690125</v>
      </c>
    </row>
    <row r="97" spans="3:19" x14ac:dyDescent="0.25">
      <c r="C97">
        <v>6</v>
      </c>
      <c r="D97">
        <v>100</v>
      </c>
      <c r="E97">
        <v>1</v>
      </c>
      <c r="I97">
        <v>136</v>
      </c>
      <c r="J97">
        <v>15</v>
      </c>
      <c r="L97">
        <v>24</v>
      </c>
      <c r="Q97">
        <v>57570</v>
      </c>
    </row>
    <row r="98" spans="3:19" x14ac:dyDescent="0.25">
      <c r="C98">
        <v>6</v>
      </c>
      <c r="D98">
        <v>101</v>
      </c>
      <c r="E98">
        <v>4.5999999999999996</v>
      </c>
      <c r="I98">
        <v>743.5</v>
      </c>
      <c r="J98">
        <v>98</v>
      </c>
      <c r="O98">
        <v>750</v>
      </c>
      <c r="P98">
        <v>750</v>
      </c>
      <c r="Q98">
        <v>470782</v>
      </c>
    </row>
    <row r="99" spans="3:19" x14ac:dyDescent="0.25">
      <c r="C99">
        <v>6</v>
      </c>
      <c r="D99" t="s">
        <v>1446</v>
      </c>
      <c r="E99">
        <v>3.9</v>
      </c>
      <c r="I99">
        <v>611.5</v>
      </c>
      <c r="L99">
        <v>1</v>
      </c>
      <c r="O99">
        <v>750</v>
      </c>
      <c r="P99">
        <v>750</v>
      </c>
      <c r="Q99">
        <v>165955</v>
      </c>
      <c r="S99">
        <v>104.95242534924439</v>
      </c>
    </row>
    <row r="100" spans="3:19" x14ac:dyDescent="0.25">
      <c r="C100">
        <v>6</v>
      </c>
      <c r="D100">
        <v>526</v>
      </c>
      <c r="E100">
        <v>3.9</v>
      </c>
      <c r="I100">
        <v>611.5</v>
      </c>
      <c r="L100">
        <v>1</v>
      </c>
      <c r="O100">
        <v>750</v>
      </c>
      <c r="P100">
        <v>750</v>
      </c>
      <c r="Q100">
        <v>165955</v>
      </c>
      <c r="S100">
        <v>104.95242534924439</v>
      </c>
    </row>
    <row r="101" spans="3:19" x14ac:dyDescent="0.25">
      <c r="C101">
        <v>6</v>
      </c>
      <c r="D101" t="s">
        <v>1447</v>
      </c>
      <c r="E101">
        <v>61.3</v>
      </c>
      <c r="I101">
        <v>8774.9500000000007</v>
      </c>
      <c r="J101">
        <v>872.5</v>
      </c>
      <c r="K101">
        <v>29.5</v>
      </c>
      <c r="O101">
        <v>25182</v>
      </c>
      <c r="P101">
        <v>25182</v>
      </c>
      <c r="Q101">
        <v>2489599</v>
      </c>
      <c r="S101">
        <v>1583.3333333333333</v>
      </c>
    </row>
    <row r="102" spans="3:19" x14ac:dyDescent="0.25">
      <c r="C102">
        <v>6</v>
      </c>
      <c r="D102">
        <v>303</v>
      </c>
      <c r="E102">
        <v>14.5</v>
      </c>
      <c r="I102">
        <v>1922.25</v>
      </c>
      <c r="J102">
        <v>101.5</v>
      </c>
      <c r="K102">
        <v>9.5</v>
      </c>
      <c r="O102">
        <v>11500</v>
      </c>
      <c r="P102">
        <v>11500</v>
      </c>
      <c r="Q102">
        <v>527881</v>
      </c>
      <c r="S102">
        <v>1583.3333333333333</v>
      </c>
    </row>
    <row r="103" spans="3:19" x14ac:dyDescent="0.25">
      <c r="C103">
        <v>6</v>
      </c>
      <c r="D103">
        <v>304</v>
      </c>
      <c r="E103">
        <v>6</v>
      </c>
      <c r="I103">
        <v>834</v>
      </c>
      <c r="J103">
        <v>25.5</v>
      </c>
      <c r="Q103">
        <v>312388</v>
      </c>
    </row>
    <row r="104" spans="3:19" x14ac:dyDescent="0.25">
      <c r="C104">
        <v>6</v>
      </c>
      <c r="D104">
        <v>305</v>
      </c>
      <c r="E104">
        <v>1</v>
      </c>
      <c r="I104">
        <v>120</v>
      </c>
      <c r="J104">
        <v>27</v>
      </c>
      <c r="Q104">
        <v>54318</v>
      </c>
    </row>
    <row r="105" spans="3:19" x14ac:dyDescent="0.25">
      <c r="C105">
        <v>6</v>
      </c>
      <c r="D105">
        <v>409</v>
      </c>
      <c r="E105">
        <v>23.799999999999997</v>
      </c>
      <c r="I105">
        <v>3610.7</v>
      </c>
      <c r="J105">
        <v>377.5</v>
      </c>
      <c r="K105">
        <v>20</v>
      </c>
      <c r="O105">
        <v>750</v>
      </c>
      <c r="P105">
        <v>750</v>
      </c>
      <c r="Q105">
        <v>1042364</v>
      </c>
    </row>
    <row r="106" spans="3:19" x14ac:dyDescent="0.25">
      <c r="C106">
        <v>6</v>
      </c>
      <c r="D106">
        <v>636</v>
      </c>
      <c r="E106">
        <v>1</v>
      </c>
      <c r="I106">
        <v>160</v>
      </c>
      <c r="J106">
        <v>5</v>
      </c>
      <c r="Q106">
        <v>33656</v>
      </c>
    </row>
    <row r="107" spans="3:19" x14ac:dyDescent="0.25">
      <c r="C107">
        <v>6</v>
      </c>
      <c r="D107">
        <v>642</v>
      </c>
      <c r="E107">
        <v>15</v>
      </c>
      <c r="I107">
        <v>2128</v>
      </c>
      <c r="J107">
        <v>336</v>
      </c>
      <c r="O107">
        <v>12932</v>
      </c>
      <c r="P107">
        <v>12932</v>
      </c>
      <c r="Q107">
        <v>518992</v>
      </c>
    </row>
    <row r="108" spans="3:19" x14ac:dyDescent="0.25">
      <c r="C108">
        <v>6</v>
      </c>
      <c r="D108" t="s">
        <v>1448</v>
      </c>
      <c r="E108">
        <v>8</v>
      </c>
      <c r="I108">
        <v>1215.5</v>
      </c>
      <c r="L108">
        <v>16</v>
      </c>
      <c r="O108">
        <v>750</v>
      </c>
      <c r="P108">
        <v>750</v>
      </c>
      <c r="Q108">
        <v>198801</v>
      </c>
    </row>
    <row r="109" spans="3:19" x14ac:dyDescent="0.25">
      <c r="C109">
        <v>6</v>
      </c>
      <c r="D109">
        <v>25</v>
      </c>
      <c r="E109">
        <v>3</v>
      </c>
      <c r="I109">
        <v>440</v>
      </c>
      <c r="L109">
        <v>16</v>
      </c>
      <c r="Q109">
        <v>59057</v>
      </c>
    </row>
    <row r="110" spans="3:19" x14ac:dyDescent="0.25">
      <c r="C110">
        <v>6</v>
      </c>
      <c r="D110">
        <v>30</v>
      </c>
      <c r="E110">
        <v>5</v>
      </c>
      <c r="I110">
        <v>775.5</v>
      </c>
      <c r="O110">
        <v>750</v>
      </c>
      <c r="P110">
        <v>750</v>
      </c>
      <c r="Q110">
        <v>139744</v>
      </c>
    </row>
    <row r="111" spans="3:19" x14ac:dyDescent="0.25">
      <c r="C111" t="s">
        <v>1455</v>
      </c>
      <c r="E111">
        <v>80.199999999999989</v>
      </c>
      <c r="I111">
        <v>11719.95</v>
      </c>
      <c r="J111">
        <v>985.5</v>
      </c>
      <c r="K111">
        <v>47.5</v>
      </c>
      <c r="L111">
        <v>41</v>
      </c>
      <c r="O111">
        <v>27432</v>
      </c>
      <c r="P111">
        <v>27432</v>
      </c>
      <c r="Q111">
        <v>3447369</v>
      </c>
      <c r="R111">
        <v>750</v>
      </c>
      <c r="S111">
        <v>3418.7354165515899</v>
      </c>
    </row>
  </sheetData>
  <hyperlinks>
    <hyperlink ref="A2" location="Obsah!A1" display="Zpět na Obsah  KL 01  1.-4.měsíc" xr:uid="{A9C4BFA9-A5BD-4E4D-8B85-D6360B5073A0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1474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7502135.3200000003</v>
      </c>
      <c r="C3" s="221">
        <f t="shared" ref="C3:Z3" si="0">SUBTOTAL(9,C6:C1048576)</f>
        <v>0</v>
      </c>
      <c r="D3" s="221"/>
      <c r="E3" s="221">
        <f>SUBTOTAL(9,E6:E1048576)/4</f>
        <v>7715327.6699999999</v>
      </c>
      <c r="F3" s="221"/>
      <c r="G3" s="221">
        <f t="shared" si="0"/>
        <v>0</v>
      </c>
      <c r="H3" s="221">
        <f>SUBTOTAL(9,H6:H1048576)/4</f>
        <v>7590824.5700000003</v>
      </c>
      <c r="I3" s="224">
        <f>IF(B3&lt;&gt;0,H3/B3,"")</f>
        <v>1.0118218675373081</v>
      </c>
      <c r="J3" s="222">
        <f>IF(E3&lt;&gt;0,H3/E3,"")</f>
        <v>0.98386288887196416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4"/>
      <c r="B5" s="585">
        <v>2019</v>
      </c>
      <c r="C5" s="586"/>
      <c r="D5" s="586"/>
      <c r="E5" s="586">
        <v>2020</v>
      </c>
      <c r="F5" s="586"/>
      <c r="G5" s="586"/>
      <c r="H5" s="586">
        <v>2021</v>
      </c>
      <c r="I5" s="587" t="s">
        <v>269</v>
      </c>
      <c r="J5" s="588" t="s">
        <v>2</v>
      </c>
      <c r="K5" s="585">
        <v>2015</v>
      </c>
      <c r="L5" s="586"/>
      <c r="M5" s="586"/>
      <c r="N5" s="586">
        <v>2020</v>
      </c>
      <c r="O5" s="586"/>
      <c r="P5" s="586"/>
      <c r="Q5" s="586">
        <v>2021</v>
      </c>
      <c r="R5" s="587" t="s">
        <v>269</v>
      </c>
      <c r="S5" s="588" t="s">
        <v>2</v>
      </c>
      <c r="T5" s="585">
        <v>2015</v>
      </c>
      <c r="U5" s="586"/>
      <c r="V5" s="586"/>
      <c r="W5" s="586">
        <v>2020</v>
      </c>
      <c r="X5" s="586"/>
      <c r="Y5" s="586"/>
      <c r="Z5" s="586">
        <v>2021</v>
      </c>
      <c r="AA5" s="587" t="s">
        <v>269</v>
      </c>
      <c r="AB5" s="588" t="s">
        <v>2</v>
      </c>
    </row>
    <row r="6" spans="1:28" ht="14.45" customHeight="1" x14ac:dyDescent="0.25">
      <c r="A6" s="589" t="s">
        <v>1470</v>
      </c>
      <c r="B6" s="590">
        <v>387858.32000000007</v>
      </c>
      <c r="C6" s="591"/>
      <c r="D6" s="591"/>
      <c r="E6" s="590">
        <v>484073.67</v>
      </c>
      <c r="F6" s="591"/>
      <c r="G6" s="591"/>
      <c r="H6" s="590">
        <v>476856.56999999995</v>
      </c>
      <c r="I6" s="591"/>
      <c r="J6" s="591"/>
      <c r="K6" s="590"/>
      <c r="L6" s="591"/>
      <c r="M6" s="591"/>
      <c r="N6" s="590"/>
      <c r="O6" s="591"/>
      <c r="P6" s="591"/>
      <c r="Q6" s="590"/>
      <c r="R6" s="591"/>
      <c r="S6" s="591"/>
      <c r="T6" s="590"/>
      <c r="U6" s="591"/>
      <c r="V6" s="591"/>
      <c r="W6" s="590"/>
      <c r="X6" s="591"/>
      <c r="Y6" s="591"/>
      <c r="Z6" s="590"/>
      <c r="AA6" s="591"/>
      <c r="AB6" s="592"/>
    </row>
    <row r="7" spans="1:28" ht="14.45" customHeight="1" x14ac:dyDescent="0.25">
      <c r="A7" s="603" t="s">
        <v>1471</v>
      </c>
      <c r="B7" s="593">
        <v>387858.32000000007</v>
      </c>
      <c r="C7" s="594"/>
      <c r="D7" s="594"/>
      <c r="E7" s="593">
        <v>484073.67</v>
      </c>
      <c r="F7" s="594"/>
      <c r="G7" s="594"/>
      <c r="H7" s="593">
        <v>476856.56999999995</v>
      </c>
      <c r="I7" s="594"/>
      <c r="J7" s="594"/>
      <c r="K7" s="593"/>
      <c r="L7" s="594"/>
      <c r="M7" s="594"/>
      <c r="N7" s="593"/>
      <c r="O7" s="594"/>
      <c r="P7" s="594"/>
      <c r="Q7" s="593"/>
      <c r="R7" s="594"/>
      <c r="S7" s="594"/>
      <c r="T7" s="593"/>
      <c r="U7" s="594"/>
      <c r="V7" s="594"/>
      <c r="W7" s="593"/>
      <c r="X7" s="594"/>
      <c r="Y7" s="594"/>
      <c r="Z7" s="593"/>
      <c r="AA7" s="594"/>
      <c r="AB7" s="595"/>
    </row>
    <row r="8" spans="1:28" ht="14.45" customHeight="1" x14ac:dyDescent="0.25">
      <c r="A8" s="596" t="s">
        <v>1472</v>
      </c>
      <c r="B8" s="597">
        <v>7114277</v>
      </c>
      <c r="C8" s="598"/>
      <c r="D8" s="598"/>
      <c r="E8" s="597">
        <v>7231254</v>
      </c>
      <c r="F8" s="598"/>
      <c r="G8" s="598"/>
      <c r="H8" s="597">
        <v>7113968</v>
      </c>
      <c r="I8" s="598"/>
      <c r="J8" s="598"/>
      <c r="K8" s="597"/>
      <c r="L8" s="598"/>
      <c r="M8" s="598"/>
      <c r="N8" s="597"/>
      <c r="O8" s="598"/>
      <c r="P8" s="598"/>
      <c r="Q8" s="597"/>
      <c r="R8" s="598"/>
      <c r="S8" s="598"/>
      <c r="T8" s="597"/>
      <c r="U8" s="598"/>
      <c r="V8" s="598"/>
      <c r="W8" s="597"/>
      <c r="X8" s="598"/>
      <c r="Y8" s="598"/>
      <c r="Z8" s="597"/>
      <c r="AA8" s="598"/>
      <c r="AB8" s="599"/>
    </row>
    <row r="9" spans="1:28" ht="14.45" customHeight="1" thickBot="1" x14ac:dyDescent="0.3">
      <c r="A9" s="604" t="s">
        <v>1473</v>
      </c>
      <c r="B9" s="600">
        <v>7114277</v>
      </c>
      <c r="C9" s="601"/>
      <c r="D9" s="601"/>
      <c r="E9" s="600">
        <v>7231254</v>
      </c>
      <c r="F9" s="601"/>
      <c r="G9" s="601"/>
      <c r="H9" s="600">
        <v>7113968</v>
      </c>
      <c r="I9" s="601"/>
      <c r="J9" s="601"/>
      <c r="K9" s="600"/>
      <c r="L9" s="601"/>
      <c r="M9" s="601"/>
      <c r="N9" s="600"/>
      <c r="O9" s="601"/>
      <c r="P9" s="601"/>
      <c r="Q9" s="600"/>
      <c r="R9" s="601"/>
      <c r="S9" s="601"/>
      <c r="T9" s="600"/>
      <c r="U9" s="601"/>
      <c r="V9" s="601"/>
      <c r="W9" s="600"/>
      <c r="X9" s="601"/>
      <c r="Y9" s="601"/>
      <c r="Z9" s="600"/>
      <c r="AA9" s="601"/>
      <c r="AB9" s="602"/>
    </row>
    <row r="10" spans="1:28" ht="14.45" customHeight="1" thickBot="1" x14ac:dyDescent="0.25"/>
    <row r="11" spans="1:28" ht="14.45" customHeight="1" x14ac:dyDescent="0.25">
      <c r="A11" s="589" t="s">
        <v>1475</v>
      </c>
      <c r="B11" s="590">
        <v>387858.32000000007</v>
      </c>
      <c r="C11" s="591"/>
      <c r="D11" s="591"/>
      <c r="E11" s="590">
        <v>484073.67</v>
      </c>
      <c r="F11" s="591"/>
      <c r="G11" s="591"/>
      <c r="H11" s="590">
        <v>476412.56999999995</v>
      </c>
      <c r="I11" s="591"/>
      <c r="J11" s="592"/>
    </row>
    <row r="12" spans="1:28" ht="14.45" customHeight="1" x14ac:dyDescent="0.25">
      <c r="A12" s="603" t="s">
        <v>1476</v>
      </c>
      <c r="B12" s="593">
        <v>6389</v>
      </c>
      <c r="C12" s="594"/>
      <c r="D12" s="594"/>
      <c r="E12" s="593">
        <v>6002</v>
      </c>
      <c r="F12" s="594"/>
      <c r="G12" s="594"/>
      <c r="H12" s="593">
        <v>20554</v>
      </c>
      <c r="I12" s="594"/>
      <c r="J12" s="595"/>
    </row>
    <row r="13" spans="1:28" ht="14.45" customHeight="1" x14ac:dyDescent="0.25">
      <c r="A13" s="603" t="s">
        <v>1477</v>
      </c>
      <c r="B13" s="593">
        <v>381469.32000000007</v>
      </c>
      <c r="C13" s="594"/>
      <c r="D13" s="594"/>
      <c r="E13" s="593">
        <v>478071.67</v>
      </c>
      <c r="F13" s="594"/>
      <c r="G13" s="594"/>
      <c r="H13" s="593">
        <v>455858.56999999995</v>
      </c>
      <c r="I13" s="594"/>
      <c r="J13" s="595"/>
    </row>
    <row r="14" spans="1:28" ht="14.45" customHeight="1" x14ac:dyDescent="0.25">
      <c r="A14" s="596" t="s">
        <v>533</v>
      </c>
      <c r="B14" s="597">
        <v>6934779</v>
      </c>
      <c r="C14" s="598"/>
      <c r="D14" s="598"/>
      <c r="E14" s="597">
        <v>7089726</v>
      </c>
      <c r="F14" s="598"/>
      <c r="G14" s="598"/>
      <c r="H14" s="597">
        <v>7078454</v>
      </c>
      <c r="I14" s="598"/>
      <c r="J14" s="599"/>
    </row>
    <row r="15" spans="1:28" ht="14.45" customHeight="1" x14ac:dyDescent="0.25">
      <c r="A15" s="603" t="s">
        <v>1476</v>
      </c>
      <c r="B15" s="593">
        <v>6934779</v>
      </c>
      <c r="C15" s="594"/>
      <c r="D15" s="594"/>
      <c r="E15" s="593">
        <v>7089726</v>
      </c>
      <c r="F15" s="594"/>
      <c r="G15" s="594"/>
      <c r="H15" s="593">
        <v>7078454</v>
      </c>
      <c r="I15" s="594"/>
      <c r="J15" s="595"/>
    </row>
    <row r="16" spans="1:28" ht="14.45" customHeight="1" x14ac:dyDescent="0.25">
      <c r="A16" s="596" t="s">
        <v>538</v>
      </c>
      <c r="B16" s="597">
        <v>179498</v>
      </c>
      <c r="C16" s="598"/>
      <c r="D16" s="598"/>
      <c r="E16" s="597">
        <v>141528</v>
      </c>
      <c r="F16" s="598"/>
      <c r="G16" s="598"/>
      <c r="H16" s="597">
        <v>35958</v>
      </c>
      <c r="I16" s="598"/>
      <c r="J16" s="599"/>
    </row>
    <row r="17" spans="1:10" ht="14.45" customHeight="1" thickBot="1" x14ac:dyDescent="0.3">
      <c r="A17" s="604" t="s">
        <v>1476</v>
      </c>
      <c r="B17" s="600">
        <v>179498</v>
      </c>
      <c r="C17" s="601"/>
      <c r="D17" s="601"/>
      <c r="E17" s="600">
        <v>141528</v>
      </c>
      <c r="F17" s="601"/>
      <c r="G17" s="601"/>
      <c r="H17" s="600">
        <v>35958</v>
      </c>
      <c r="I17" s="601"/>
      <c r="J17" s="602"/>
    </row>
    <row r="18" spans="1:10" ht="14.45" customHeight="1" x14ac:dyDescent="0.2">
      <c r="A18" s="543" t="s">
        <v>244</v>
      </c>
    </row>
    <row r="19" spans="1:10" ht="14.45" customHeight="1" x14ac:dyDescent="0.2">
      <c r="A19" s="544" t="s">
        <v>614</v>
      </c>
    </row>
    <row r="20" spans="1:10" ht="14.45" customHeight="1" x14ac:dyDescent="0.2">
      <c r="A20" s="543" t="s">
        <v>1478</v>
      </c>
    </row>
    <row r="21" spans="1:10" ht="14.45" customHeight="1" x14ac:dyDescent="0.2">
      <c r="A21" s="543" t="s">
        <v>1479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D0FFF3C-B84C-4B1C-A5F6-0982F67F4F8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1484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29073</v>
      </c>
      <c r="C3" s="259">
        <f t="shared" si="0"/>
        <v>27800</v>
      </c>
      <c r="D3" s="271">
        <f t="shared" si="0"/>
        <v>27260</v>
      </c>
      <c r="E3" s="223">
        <f t="shared" si="0"/>
        <v>7502135.3200000003</v>
      </c>
      <c r="F3" s="221">
        <f t="shared" si="0"/>
        <v>7715327.6699999999</v>
      </c>
      <c r="G3" s="260">
        <f t="shared" si="0"/>
        <v>7590824.5699999994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4"/>
      <c r="B5" s="585">
        <v>2019</v>
      </c>
      <c r="C5" s="586">
        <v>2020</v>
      </c>
      <c r="D5" s="605">
        <v>2021</v>
      </c>
      <c r="E5" s="585">
        <v>2019</v>
      </c>
      <c r="F5" s="586">
        <v>2020</v>
      </c>
      <c r="G5" s="605">
        <v>2021</v>
      </c>
    </row>
    <row r="6" spans="1:7" ht="14.45" customHeight="1" x14ac:dyDescent="0.2">
      <c r="A6" s="576" t="s">
        <v>1476</v>
      </c>
      <c r="B6" s="116">
        <v>28921</v>
      </c>
      <c r="C6" s="116">
        <v>27565</v>
      </c>
      <c r="D6" s="116">
        <v>26866</v>
      </c>
      <c r="E6" s="606">
        <v>7120666</v>
      </c>
      <c r="F6" s="606">
        <v>7237256</v>
      </c>
      <c r="G6" s="607">
        <v>7134966</v>
      </c>
    </row>
    <row r="7" spans="1:7" ht="14.45" customHeight="1" x14ac:dyDescent="0.2">
      <c r="A7" s="572" t="s">
        <v>1480</v>
      </c>
      <c r="B7" s="490">
        <v>1</v>
      </c>
      <c r="C7" s="490"/>
      <c r="D7" s="490"/>
      <c r="E7" s="608">
        <v>38</v>
      </c>
      <c r="F7" s="608"/>
      <c r="G7" s="609"/>
    </row>
    <row r="8" spans="1:7" ht="14.45" customHeight="1" x14ac:dyDescent="0.2">
      <c r="A8" s="572" t="s">
        <v>616</v>
      </c>
      <c r="B8" s="490">
        <v>13</v>
      </c>
      <c r="C8" s="490">
        <v>31</v>
      </c>
      <c r="D8" s="490">
        <v>81</v>
      </c>
      <c r="E8" s="608">
        <v>9570</v>
      </c>
      <c r="F8" s="608">
        <v>92936.67</v>
      </c>
      <c r="G8" s="609">
        <v>12437</v>
      </c>
    </row>
    <row r="9" spans="1:7" ht="14.45" customHeight="1" x14ac:dyDescent="0.2">
      <c r="A9" s="572" t="s">
        <v>1481</v>
      </c>
      <c r="B9" s="490">
        <v>11</v>
      </c>
      <c r="C9" s="490"/>
      <c r="D9" s="490"/>
      <c r="E9" s="608">
        <v>418</v>
      </c>
      <c r="F9" s="608"/>
      <c r="G9" s="609"/>
    </row>
    <row r="10" spans="1:7" ht="14.45" customHeight="1" x14ac:dyDescent="0.2">
      <c r="A10" s="572" t="s">
        <v>617</v>
      </c>
      <c r="B10" s="490">
        <v>7</v>
      </c>
      <c r="C10" s="490">
        <v>11</v>
      </c>
      <c r="D10" s="490">
        <v>8</v>
      </c>
      <c r="E10" s="608">
        <v>266</v>
      </c>
      <c r="F10" s="608">
        <v>418</v>
      </c>
      <c r="G10" s="609">
        <v>320</v>
      </c>
    </row>
    <row r="11" spans="1:7" ht="14.45" customHeight="1" x14ac:dyDescent="0.2">
      <c r="A11" s="572" t="s">
        <v>1482</v>
      </c>
      <c r="B11" s="490"/>
      <c r="C11" s="490"/>
      <c r="D11" s="490">
        <v>12</v>
      </c>
      <c r="E11" s="608"/>
      <c r="F11" s="608"/>
      <c r="G11" s="609">
        <v>29131.68</v>
      </c>
    </row>
    <row r="12" spans="1:7" ht="14.45" customHeight="1" x14ac:dyDescent="0.2">
      <c r="A12" s="572" t="s">
        <v>618</v>
      </c>
      <c r="B12" s="490">
        <v>11</v>
      </c>
      <c r="C12" s="490">
        <v>112</v>
      </c>
      <c r="D12" s="490">
        <v>189</v>
      </c>
      <c r="E12" s="608">
        <v>418</v>
      </c>
      <c r="F12" s="608">
        <v>106500.33</v>
      </c>
      <c r="G12" s="609">
        <v>168140.55999999997</v>
      </c>
    </row>
    <row r="13" spans="1:7" ht="14.45" customHeight="1" x14ac:dyDescent="0.2">
      <c r="A13" s="572" t="s">
        <v>619</v>
      </c>
      <c r="B13" s="490">
        <v>108</v>
      </c>
      <c r="C13" s="490">
        <v>81</v>
      </c>
      <c r="D13" s="490">
        <v>104</v>
      </c>
      <c r="E13" s="608">
        <v>370721.32000000007</v>
      </c>
      <c r="F13" s="608">
        <v>278216.67000000004</v>
      </c>
      <c r="G13" s="609">
        <v>245829.33000000002</v>
      </c>
    </row>
    <row r="14" spans="1:7" ht="14.45" customHeight="1" thickBot="1" x14ac:dyDescent="0.25">
      <c r="A14" s="612" t="s">
        <v>1483</v>
      </c>
      <c r="B14" s="497">
        <v>1</v>
      </c>
      <c r="C14" s="497"/>
      <c r="D14" s="497"/>
      <c r="E14" s="610">
        <v>38</v>
      </c>
      <c r="F14" s="610"/>
      <c r="G14" s="611"/>
    </row>
    <row r="15" spans="1:7" ht="14.45" customHeight="1" x14ac:dyDescent="0.2">
      <c r="A15" s="543" t="s">
        <v>244</v>
      </c>
    </row>
    <row r="16" spans="1:7" ht="14.45" customHeight="1" x14ac:dyDescent="0.2">
      <c r="A16" s="544" t="s">
        <v>614</v>
      </c>
    </row>
    <row r="17" spans="1:1" ht="14.45" customHeight="1" x14ac:dyDescent="0.2">
      <c r="A17" s="543" t="s">
        <v>1478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3D4776E-808F-412B-9AC6-D50D5DFB269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1562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29073</v>
      </c>
      <c r="H3" s="103">
        <f t="shared" si="0"/>
        <v>7502135.3200000003</v>
      </c>
      <c r="I3" s="74"/>
      <c r="J3" s="74"/>
      <c r="K3" s="103">
        <f t="shared" si="0"/>
        <v>27800</v>
      </c>
      <c r="L3" s="103">
        <f t="shared" si="0"/>
        <v>7715327.6699999999</v>
      </c>
      <c r="M3" s="74"/>
      <c r="N3" s="74"/>
      <c r="O3" s="103">
        <f t="shared" si="0"/>
        <v>27260</v>
      </c>
      <c r="P3" s="103">
        <f t="shared" si="0"/>
        <v>7590824.5700000003</v>
      </c>
      <c r="Q3" s="75">
        <f>IF(L3=0,0,P3/L3)</f>
        <v>0.98386288887196416</v>
      </c>
      <c r="R3" s="104">
        <f>IF(O3=0,0,P3/O3)</f>
        <v>278.46018231841526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3"/>
      <c r="B5" s="613"/>
      <c r="C5" s="614"/>
      <c r="D5" s="615"/>
      <c r="E5" s="616"/>
      <c r="F5" s="617"/>
      <c r="G5" s="618" t="s">
        <v>71</v>
      </c>
      <c r="H5" s="619" t="s">
        <v>14</v>
      </c>
      <c r="I5" s="620"/>
      <c r="J5" s="620"/>
      <c r="K5" s="618" t="s">
        <v>71</v>
      </c>
      <c r="L5" s="619" t="s">
        <v>14</v>
      </c>
      <c r="M5" s="620"/>
      <c r="N5" s="620"/>
      <c r="O5" s="618" t="s">
        <v>71</v>
      </c>
      <c r="P5" s="619" t="s">
        <v>14</v>
      </c>
      <c r="Q5" s="621"/>
      <c r="R5" s="622"/>
    </row>
    <row r="6" spans="1:18" ht="14.45" customHeight="1" x14ac:dyDescent="0.2">
      <c r="A6" s="573" t="s">
        <v>1485</v>
      </c>
      <c r="B6" s="579" t="s">
        <v>1486</v>
      </c>
      <c r="C6" s="579" t="s">
        <v>1475</v>
      </c>
      <c r="D6" s="579" t="s">
        <v>1487</v>
      </c>
      <c r="E6" s="579" t="s">
        <v>1488</v>
      </c>
      <c r="F6" s="579" t="s">
        <v>1489</v>
      </c>
      <c r="G6" s="116">
        <v>66</v>
      </c>
      <c r="H6" s="116">
        <v>2508</v>
      </c>
      <c r="I6" s="579"/>
      <c r="J6" s="579">
        <v>38</v>
      </c>
      <c r="K6" s="116">
        <v>128</v>
      </c>
      <c r="L6" s="116">
        <v>4864</v>
      </c>
      <c r="M6" s="579"/>
      <c r="N6" s="579">
        <v>38</v>
      </c>
      <c r="O6" s="116">
        <v>689</v>
      </c>
      <c r="P6" s="116">
        <v>27560</v>
      </c>
      <c r="Q6" s="574"/>
      <c r="R6" s="575">
        <v>40</v>
      </c>
    </row>
    <row r="7" spans="1:18" ht="14.45" customHeight="1" x14ac:dyDescent="0.2">
      <c r="A7" s="485" t="s">
        <v>1485</v>
      </c>
      <c r="B7" s="486" t="s">
        <v>1486</v>
      </c>
      <c r="C7" s="486" t="s">
        <v>1475</v>
      </c>
      <c r="D7" s="486" t="s">
        <v>1487</v>
      </c>
      <c r="E7" s="486" t="s">
        <v>1490</v>
      </c>
      <c r="F7" s="486" t="s">
        <v>1491</v>
      </c>
      <c r="G7" s="490">
        <v>19</v>
      </c>
      <c r="H7" s="490">
        <v>633.32000000000005</v>
      </c>
      <c r="I7" s="486"/>
      <c r="J7" s="486">
        <v>33.332631578947371</v>
      </c>
      <c r="K7" s="490">
        <v>26</v>
      </c>
      <c r="L7" s="490">
        <v>866.67</v>
      </c>
      <c r="M7" s="486"/>
      <c r="N7" s="486">
        <v>33.333461538461535</v>
      </c>
      <c r="O7" s="490">
        <v>28</v>
      </c>
      <c r="P7" s="490">
        <v>1275.5699999999997</v>
      </c>
      <c r="Q7" s="512"/>
      <c r="R7" s="491">
        <v>45.556071428571421</v>
      </c>
    </row>
    <row r="8" spans="1:18" ht="14.45" customHeight="1" x14ac:dyDescent="0.2">
      <c r="A8" s="485" t="s">
        <v>1485</v>
      </c>
      <c r="B8" s="486" t="s">
        <v>1486</v>
      </c>
      <c r="C8" s="486" t="s">
        <v>1475</v>
      </c>
      <c r="D8" s="486" t="s">
        <v>1487</v>
      </c>
      <c r="E8" s="486" t="s">
        <v>1492</v>
      </c>
      <c r="F8" s="486" t="s">
        <v>1493</v>
      </c>
      <c r="G8" s="490">
        <v>58</v>
      </c>
      <c r="H8" s="490">
        <v>2204</v>
      </c>
      <c r="I8" s="486"/>
      <c r="J8" s="486">
        <v>38</v>
      </c>
      <c r="K8" s="490">
        <v>49</v>
      </c>
      <c r="L8" s="490">
        <v>1862</v>
      </c>
      <c r="M8" s="486"/>
      <c r="N8" s="486">
        <v>38</v>
      </c>
      <c r="O8" s="490">
        <v>32</v>
      </c>
      <c r="P8" s="490">
        <v>1248</v>
      </c>
      <c r="Q8" s="512"/>
      <c r="R8" s="491">
        <v>39</v>
      </c>
    </row>
    <row r="9" spans="1:18" ht="14.45" customHeight="1" x14ac:dyDescent="0.2">
      <c r="A9" s="485" t="s">
        <v>1485</v>
      </c>
      <c r="B9" s="486" t="s">
        <v>1486</v>
      </c>
      <c r="C9" s="486" t="s">
        <v>1475</v>
      </c>
      <c r="D9" s="486" t="s">
        <v>1487</v>
      </c>
      <c r="E9" s="486" t="s">
        <v>1494</v>
      </c>
      <c r="F9" s="486" t="s">
        <v>1495</v>
      </c>
      <c r="G9" s="490">
        <v>93</v>
      </c>
      <c r="H9" s="490">
        <v>4185</v>
      </c>
      <c r="I9" s="486"/>
      <c r="J9" s="486">
        <v>45</v>
      </c>
      <c r="K9" s="490">
        <v>90</v>
      </c>
      <c r="L9" s="490">
        <v>4140</v>
      </c>
      <c r="M9" s="486"/>
      <c r="N9" s="486">
        <v>46</v>
      </c>
      <c r="O9" s="490">
        <v>71</v>
      </c>
      <c r="P9" s="490">
        <v>3266</v>
      </c>
      <c r="Q9" s="512"/>
      <c r="R9" s="491">
        <v>46</v>
      </c>
    </row>
    <row r="10" spans="1:18" ht="14.45" customHeight="1" x14ac:dyDescent="0.2">
      <c r="A10" s="485" t="s">
        <v>1485</v>
      </c>
      <c r="B10" s="486" t="s">
        <v>1486</v>
      </c>
      <c r="C10" s="486" t="s">
        <v>1475</v>
      </c>
      <c r="D10" s="486" t="s">
        <v>1487</v>
      </c>
      <c r="E10" s="486" t="s">
        <v>1496</v>
      </c>
      <c r="F10" s="486" t="s">
        <v>1497</v>
      </c>
      <c r="G10" s="490">
        <v>41</v>
      </c>
      <c r="H10" s="490">
        <v>373674</v>
      </c>
      <c r="I10" s="486"/>
      <c r="J10" s="486">
        <v>9114</v>
      </c>
      <c r="K10" s="490">
        <v>51</v>
      </c>
      <c r="L10" s="490">
        <v>465681</v>
      </c>
      <c r="M10" s="486"/>
      <c r="N10" s="486">
        <v>9131</v>
      </c>
      <c r="O10" s="490">
        <v>47</v>
      </c>
      <c r="P10" s="490">
        <v>434139</v>
      </c>
      <c r="Q10" s="512"/>
      <c r="R10" s="491">
        <v>9237</v>
      </c>
    </row>
    <row r="11" spans="1:18" ht="14.45" customHeight="1" x14ac:dyDescent="0.2">
      <c r="A11" s="485" t="s">
        <v>1485</v>
      </c>
      <c r="B11" s="486" t="s">
        <v>1486</v>
      </c>
      <c r="C11" s="486" t="s">
        <v>1475</v>
      </c>
      <c r="D11" s="486" t="s">
        <v>1487</v>
      </c>
      <c r="E11" s="486" t="s">
        <v>1498</v>
      </c>
      <c r="F11" s="486" t="s">
        <v>1499</v>
      </c>
      <c r="G11" s="490"/>
      <c r="H11" s="490"/>
      <c r="I11" s="486"/>
      <c r="J11" s="486"/>
      <c r="K11" s="490">
        <v>7</v>
      </c>
      <c r="L11" s="490">
        <v>2520</v>
      </c>
      <c r="M11" s="486"/>
      <c r="N11" s="486">
        <v>360</v>
      </c>
      <c r="O11" s="490">
        <v>15</v>
      </c>
      <c r="P11" s="490">
        <v>5820</v>
      </c>
      <c r="Q11" s="512"/>
      <c r="R11" s="491">
        <v>388</v>
      </c>
    </row>
    <row r="12" spans="1:18" ht="14.45" customHeight="1" x14ac:dyDescent="0.2">
      <c r="A12" s="485" t="s">
        <v>1485</v>
      </c>
      <c r="B12" s="486" t="s">
        <v>1486</v>
      </c>
      <c r="C12" s="486" t="s">
        <v>1475</v>
      </c>
      <c r="D12" s="486" t="s">
        <v>1487</v>
      </c>
      <c r="E12" s="486" t="s">
        <v>1500</v>
      </c>
      <c r="F12" s="486" t="s">
        <v>1501</v>
      </c>
      <c r="G12" s="490">
        <v>26</v>
      </c>
      <c r="H12" s="490">
        <v>4654</v>
      </c>
      <c r="I12" s="486"/>
      <c r="J12" s="486">
        <v>179</v>
      </c>
      <c r="K12" s="490">
        <v>23</v>
      </c>
      <c r="L12" s="490">
        <v>4140</v>
      </c>
      <c r="M12" s="486"/>
      <c r="N12" s="486">
        <v>180</v>
      </c>
      <c r="O12" s="490">
        <v>16</v>
      </c>
      <c r="P12" s="490">
        <v>3104</v>
      </c>
      <c r="Q12" s="512"/>
      <c r="R12" s="491">
        <v>194</v>
      </c>
    </row>
    <row r="13" spans="1:18" ht="14.45" customHeight="1" x14ac:dyDescent="0.2">
      <c r="A13" s="485" t="s">
        <v>1485</v>
      </c>
      <c r="B13" s="486" t="s">
        <v>1486</v>
      </c>
      <c r="C13" s="486" t="s">
        <v>533</v>
      </c>
      <c r="D13" s="486" t="s">
        <v>1487</v>
      </c>
      <c r="E13" s="486" t="s">
        <v>1502</v>
      </c>
      <c r="F13" s="486" t="s">
        <v>1503</v>
      </c>
      <c r="G13" s="490"/>
      <c r="H13" s="490"/>
      <c r="I13" s="486"/>
      <c r="J13" s="486"/>
      <c r="K13" s="490"/>
      <c r="L13" s="490"/>
      <c r="M13" s="486"/>
      <c r="N13" s="486"/>
      <c r="O13" s="490">
        <v>2</v>
      </c>
      <c r="P13" s="490">
        <v>444</v>
      </c>
      <c r="Q13" s="512"/>
      <c r="R13" s="491">
        <v>222</v>
      </c>
    </row>
    <row r="14" spans="1:18" ht="14.45" customHeight="1" x14ac:dyDescent="0.2">
      <c r="A14" s="485" t="s">
        <v>1504</v>
      </c>
      <c r="B14" s="486" t="s">
        <v>1505</v>
      </c>
      <c r="C14" s="486" t="s">
        <v>533</v>
      </c>
      <c r="D14" s="486" t="s">
        <v>1487</v>
      </c>
      <c r="E14" s="486" t="s">
        <v>1502</v>
      </c>
      <c r="F14" s="486" t="s">
        <v>1503</v>
      </c>
      <c r="G14" s="490">
        <v>1351</v>
      </c>
      <c r="H14" s="490">
        <v>287763</v>
      </c>
      <c r="I14" s="486"/>
      <c r="J14" s="486">
        <v>213</v>
      </c>
      <c r="K14" s="490">
        <v>1101</v>
      </c>
      <c r="L14" s="490">
        <v>236715</v>
      </c>
      <c r="M14" s="486"/>
      <c r="N14" s="486">
        <v>215</v>
      </c>
      <c r="O14" s="490">
        <v>1087</v>
      </c>
      <c r="P14" s="490">
        <v>241314</v>
      </c>
      <c r="Q14" s="512"/>
      <c r="R14" s="491">
        <v>222</v>
      </c>
    </row>
    <row r="15" spans="1:18" ht="14.45" customHeight="1" x14ac:dyDescent="0.2">
      <c r="A15" s="485" t="s">
        <v>1504</v>
      </c>
      <c r="B15" s="486" t="s">
        <v>1505</v>
      </c>
      <c r="C15" s="486" t="s">
        <v>533</v>
      </c>
      <c r="D15" s="486" t="s">
        <v>1487</v>
      </c>
      <c r="E15" s="486" t="s">
        <v>1506</v>
      </c>
      <c r="F15" s="486" t="s">
        <v>1503</v>
      </c>
      <c r="G15" s="490">
        <v>164</v>
      </c>
      <c r="H15" s="490">
        <v>14432</v>
      </c>
      <c r="I15" s="486"/>
      <c r="J15" s="486">
        <v>88</v>
      </c>
      <c r="K15" s="490">
        <v>136</v>
      </c>
      <c r="L15" s="490">
        <v>12104</v>
      </c>
      <c r="M15" s="486"/>
      <c r="N15" s="486">
        <v>89</v>
      </c>
      <c r="O15" s="490">
        <v>162</v>
      </c>
      <c r="P15" s="490">
        <v>14904</v>
      </c>
      <c r="Q15" s="512"/>
      <c r="R15" s="491">
        <v>92</v>
      </c>
    </row>
    <row r="16" spans="1:18" ht="14.45" customHeight="1" x14ac:dyDescent="0.2">
      <c r="A16" s="485" t="s">
        <v>1504</v>
      </c>
      <c r="B16" s="486" t="s">
        <v>1505</v>
      </c>
      <c r="C16" s="486" t="s">
        <v>533</v>
      </c>
      <c r="D16" s="486" t="s">
        <v>1487</v>
      </c>
      <c r="E16" s="486" t="s">
        <v>1507</v>
      </c>
      <c r="F16" s="486" t="s">
        <v>1508</v>
      </c>
      <c r="G16" s="490">
        <v>9151</v>
      </c>
      <c r="H16" s="490">
        <v>2772753</v>
      </c>
      <c r="I16" s="486"/>
      <c r="J16" s="486">
        <v>303</v>
      </c>
      <c r="K16" s="490">
        <v>11767</v>
      </c>
      <c r="L16" s="490">
        <v>3588935</v>
      </c>
      <c r="M16" s="486"/>
      <c r="N16" s="486">
        <v>305</v>
      </c>
      <c r="O16" s="490">
        <v>11371</v>
      </c>
      <c r="P16" s="490">
        <v>3570494</v>
      </c>
      <c r="Q16" s="512"/>
      <c r="R16" s="491">
        <v>314</v>
      </c>
    </row>
    <row r="17" spans="1:18" ht="14.45" customHeight="1" x14ac:dyDescent="0.2">
      <c r="A17" s="485" t="s">
        <v>1504</v>
      </c>
      <c r="B17" s="486" t="s">
        <v>1505</v>
      </c>
      <c r="C17" s="486" t="s">
        <v>533</v>
      </c>
      <c r="D17" s="486" t="s">
        <v>1487</v>
      </c>
      <c r="E17" s="486" t="s">
        <v>1509</v>
      </c>
      <c r="F17" s="486" t="s">
        <v>1510</v>
      </c>
      <c r="G17" s="490">
        <v>240</v>
      </c>
      <c r="H17" s="490">
        <v>24000</v>
      </c>
      <c r="I17" s="486"/>
      <c r="J17" s="486">
        <v>100</v>
      </c>
      <c r="K17" s="490">
        <v>270</v>
      </c>
      <c r="L17" s="490">
        <v>27270</v>
      </c>
      <c r="M17" s="486"/>
      <c r="N17" s="486">
        <v>101</v>
      </c>
      <c r="O17" s="490">
        <v>285</v>
      </c>
      <c r="P17" s="490">
        <v>30210</v>
      </c>
      <c r="Q17" s="512"/>
      <c r="R17" s="491">
        <v>106</v>
      </c>
    </row>
    <row r="18" spans="1:18" ht="14.45" customHeight="1" x14ac:dyDescent="0.2">
      <c r="A18" s="485" t="s">
        <v>1504</v>
      </c>
      <c r="B18" s="486" t="s">
        <v>1505</v>
      </c>
      <c r="C18" s="486" t="s">
        <v>533</v>
      </c>
      <c r="D18" s="486" t="s">
        <v>1487</v>
      </c>
      <c r="E18" s="486" t="s">
        <v>1511</v>
      </c>
      <c r="F18" s="486" t="s">
        <v>1512</v>
      </c>
      <c r="G18" s="490">
        <v>23</v>
      </c>
      <c r="H18" s="490">
        <v>5405</v>
      </c>
      <c r="I18" s="486"/>
      <c r="J18" s="486">
        <v>235</v>
      </c>
      <c r="K18" s="490">
        <v>14</v>
      </c>
      <c r="L18" s="490">
        <v>3318</v>
      </c>
      <c r="M18" s="486"/>
      <c r="N18" s="486">
        <v>237</v>
      </c>
      <c r="O18" s="490">
        <v>11</v>
      </c>
      <c r="P18" s="490">
        <v>2717</v>
      </c>
      <c r="Q18" s="512"/>
      <c r="R18" s="491">
        <v>247</v>
      </c>
    </row>
    <row r="19" spans="1:18" ht="14.45" customHeight="1" x14ac:dyDescent="0.2">
      <c r="A19" s="485" t="s">
        <v>1504</v>
      </c>
      <c r="B19" s="486" t="s">
        <v>1505</v>
      </c>
      <c r="C19" s="486" t="s">
        <v>533</v>
      </c>
      <c r="D19" s="486" t="s">
        <v>1487</v>
      </c>
      <c r="E19" s="486" t="s">
        <v>1513</v>
      </c>
      <c r="F19" s="486" t="s">
        <v>1514</v>
      </c>
      <c r="G19" s="490">
        <v>1178</v>
      </c>
      <c r="H19" s="490">
        <v>162564</v>
      </c>
      <c r="I19" s="486"/>
      <c r="J19" s="486">
        <v>138</v>
      </c>
      <c r="K19" s="490">
        <v>919</v>
      </c>
      <c r="L19" s="490">
        <v>127741</v>
      </c>
      <c r="M19" s="486"/>
      <c r="N19" s="486">
        <v>139</v>
      </c>
      <c r="O19" s="490">
        <v>964</v>
      </c>
      <c r="P19" s="490">
        <v>136888</v>
      </c>
      <c r="Q19" s="512"/>
      <c r="R19" s="491">
        <v>142</v>
      </c>
    </row>
    <row r="20" spans="1:18" ht="14.45" customHeight="1" x14ac:dyDescent="0.2">
      <c r="A20" s="485" t="s">
        <v>1504</v>
      </c>
      <c r="B20" s="486" t="s">
        <v>1505</v>
      </c>
      <c r="C20" s="486" t="s">
        <v>533</v>
      </c>
      <c r="D20" s="486" t="s">
        <v>1487</v>
      </c>
      <c r="E20" s="486" t="s">
        <v>1515</v>
      </c>
      <c r="F20" s="486" t="s">
        <v>1514</v>
      </c>
      <c r="G20" s="490">
        <v>154</v>
      </c>
      <c r="H20" s="490">
        <v>28490</v>
      </c>
      <c r="I20" s="486"/>
      <c r="J20" s="486">
        <v>185</v>
      </c>
      <c r="K20" s="490">
        <v>122</v>
      </c>
      <c r="L20" s="490">
        <v>22814</v>
      </c>
      <c r="M20" s="486"/>
      <c r="N20" s="486">
        <v>187</v>
      </c>
      <c r="O20" s="490">
        <v>145</v>
      </c>
      <c r="P20" s="490">
        <v>28130</v>
      </c>
      <c r="Q20" s="512"/>
      <c r="R20" s="491">
        <v>194</v>
      </c>
    </row>
    <row r="21" spans="1:18" ht="14.45" customHeight="1" x14ac:dyDescent="0.2">
      <c r="A21" s="485" t="s">
        <v>1504</v>
      </c>
      <c r="B21" s="486" t="s">
        <v>1505</v>
      </c>
      <c r="C21" s="486" t="s">
        <v>533</v>
      </c>
      <c r="D21" s="486" t="s">
        <v>1487</v>
      </c>
      <c r="E21" s="486" t="s">
        <v>1516</v>
      </c>
      <c r="F21" s="486" t="s">
        <v>1517</v>
      </c>
      <c r="G21" s="490">
        <v>53</v>
      </c>
      <c r="H21" s="490">
        <v>34185</v>
      </c>
      <c r="I21" s="486"/>
      <c r="J21" s="486">
        <v>645</v>
      </c>
      <c r="K21" s="490">
        <v>52</v>
      </c>
      <c r="L21" s="490">
        <v>33748</v>
      </c>
      <c r="M21" s="486"/>
      <c r="N21" s="486">
        <v>649</v>
      </c>
      <c r="O21" s="490">
        <v>69</v>
      </c>
      <c r="P21" s="490">
        <v>46575</v>
      </c>
      <c r="Q21" s="512"/>
      <c r="R21" s="491">
        <v>675</v>
      </c>
    </row>
    <row r="22" spans="1:18" ht="14.45" customHeight="1" x14ac:dyDescent="0.2">
      <c r="A22" s="485" t="s">
        <v>1504</v>
      </c>
      <c r="B22" s="486" t="s">
        <v>1505</v>
      </c>
      <c r="C22" s="486" t="s">
        <v>533</v>
      </c>
      <c r="D22" s="486" t="s">
        <v>1487</v>
      </c>
      <c r="E22" s="486" t="s">
        <v>1518</v>
      </c>
      <c r="F22" s="486" t="s">
        <v>1519</v>
      </c>
      <c r="G22" s="490">
        <v>60</v>
      </c>
      <c r="H22" s="490">
        <v>36840</v>
      </c>
      <c r="I22" s="486"/>
      <c r="J22" s="486">
        <v>614</v>
      </c>
      <c r="K22" s="490">
        <v>61</v>
      </c>
      <c r="L22" s="490">
        <v>37698</v>
      </c>
      <c r="M22" s="486"/>
      <c r="N22" s="486">
        <v>618</v>
      </c>
      <c r="O22" s="490">
        <v>46</v>
      </c>
      <c r="P22" s="490">
        <v>29440</v>
      </c>
      <c r="Q22" s="512"/>
      <c r="R22" s="491">
        <v>640</v>
      </c>
    </row>
    <row r="23" spans="1:18" ht="14.45" customHeight="1" x14ac:dyDescent="0.2">
      <c r="A23" s="485" t="s">
        <v>1504</v>
      </c>
      <c r="B23" s="486" t="s">
        <v>1505</v>
      </c>
      <c r="C23" s="486" t="s">
        <v>533</v>
      </c>
      <c r="D23" s="486" t="s">
        <v>1487</v>
      </c>
      <c r="E23" s="486" t="s">
        <v>1520</v>
      </c>
      <c r="F23" s="486" t="s">
        <v>1521</v>
      </c>
      <c r="G23" s="490">
        <v>831</v>
      </c>
      <c r="H23" s="490">
        <v>145425</v>
      </c>
      <c r="I23" s="486"/>
      <c r="J23" s="486">
        <v>175</v>
      </c>
      <c r="K23" s="490">
        <v>882</v>
      </c>
      <c r="L23" s="490">
        <v>155232</v>
      </c>
      <c r="M23" s="486"/>
      <c r="N23" s="486">
        <v>176</v>
      </c>
      <c r="O23" s="490">
        <v>886</v>
      </c>
      <c r="P23" s="490">
        <v>168340</v>
      </c>
      <c r="Q23" s="512"/>
      <c r="R23" s="491">
        <v>190</v>
      </c>
    </row>
    <row r="24" spans="1:18" ht="14.45" customHeight="1" x14ac:dyDescent="0.2">
      <c r="A24" s="485" t="s">
        <v>1504</v>
      </c>
      <c r="B24" s="486" t="s">
        <v>1505</v>
      </c>
      <c r="C24" s="486" t="s">
        <v>533</v>
      </c>
      <c r="D24" s="486" t="s">
        <v>1487</v>
      </c>
      <c r="E24" s="486" t="s">
        <v>1522</v>
      </c>
      <c r="F24" s="486" t="s">
        <v>1523</v>
      </c>
      <c r="G24" s="490">
        <v>793</v>
      </c>
      <c r="H24" s="490">
        <v>275964</v>
      </c>
      <c r="I24" s="486"/>
      <c r="J24" s="486">
        <v>348</v>
      </c>
      <c r="K24" s="490">
        <v>419</v>
      </c>
      <c r="L24" s="490">
        <v>145812</v>
      </c>
      <c r="M24" s="486"/>
      <c r="N24" s="486">
        <v>348</v>
      </c>
      <c r="O24" s="490">
        <v>336</v>
      </c>
      <c r="P24" s="490">
        <v>117264</v>
      </c>
      <c r="Q24" s="512"/>
      <c r="R24" s="491">
        <v>349</v>
      </c>
    </row>
    <row r="25" spans="1:18" ht="14.45" customHeight="1" x14ac:dyDescent="0.2">
      <c r="A25" s="485" t="s">
        <v>1504</v>
      </c>
      <c r="B25" s="486" t="s">
        <v>1505</v>
      </c>
      <c r="C25" s="486" t="s">
        <v>533</v>
      </c>
      <c r="D25" s="486" t="s">
        <v>1487</v>
      </c>
      <c r="E25" s="486" t="s">
        <v>1524</v>
      </c>
      <c r="F25" s="486" t="s">
        <v>1525</v>
      </c>
      <c r="G25" s="490">
        <v>3141</v>
      </c>
      <c r="H25" s="490">
        <v>53397</v>
      </c>
      <c r="I25" s="486"/>
      <c r="J25" s="486">
        <v>17</v>
      </c>
      <c r="K25" s="490">
        <v>2314</v>
      </c>
      <c r="L25" s="490">
        <v>39338</v>
      </c>
      <c r="M25" s="486"/>
      <c r="N25" s="486">
        <v>17</v>
      </c>
      <c r="O25" s="490">
        <v>1625</v>
      </c>
      <c r="P25" s="490">
        <v>30875</v>
      </c>
      <c r="Q25" s="512"/>
      <c r="R25" s="491">
        <v>19</v>
      </c>
    </row>
    <row r="26" spans="1:18" ht="14.45" customHeight="1" x14ac:dyDescent="0.2">
      <c r="A26" s="485" t="s">
        <v>1504</v>
      </c>
      <c r="B26" s="486" t="s">
        <v>1505</v>
      </c>
      <c r="C26" s="486" t="s">
        <v>533</v>
      </c>
      <c r="D26" s="486" t="s">
        <v>1487</v>
      </c>
      <c r="E26" s="486" t="s">
        <v>1526</v>
      </c>
      <c r="F26" s="486" t="s">
        <v>1527</v>
      </c>
      <c r="G26" s="490">
        <v>478</v>
      </c>
      <c r="H26" s="490">
        <v>132406</v>
      </c>
      <c r="I26" s="486"/>
      <c r="J26" s="486">
        <v>277</v>
      </c>
      <c r="K26" s="490">
        <v>383</v>
      </c>
      <c r="L26" s="490">
        <v>106857</v>
      </c>
      <c r="M26" s="486"/>
      <c r="N26" s="486">
        <v>279</v>
      </c>
      <c r="O26" s="490">
        <v>410</v>
      </c>
      <c r="P26" s="490">
        <v>118490</v>
      </c>
      <c r="Q26" s="512"/>
      <c r="R26" s="491">
        <v>289</v>
      </c>
    </row>
    <row r="27" spans="1:18" ht="14.45" customHeight="1" x14ac:dyDescent="0.2">
      <c r="A27" s="485" t="s">
        <v>1504</v>
      </c>
      <c r="B27" s="486" t="s">
        <v>1505</v>
      </c>
      <c r="C27" s="486" t="s">
        <v>533</v>
      </c>
      <c r="D27" s="486" t="s">
        <v>1487</v>
      </c>
      <c r="E27" s="486" t="s">
        <v>1528</v>
      </c>
      <c r="F27" s="486" t="s">
        <v>1529</v>
      </c>
      <c r="G27" s="490">
        <v>857</v>
      </c>
      <c r="H27" s="490">
        <v>120837</v>
      </c>
      <c r="I27" s="486"/>
      <c r="J27" s="486">
        <v>141</v>
      </c>
      <c r="K27" s="490">
        <v>749</v>
      </c>
      <c r="L27" s="490">
        <v>106358</v>
      </c>
      <c r="M27" s="486"/>
      <c r="N27" s="486">
        <v>142</v>
      </c>
      <c r="O27" s="490">
        <v>763</v>
      </c>
      <c r="P27" s="490">
        <v>109109</v>
      </c>
      <c r="Q27" s="512"/>
      <c r="R27" s="491">
        <v>143</v>
      </c>
    </row>
    <row r="28" spans="1:18" ht="14.45" customHeight="1" x14ac:dyDescent="0.2">
      <c r="A28" s="485" t="s">
        <v>1504</v>
      </c>
      <c r="B28" s="486" t="s">
        <v>1505</v>
      </c>
      <c r="C28" s="486" t="s">
        <v>533</v>
      </c>
      <c r="D28" s="486" t="s">
        <v>1487</v>
      </c>
      <c r="E28" s="486" t="s">
        <v>1530</v>
      </c>
      <c r="F28" s="486" t="s">
        <v>1529</v>
      </c>
      <c r="G28" s="490">
        <v>1178</v>
      </c>
      <c r="H28" s="490">
        <v>93062</v>
      </c>
      <c r="I28" s="486"/>
      <c r="J28" s="486">
        <v>79</v>
      </c>
      <c r="K28" s="490">
        <v>920</v>
      </c>
      <c r="L28" s="490">
        <v>72680</v>
      </c>
      <c r="M28" s="486"/>
      <c r="N28" s="486">
        <v>79</v>
      </c>
      <c r="O28" s="490">
        <v>964</v>
      </c>
      <c r="P28" s="490">
        <v>78084</v>
      </c>
      <c r="Q28" s="512"/>
      <c r="R28" s="491">
        <v>81</v>
      </c>
    </row>
    <row r="29" spans="1:18" ht="14.45" customHeight="1" x14ac:dyDescent="0.2">
      <c r="A29" s="485" t="s">
        <v>1504</v>
      </c>
      <c r="B29" s="486" t="s">
        <v>1505</v>
      </c>
      <c r="C29" s="486" t="s">
        <v>533</v>
      </c>
      <c r="D29" s="486" t="s">
        <v>1487</v>
      </c>
      <c r="E29" s="486" t="s">
        <v>1531</v>
      </c>
      <c r="F29" s="486" t="s">
        <v>1532</v>
      </c>
      <c r="G29" s="490">
        <v>857</v>
      </c>
      <c r="H29" s="490">
        <v>270812</v>
      </c>
      <c r="I29" s="486"/>
      <c r="J29" s="486">
        <v>316</v>
      </c>
      <c r="K29" s="490">
        <v>749</v>
      </c>
      <c r="L29" s="490">
        <v>238182</v>
      </c>
      <c r="M29" s="486"/>
      <c r="N29" s="486">
        <v>318</v>
      </c>
      <c r="O29" s="490">
        <v>763</v>
      </c>
      <c r="P29" s="490">
        <v>250264</v>
      </c>
      <c r="Q29" s="512"/>
      <c r="R29" s="491">
        <v>328</v>
      </c>
    </row>
    <row r="30" spans="1:18" ht="14.45" customHeight="1" x14ac:dyDescent="0.2">
      <c r="A30" s="485" t="s">
        <v>1504</v>
      </c>
      <c r="B30" s="486" t="s">
        <v>1505</v>
      </c>
      <c r="C30" s="486" t="s">
        <v>533</v>
      </c>
      <c r="D30" s="486" t="s">
        <v>1487</v>
      </c>
      <c r="E30" s="486" t="s">
        <v>1533</v>
      </c>
      <c r="F30" s="486" t="s">
        <v>1534</v>
      </c>
      <c r="G30" s="490">
        <v>785</v>
      </c>
      <c r="H30" s="490">
        <v>258265</v>
      </c>
      <c r="I30" s="486"/>
      <c r="J30" s="486">
        <v>329</v>
      </c>
      <c r="K30" s="490">
        <v>421</v>
      </c>
      <c r="L30" s="490">
        <v>138509</v>
      </c>
      <c r="M30" s="486"/>
      <c r="N30" s="486">
        <v>329</v>
      </c>
      <c r="O30" s="490">
        <v>343</v>
      </c>
      <c r="P30" s="490">
        <v>113190</v>
      </c>
      <c r="Q30" s="512"/>
      <c r="R30" s="491">
        <v>330</v>
      </c>
    </row>
    <row r="31" spans="1:18" ht="14.45" customHeight="1" x14ac:dyDescent="0.2">
      <c r="A31" s="485" t="s">
        <v>1504</v>
      </c>
      <c r="B31" s="486" t="s">
        <v>1505</v>
      </c>
      <c r="C31" s="486" t="s">
        <v>533</v>
      </c>
      <c r="D31" s="486" t="s">
        <v>1487</v>
      </c>
      <c r="E31" s="486" t="s">
        <v>1535</v>
      </c>
      <c r="F31" s="486" t="s">
        <v>1536</v>
      </c>
      <c r="G31" s="490">
        <v>1032</v>
      </c>
      <c r="H31" s="490">
        <v>170280</v>
      </c>
      <c r="I31" s="486"/>
      <c r="J31" s="486">
        <v>165</v>
      </c>
      <c r="K31" s="490">
        <v>695</v>
      </c>
      <c r="L31" s="490">
        <v>115370</v>
      </c>
      <c r="M31" s="486"/>
      <c r="N31" s="486">
        <v>166</v>
      </c>
      <c r="O31" s="490">
        <v>773</v>
      </c>
      <c r="P31" s="490">
        <v>131410</v>
      </c>
      <c r="Q31" s="512"/>
      <c r="R31" s="491">
        <v>170</v>
      </c>
    </row>
    <row r="32" spans="1:18" ht="14.45" customHeight="1" x14ac:dyDescent="0.2">
      <c r="A32" s="485" t="s">
        <v>1504</v>
      </c>
      <c r="B32" s="486" t="s">
        <v>1505</v>
      </c>
      <c r="C32" s="486" t="s">
        <v>533</v>
      </c>
      <c r="D32" s="486" t="s">
        <v>1487</v>
      </c>
      <c r="E32" s="486" t="s">
        <v>1537</v>
      </c>
      <c r="F32" s="486" t="s">
        <v>1538</v>
      </c>
      <c r="G32" s="490">
        <v>818</v>
      </c>
      <c r="H32" s="490">
        <v>185686</v>
      </c>
      <c r="I32" s="486"/>
      <c r="J32" s="486">
        <v>227</v>
      </c>
      <c r="K32" s="490">
        <v>459</v>
      </c>
      <c r="L32" s="490">
        <v>104193</v>
      </c>
      <c r="M32" s="486"/>
      <c r="N32" s="486">
        <v>227</v>
      </c>
      <c r="O32" s="490">
        <v>354</v>
      </c>
      <c r="P32" s="490">
        <v>80712</v>
      </c>
      <c r="Q32" s="512"/>
      <c r="R32" s="491">
        <v>228</v>
      </c>
    </row>
    <row r="33" spans="1:18" ht="14.45" customHeight="1" x14ac:dyDescent="0.2">
      <c r="A33" s="485" t="s">
        <v>1504</v>
      </c>
      <c r="B33" s="486" t="s">
        <v>1505</v>
      </c>
      <c r="C33" s="486" t="s">
        <v>533</v>
      </c>
      <c r="D33" s="486" t="s">
        <v>1487</v>
      </c>
      <c r="E33" s="486" t="s">
        <v>1539</v>
      </c>
      <c r="F33" s="486" t="s">
        <v>1503</v>
      </c>
      <c r="G33" s="490">
        <v>1961</v>
      </c>
      <c r="H33" s="490">
        <v>145114</v>
      </c>
      <c r="I33" s="486"/>
      <c r="J33" s="486">
        <v>74</v>
      </c>
      <c r="K33" s="490">
        <v>1983</v>
      </c>
      <c r="L33" s="490">
        <v>146742</v>
      </c>
      <c r="M33" s="486"/>
      <c r="N33" s="486">
        <v>74</v>
      </c>
      <c r="O33" s="490">
        <v>2504</v>
      </c>
      <c r="P33" s="490">
        <v>187800</v>
      </c>
      <c r="Q33" s="512"/>
      <c r="R33" s="491">
        <v>75</v>
      </c>
    </row>
    <row r="34" spans="1:18" ht="14.45" customHeight="1" x14ac:dyDescent="0.2">
      <c r="A34" s="485" t="s">
        <v>1504</v>
      </c>
      <c r="B34" s="486" t="s">
        <v>1505</v>
      </c>
      <c r="C34" s="486" t="s">
        <v>533</v>
      </c>
      <c r="D34" s="486" t="s">
        <v>1487</v>
      </c>
      <c r="E34" s="486" t="s">
        <v>1540</v>
      </c>
      <c r="F34" s="486" t="s">
        <v>1541</v>
      </c>
      <c r="G34" s="490">
        <v>29</v>
      </c>
      <c r="H34" s="490">
        <v>1566</v>
      </c>
      <c r="I34" s="486"/>
      <c r="J34" s="486">
        <v>54</v>
      </c>
      <c r="K34" s="490">
        <v>38</v>
      </c>
      <c r="L34" s="490">
        <v>2090</v>
      </c>
      <c r="M34" s="486"/>
      <c r="N34" s="486">
        <v>55</v>
      </c>
      <c r="O34" s="490">
        <v>32</v>
      </c>
      <c r="P34" s="490">
        <v>1792</v>
      </c>
      <c r="Q34" s="512"/>
      <c r="R34" s="491">
        <v>56</v>
      </c>
    </row>
    <row r="35" spans="1:18" ht="14.45" customHeight="1" x14ac:dyDescent="0.2">
      <c r="A35" s="485" t="s">
        <v>1504</v>
      </c>
      <c r="B35" s="486" t="s">
        <v>1505</v>
      </c>
      <c r="C35" s="486" t="s">
        <v>533</v>
      </c>
      <c r="D35" s="486" t="s">
        <v>1487</v>
      </c>
      <c r="E35" s="486" t="s">
        <v>1542</v>
      </c>
      <c r="F35" s="486" t="s">
        <v>1543</v>
      </c>
      <c r="G35" s="490">
        <v>1576</v>
      </c>
      <c r="H35" s="490">
        <v>758056</v>
      </c>
      <c r="I35" s="486"/>
      <c r="J35" s="486">
        <v>481</v>
      </c>
      <c r="K35" s="490">
        <v>850</v>
      </c>
      <c r="L35" s="490">
        <v>409700</v>
      </c>
      <c r="M35" s="486"/>
      <c r="N35" s="486">
        <v>482</v>
      </c>
      <c r="O35" s="490">
        <v>678</v>
      </c>
      <c r="P35" s="490">
        <v>328152</v>
      </c>
      <c r="Q35" s="512"/>
      <c r="R35" s="491">
        <v>484</v>
      </c>
    </row>
    <row r="36" spans="1:18" ht="14.45" customHeight="1" x14ac:dyDescent="0.2">
      <c r="A36" s="485" t="s">
        <v>1504</v>
      </c>
      <c r="B36" s="486" t="s">
        <v>1505</v>
      </c>
      <c r="C36" s="486" t="s">
        <v>533</v>
      </c>
      <c r="D36" s="486" t="s">
        <v>1487</v>
      </c>
      <c r="E36" s="486" t="s">
        <v>1544</v>
      </c>
      <c r="F36" s="486" t="s">
        <v>1545</v>
      </c>
      <c r="G36" s="490">
        <v>33</v>
      </c>
      <c r="H36" s="490">
        <v>7689</v>
      </c>
      <c r="I36" s="486"/>
      <c r="J36" s="486">
        <v>233</v>
      </c>
      <c r="K36" s="490">
        <v>36</v>
      </c>
      <c r="L36" s="490">
        <v>8460</v>
      </c>
      <c r="M36" s="486"/>
      <c r="N36" s="486">
        <v>235</v>
      </c>
      <c r="O36" s="490">
        <v>28</v>
      </c>
      <c r="P36" s="490">
        <v>6916</v>
      </c>
      <c r="Q36" s="512"/>
      <c r="R36" s="491">
        <v>247</v>
      </c>
    </row>
    <row r="37" spans="1:18" ht="14.45" customHeight="1" x14ac:dyDescent="0.2">
      <c r="A37" s="485" t="s">
        <v>1504</v>
      </c>
      <c r="B37" s="486" t="s">
        <v>1505</v>
      </c>
      <c r="C37" s="486" t="s">
        <v>533</v>
      </c>
      <c r="D37" s="486" t="s">
        <v>1487</v>
      </c>
      <c r="E37" s="486" t="s">
        <v>1546</v>
      </c>
      <c r="F37" s="486" t="s">
        <v>1547</v>
      </c>
      <c r="G37" s="490">
        <v>684</v>
      </c>
      <c r="H37" s="490">
        <v>831744</v>
      </c>
      <c r="I37" s="486"/>
      <c r="J37" s="486">
        <v>1216</v>
      </c>
      <c r="K37" s="490">
        <v>893</v>
      </c>
      <c r="L37" s="490">
        <v>1089460</v>
      </c>
      <c r="M37" s="486"/>
      <c r="N37" s="486">
        <v>1220</v>
      </c>
      <c r="O37" s="490">
        <v>904</v>
      </c>
      <c r="P37" s="490">
        <v>1120960</v>
      </c>
      <c r="Q37" s="512"/>
      <c r="R37" s="491">
        <v>1240</v>
      </c>
    </row>
    <row r="38" spans="1:18" ht="14.45" customHeight="1" x14ac:dyDescent="0.2">
      <c r="A38" s="485" t="s">
        <v>1504</v>
      </c>
      <c r="B38" s="486" t="s">
        <v>1505</v>
      </c>
      <c r="C38" s="486" t="s">
        <v>533</v>
      </c>
      <c r="D38" s="486" t="s">
        <v>1487</v>
      </c>
      <c r="E38" s="486" t="s">
        <v>1548</v>
      </c>
      <c r="F38" s="486" t="s">
        <v>1549</v>
      </c>
      <c r="G38" s="490">
        <v>569</v>
      </c>
      <c r="H38" s="490">
        <v>66004</v>
      </c>
      <c r="I38" s="486"/>
      <c r="J38" s="486">
        <v>116</v>
      </c>
      <c r="K38" s="490">
        <v>566</v>
      </c>
      <c r="L38" s="490">
        <v>66222</v>
      </c>
      <c r="M38" s="486"/>
      <c r="N38" s="486">
        <v>117</v>
      </c>
      <c r="O38" s="490">
        <v>635</v>
      </c>
      <c r="P38" s="490">
        <v>77470</v>
      </c>
      <c r="Q38" s="512"/>
      <c r="R38" s="491">
        <v>122</v>
      </c>
    </row>
    <row r="39" spans="1:18" ht="14.45" customHeight="1" x14ac:dyDescent="0.2">
      <c r="A39" s="485" t="s">
        <v>1504</v>
      </c>
      <c r="B39" s="486" t="s">
        <v>1505</v>
      </c>
      <c r="C39" s="486" t="s">
        <v>533</v>
      </c>
      <c r="D39" s="486" t="s">
        <v>1487</v>
      </c>
      <c r="E39" s="486" t="s">
        <v>1550</v>
      </c>
      <c r="F39" s="486" t="s">
        <v>1551</v>
      </c>
      <c r="G39" s="490">
        <v>13</v>
      </c>
      <c r="H39" s="490">
        <v>4550</v>
      </c>
      <c r="I39" s="486"/>
      <c r="J39" s="486">
        <v>350</v>
      </c>
      <c r="K39" s="490">
        <v>16</v>
      </c>
      <c r="L39" s="490">
        <v>5632</v>
      </c>
      <c r="M39" s="486"/>
      <c r="N39" s="486">
        <v>352</v>
      </c>
      <c r="O39" s="490">
        <v>27</v>
      </c>
      <c r="P39" s="490">
        <v>10260</v>
      </c>
      <c r="Q39" s="512"/>
      <c r="R39" s="491">
        <v>380</v>
      </c>
    </row>
    <row r="40" spans="1:18" ht="14.45" customHeight="1" x14ac:dyDescent="0.2">
      <c r="A40" s="485" t="s">
        <v>1504</v>
      </c>
      <c r="B40" s="486" t="s">
        <v>1505</v>
      </c>
      <c r="C40" s="486" t="s">
        <v>533</v>
      </c>
      <c r="D40" s="486" t="s">
        <v>1487</v>
      </c>
      <c r="E40" s="486" t="s">
        <v>1552</v>
      </c>
      <c r="F40" s="486" t="s">
        <v>1553</v>
      </c>
      <c r="G40" s="490">
        <v>6</v>
      </c>
      <c r="H40" s="490">
        <v>912</v>
      </c>
      <c r="I40" s="486"/>
      <c r="J40" s="486">
        <v>152</v>
      </c>
      <c r="K40" s="490">
        <v>3</v>
      </c>
      <c r="L40" s="490">
        <v>459</v>
      </c>
      <c r="M40" s="486"/>
      <c r="N40" s="486">
        <v>153</v>
      </c>
      <c r="O40" s="490">
        <v>2</v>
      </c>
      <c r="P40" s="490">
        <v>316</v>
      </c>
      <c r="Q40" s="512"/>
      <c r="R40" s="491">
        <v>158</v>
      </c>
    </row>
    <row r="41" spans="1:18" ht="14.45" customHeight="1" x14ac:dyDescent="0.2">
      <c r="A41" s="485" t="s">
        <v>1504</v>
      </c>
      <c r="B41" s="486" t="s">
        <v>1505</v>
      </c>
      <c r="C41" s="486" t="s">
        <v>533</v>
      </c>
      <c r="D41" s="486" t="s">
        <v>1487</v>
      </c>
      <c r="E41" s="486" t="s">
        <v>1554</v>
      </c>
      <c r="F41" s="486" t="s">
        <v>1555</v>
      </c>
      <c r="G41" s="490">
        <v>35</v>
      </c>
      <c r="H41" s="490">
        <v>37625</v>
      </c>
      <c r="I41" s="486"/>
      <c r="J41" s="486">
        <v>1075</v>
      </c>
      <c r="K41" s="490">
        <v>33</v>
      </c>
      <c r="L41" s="490">
        <v>35706</v>
      </c>
      <c r="M41" s="486"/>
      <c r="N41" s="486">
        <v>1082</v>
      </c>
      <c r="O41" s="490">
        <v>33</v>
      </c>
      <c r="P41" s="490">
        <v>37092</v>
      </c>
      <c r="Q41" s="512"/>
      <c r="R41" s="491">
        <v>1124</v>
      </c>
    </row>
    <row r="42" spans="1:18" ht="14.45" customHeight="1" x14ac:dyDescent="0.2">
      <c r="A42" s="485" t="s">
        <v>1504</v>
      </c>
      <c r="B42" s="486" t="s">
        <v>1505</v>
      </c>
      <c r="C42" s="486" t="s">
        <v>533</v>
      </c>
      <c r="D42" s="486" t="s">
        <v>1487</v>
      </c>
      <c r="E42" s="486" t="s">
        <v>1556</v>
      </c>
      <c r="F42" s="486" t="s">
        <v>1557</v>
      </c>
      <c r="G42" s="490">
        <v>17</v>
      </c>
      <c r="H42" s="490">
        <v>5168</v>
      </c>
      <c r="I42" s="486"/>
      <c r="J42" s="486">
        <v>304</v>
      </c>
      <c r="K42" s="490">
        <v>33</v>
      </c>
      <c r="L42" s="490">
        <v>10098</v>
      </c>
      <c r="M42" s="486"/>
      <c r="N42" s="486">
        <v>306</v>
      </c>
      <c r="O42" s="490">
        <v>23</v>
      </c>
      <c r="P42" s="490">
        <v>7268</v>
      </c>
      <c r="Q42" s="512"/>
      <c r="R42" s="491">
        <v>316</v>
      </c>
    </row>
    <row r="43" spans="1:18" ht="14.45" customHeight="1" x14ac:dyDescent="0.2">
      <c r="A43" s="485" t="s">
        <v>1504</v>
      </c>
      <c r="B43" s="486" t="s">
        <v>1505</v>
      </c>
      <c r="C43" s="486" t="s">
        <v>533</v>
      </c>
      <c r="D43" s="486" t="s">
        <v>1487</v>
      </c>
      <c r="E43" s="486" t="s">
        <v>1558</v>
      </c>
      <c r="F43" s="486" t="s">
        <v>1559</v>
      </c>
      <c r="G43" s="490">
        <v>5</v>
      </c>
      <c r="H43" s="490">
        <v>3785</v>
      </c>
      <c r="I43" s="486"/>
      <c r="J43" s="486">
        <v>757</v>
      </c>
      <c r="K43" s="490">
        <v>3</v>
      </c>
      <c r="L43" s="490">
        <v>2283</v>
      </c>
      <c r="M43" s="486"/>
      <c r="N43" s="486">
        <v>761</v>
      </c>
      <c r="O43" s="490">
        <v>2</v>
      </c>
      <c r="P43" s="490">
        <v>1574</v>
      </c>
      <c r="Q43" s="512"/>
      <c r="R43" s="491">
        <v>787</v>
      </c>
    </row>
    <row r="44" spans="1:18" ht="14.45" customHeight="1" x14ac:dyDescent="0.2">
      <c r="A44" s="485" t="s">
        <v>1504</v>
      </c>
      <c r="B44" s="486" t="s">
        <v>1505</v>
      </c>
      <c r="C44" s="486" t="s">
        <v>538</v>
      </c>
      <c r="D44" s="486" t="s">
        <v>1487</v>
      </c>
      <c r="E44" s="486" t="s">
        <v>1522</v>
      </c>
      <c r="F44" s="486" t="s">
        <v>1523</v>
      </c>
      <c r="G44" s="490">
        <v>120</v>
      </c>
      <c r="H44" s="490">
        <v>41760</v>
      </c>
      <c r="I44" s="486"/>
      <c r="J44" s="486">
        <v>348</v>
      </c>
      <c r="K44" s="490">
        <v>95</v>
      </c>
      <c r="L44" s="490">
        <v>33060</v>
      </c>
      <c r="M44" s="486"/>
      <c r="N44" s="486">
        <v>348</v>
      </c>
      <c r="O44" s="490">
        <v>24</v>
      </c>
      <c r="P44" s="490">
        <v>8376</v>
      </c>
      <c r="Q44" s="512"/>
      <c r="R44" s="491">
        <v>349</v>
      </c>
    </row>
    <row r="45" spans="1:18" ht="14.45" customHeight="1" x14ac:dyDescent="0.2">
      <c r="A45" s="485" t="s">
        <v>1504</v>
      </c>
      <c r="B45" s="486" t="s">
        <v>1505</v>
      </c>
      <c r="C45" s="486" t="s">
        <v>538</v>
      </c>
      <c r="D45" s="486" t="s">
        <v>1487</v>
      </c>
      <c r="E45" s="486" t="s">
        <v>1533</v>
      </c>
      <c r="F45" s="486" t="s">
        <v>1534</v>
      </c>
      <c r="G45" s="490">
        <v>120</v>
      </c>
      <c r="H45" s="490">
        <v>39480</v>
      </c>
      <c r="I45" s="486"/>
      <c r="J45" s="486">
        <v>329</v>
      </c>
      <c r="K45" s="490">
        <v>95</v>
      </c>
      <c r="L45" s="490">
        <v>31255</v>
      </c>
      <c r="M45" s="486"/>
      <c r="N45" s="486">
        <v>329</v>
      </c>
      <c r="O45" s="490">
        <v>24</v>
      </c>
      <c r="P45" s="490">
        <v>7920</v>
      </c>
      <c r="Q45" s="512"/>
      <c r="R45" s="491">
        <v>330</v>
      </c>
    </row>
    <row r="46" spans="1:18" ht="14.45" customHeight="1" x14ac:dyDescent="0.2">
      <c r="A46" s="485" t="s">
        <v>1504</v>
      </c>
      <c r="B46" s="486" t="s">
        <v>1505</v>
      </c>
      <c r="C46" s="486" t="s">
        <v>538</v>
      </c>
      <c r="D46" s="486" t="s">
        <v>1487</v>
      </c>
      <c r="E46" s="486" t="s">
        <v>1537</v>
      </c>
      <c r="F46" s="486" t="s">
        <v>1538</v>
      </c>
      <c r="G46" s="490">
        <v>120</v>
      </c>
      <c r="H46" s="490">
        <v>27240</v>
      </c>
      <c r="I46" s="486"/>
      <c r="J46" s="486">
        <v>227</v>
      </c>
      <c r="K46" s="490">
        <v>95</v>
      </c>
      <c r="L46" s="490">
        <v>21565</v>
      </c>
      <c r="M46" s="486"/>
      <c r="N46" s="486">
        <v>227</v>
      </c>
      <c r="O46" s="490">
        <v>24</v>
      </c>
      <c r="P46" s="490">
        <v>5472</v>
      </c>
      <c r="Q46" s="512"/>
      <c r="R46" s="491">
        <v>228</v>
      </c>
    </row>
    <row r="47" spans="1:18" ht="14.45" customHeight="1" x14ac:dyDescent="0.2">
      <c r="A47" s="485" t="s">
        <v>1504</v>
      </c>
      <c r="B47" s="486" t="s">
        <v>1505</v>
      </c>
      <c r="C47" s="486" t="s">
        <v>538</v>
      </c>
      <c r="D47" s="486" t="s">
        <v>1487</v>
      </c>
      <c r="E47" s="486" t="s">
        <v>1542</v>
      </c>
      <c r="F47" s="486" t="s">
        <v>1543</v>
      </c>
      <c r="G47" s="490">
        <v>120</v>
      </c>
      <c r="H47" s="490">
        <v>57720</v>
      </c>
      <c r="I47" s="486"/>
      <c r="J47" s="486">
        <v>481</v>
      </c>
      <c r="K47" s="490">
        <v>95</v>
      </c>
      <c r="L47" s="490">
        <v>45790</v>
      </c>
      <c r="M47" s="486"/>
      <c r="N47" s="486">
        <v>482</v>
      </c>
      <c r="O47" s="490">
        <v>24</v>
      </c>
      <c r="P47" s="490">
        <v>11616</v>
      </c>
      <c r="Q47" s="512"/>
      <c r="R47" s="491">
        <v>484</v>
      </c>
    </row>
    <row r="48" spans="1:18" ht="14.45" customHeight="1" thickBot="1" x14ac:dyDescent="0.25">
      <c r="A48" s="492" t="s">
        <v>1504</v>
      </c>
      <c r="B48" s="493" t="s">
        <v>1505</v>
      </c>
      <c r="C48" s="493" t="s">
        <v>538</v>
      </c>
      <c r="D48" s="493" t="s">
        <v>1487</v>
      </c>
      <c r="E48" s="493" t="s">
        <v>1560</v>
      </c>
      <c r="F48" s="493" t="s">
        <v>1561</v>
      </c>
      <c r="G48" s="497">
        <v>218</v>
      </c>
      <c r="H48" s="497">
        <v>13298</v>
      </c>
      <c r="I48" s="493"/>
      <c r="J48" s="493">
        <v>61</v>
      </c>
      <c r="K48" s="497">
        <v>159</v>
      </c>
      <c r="L48" s="497">
        <v>9858</v>
      </c>
      <c r="M48" s="493"/>
      <c r="N48" s="493">
        <v>62</v>
      </c>
      <c r="O48" s="497">
        <v>39</v>
      </c>
      <c r="P48" s="497">
        <v>2574</v>
      </c>
      <c r="Q48" s="505"/>
      <c r="R48" s="498">
        <v>66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0625085-83F1-4BDA-B0E1-4FBA1C458AD5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1563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29073</v>
      </c>
      <c r="I3" s="103">
        <f t="shared" si="0"/>
        <v>7502135.3200000003</v>
      </c>
      <c r="J3" s="74"/>
      <c r="K3" s="74"/>
      <c r="L3" s="103">
        <f t="shared" si="0"/>
        <v>27800</v>
      </c>
      <c r="M3" s="103">
        <f t="shared" si="0"/>
        <v>7715327.6699999999</v>
      </c>
      <c r="N3" s="74"/>
      <c r="O3" s="74"/>
      <c r="P3" s="103">
        <f t="shared" si="0"/>
        <v>27260</v>
      </c>
      <c r="Q3" s="103">
        <f t="shared" si="0"/>
        <v>7590824.5700000003</v>
      </c>
      <c r="R3" s="75">
        <f>IF(M3=0,0,Q3/M3)</f>
        <v>0.98386288887196416</v>
      </c>
      <c r="S3" s="104">
        <f>IF(P3=0,0,Q3/P3)</f>
        <v>278.46018231841526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3"/>
      <c r="B5" s="613"/>
      <c r="C5" s="614"/>
      <c r="D5" s="623"/>
      <c r="E5" s="615"/>
      <c r="F5" s="616"/>
      <c r="G5" s="617"/>
      <c r="H5" s="618" t="s">
        <v>71</v>
      </c>
      <c r="I5" s="619" t="s">
        <v>14</v>
      </c>
      <c r="J5" s="620"/>
      <c r="K5" s="620"/>
      <c r="L5" s="618" t="s">
        <v>71</v>
      </c>
      <c r="M5" s="619" t="s">
        <v>14</v>
      </c>
      <c r="N5" s="620"/>
      <c r="O5" s="620"/>
      <c r="P5" s="618" t="s">
        <v>71</v>
      </c>
      <c r="Q5" s="619" t="s">
        <v>14</v>
      </c>
      <c r="R5" s="621"/>
      <c r="S5" s="622"/>
    </row>
    <row r="6" spans="1:19" ht="14.45" customHeight="1" x14ac:dyDescent="0.2">
      <c r="A6" s="573" t="s">
        <v>1485</v>
      </c>
      <c r="B6" s="579" t="s">
        <v>1486</v>
      </c>
      <c r="C6" s="579" t="s">
        <v>1475</v>
      </c>
      <c r="D6" s="579" t="s">
        <v>1476</v>
      </c>
      <c r="E6" s="579" t="s">
        <v>1487</v>
      </c>
      <c r="F6" s="579" t="s">
        <v>1488</v>
      </c>
      <c r="G6" s="579" t="s">
        <v>1489</v>
      </c>
      <c r="H6" s="116"/>
      <c r="I6" s="116"/>
      <c r="J6" s="579"/>
      <c r="K6" s="579"/>
      <c r="L6" s="116"/>
      <c r="M6" s="116"/>
      <c r="N6" s="579"/>
      <c r="O6" s="579"/>
      <c r="P6" s="116">
        <v>401</v>
      </c>
      <c r="Q6" s="116">
        <v>16040</v>
      </c>
      <c r="R6" s="574"/>
      <c r="S6" s="575">
        <v>40</v>
      </c>
    </row>
    <row r="7" spans="1:19" ht="14.45" customHeight="1" x14ac:dyDescent="0.2">
      <c r="A7" s="485" t="s">
        <v>1485</v>
      </c>
      <c r="B7" s="486" t="s">
        <v>1486</v>
      </c>
      <c r="C7" s="486" t="s">
        <v>1475</v>
      </c>
      <c r="D7" s="486" t="s">
        <v>1476</v>
      </c>
      <c r="E7" s="486" t="s">
        <v>1487</v>
      </c>
      <c r="F7" s="486" t="s">
        <v>1492</v>
      </c>
      <c r="G7" s="486" t="s">
        <v>1493</v>
      </c>
      <c r="H7" s="490">
        <v>58</v>
      </c>
      <c r="I7" s="490">
        <v>2204</v>
      </c>
      <c r="J7" s="486"/>
      <c r="K7" s="486">
        <v>38</v>
      </c>
      <c r="L7" s="490">
        <v>49</v>
      </c>
      <c r="M7" s="490">
        <v>1862</v>
      </c>
      <c r="N7" s="486"/>
      <c r="O7" s="486">
        <v>38</v>
      </c>
      <c r="P7" s="490">
        <v>32</v>
      </c>
      <c r="Q7" s="490">
        <v>1248</v>
      </c>
      <c r="R7" s="512"/>
      <c r="S7" s="491">
        <v>39</v>
      </c>
    </row>
    <row r="8" spans="1:19" ht="14.45" customHeight="1" x14ac:dyDescent="0.2">
      <c r="A8" s="485" t="s">
        <v>1485</v>
      </c>
      <c r="B8" s="486" t="s">
        <v>1486</v>
      </c>
      <c r="C8" s="486" t="s">
        <v>1475</v>
      </c>
      <c r="D8" s="486" t="s">
        <v>1476</v>
      </c>
      <c r="E8" s="486" t="s">
        <v>1487</v>
      </c>
      <c r="F8" s="486" t="s">
        <v>1494</v>
      </c>
      <c r="G8" s="486" t="s">
        <v>1495</v>
      </c>
      <c r="H8" s="490">
        <v>93</v>
      </c>
      <c r="I8" s="490">
        <v>4185</v>
      </c>
      <c r="J8" s="486"/>
      <c r="K8" s="486">
        <v>45</v>
      </c>
      <c r="L8" s="490">
        <v>90</v>
      </c>
      <c r="M8" s="490">
        <v>4140</v>
      </c>
      <c r="N8" s="486"/>
      <c r="O8" s="486">
        <v>46</v>
      </c>
      <c r="P8" s="490">
        <v>71</v>
      </c>
      <c r="Q8" s="490">
        <v>3266</v>
      </c>
      <c r="R8" s="512"/>
      <c r="S8" s="491">
        <v>46</v>
      </c>
    </row>
    <row r="9" spans="1:19" ht="14.45" customHeight="1" x14ac:dyDescent="0.2">
      <c r="A9" s="485" t="s">
        <v>1485</v>
      </c>
      <c r="B9" s="486" t="s">
        <v>1486</v>
      </c>
      <c r="C9" s="486" t="s">
        <v>1475</v>
      </c>
      <c r="D9" s="486" t="s">
        <v>1480</v>
      </c>
      <c r="E9" s="486" t="s">
        <v>1487</v>
      </c>
      <c r="F9" s="486" t="s">
        <v>1488</v>
      </c>
      <c r="G9" s="486" t="s">
        <v>1489</v>
      </c>
      <c r="H9" s="490">
        <v>1</v>
      </c>
      <c r="I9" s="490">
        <v>38</v>
      </c>
      <c r="J9" s="486"/>
      <c r="K9" s="486">
        <v>38</v>
      </c>
      <c r="L9" s="490"/>
      <c r="M9" s="490"/>
      <c r="N9" s="486"/>
      <c r="O9" s="486"/>
      <c r="P9" s="490"/>
      <c r="Q9" s="490"/>
      <c r="R9" s="512"/>
      <c r="S9" s="491"/>
    </row>
    <row r="10" spans="1:19" ht="14.45" customHeight="1" x14ac:dyDescent="0.2">
      <c r="A10" s="485" t="s">
        <v>1485</v>
      </c>
      <c r="B10" s="486" t="s">
        <v>1486</v>
      </c>
      <c r="C10" s="486" t="s">
        <v>1475</v>
      </c>
      <c r="D10" s="486" t="s">
        <v>616</v>
      </c>
      <c r="E10" s="486" t="s">
        <v>1487</v>
      </c>
      <c r="F10" s="486" t="s">
        <v>1488</v>
      </c>
      <c r="G10" s="486" t="s">
        <v>1489</v>
      </c>
      <c r="H10" s="490">
        <v>12</v>
      </c>
      <c r="I10" s="490">
        <v>456</v>
      </c>
      <c r="J10" s="486"/>
      <c r="K10" s="486">
        <v>38</v>
      </c>
      <c r="L10" s="490">
        <v>10</v>
      </c>
      <c r="M10" s="490">
        <v>380</v>
      </c>
      <c r="N10" s="486"/>
      <c r="O10" s="486">
        <v>38</v>
      </c>
      <c r="P10" s="490">
        <v>80</v>
      </c>
      <c r="Q10" s="490">
        <v>3200</v>
      </c>
      <c r="R10" s="512"/>
      <c r="S10" s="491">
        <v>40</v>
      </c>
    </row>
    <row r="11" spans="1:19" ht="14.45" customHeight="1" x14ac:dyDescent="0.2">
      <c r="A11" s="485" t="s">
        <v>1485</v>
      </c>
      <c r="B11" s="486" t="s">
        <v>1486</v>
      </c>
      <c r="C11" s="486" t="s">
        <v>1475</v>
      </c>
      <c r="D11" s="486" t="s">
        <v>616</v>
      </c>
      <c r="E11" s="486" t="s">
        <v>1487</v>
      </c>
      <c r="F11" s="486" t="s">
        <v>1490</v>
      </c>
      <c r="G11" s="486" t="s">
        <v>1491</v>
      </c>
      <c r="H11" s="490"/>
      <c r="I11" s="490"/>
      <c r="J11" s="486"/>
      <c r="K11" s="486"/>
      <c r="L11" s="490">
        <v>5</v>
      </c>
      <c r="M11" s="490">
        <v>166.67000000000002</v>
      </c>
      <c r="N11" s="486"/>
      <c r="O11" s="486">
        <v>33.334000000000003</v>
      </c>
      <c r="P11" s="490"/>
      <c r="Q11" s="490"/>
      <c r="R11" s="512"/>
      <c r="S11" s="491"/>
    </row>
    <row r="12" spans="1:19" ht="14.45" customHeight="1" x14ac:dyDescent="0.2">
      <c r="A12" s="485" t="s">
        <v>1485</v>
      </c>
      <c r="B12" s="486" t="s">
        <v>1486</v>
      </c>
      <c r="C12" s="486" t="s">
        <v>1475</v>
      </c>
      <c r="D12" s="486" t="s">
        <v>616</v>
      </c>
      <c r="E12" s="486" t="s">
        <v>1487</v>
      </c>
      <c r="F12" s="486" t="s">
        <v>1496</v>
      </c>
      <c r="G12" s="486" t="s">
        <v>1497</v>
      </c>
      <c r="H12" s="490">
        <v>1</v>
      </c>
      <c r="I12" s="490">
        <v>9114</v>
      </c>
      <c r="J12" s="486"/>
      <c r="K12" s="486">
        <v>9114</v>
      </c>
      <c r="L12" s="490">
        <v>10</v>
      </c>
      <c r="M12" s="490">
        <v>91310</v>
      </c>
      <c r="N12" s="486"/>
      <c r="O12" s="486">
        <v>9131</v>
      </c>
      <c r="P12" s="490">
        <v>1</v>
      </c>
      <c r="Q12" s="490">
        <v>9237</v>
      </c>
      <c r="R12" s="512"/>
      <c r="S12" s="491">
        <v>9237</v>
      </c>
    </row>
    <row r="13" spans="1:19" ht="14.45" customHeight="1" x14ac:dyDescent="0.2">
      <c r="A13" s="485" t="s">
        <v>1485</v>
      </c>
      <c r="B13" s="486" t="s">
        <v>1486</v>
      </c>
      <c r="C13" s="486" t="s">
        <v>1475</v>
      </c>
      <c r="D13" s="486" t="s">
        <v>616</v>
      </c>
      <c r="E13" s="486" t="s">
        <v>1487</v>
      </c>
      <c r="F13" s="486" t="s">
        <v>1500</v>
      </c>
      <c r="G13" s="486" t="s">
        <v>1501</v>
      </c>
      <c r="H13" s="490"/>
      <c r="I13" s="490"/>
      <c r="J13" s="486"/>
      <c r="K13" s="486"/>
      <c r="L13" s="490">
        <v>6</v>
      </c>
      <c r="M13" s="490">
        <v>1080</v>
      </c>
      <c r="N13" s="486"/>
      <c r="O13" s="486">
        <v>180</v>
      </c>
      <c r="P13" s="490"/>
      <c r="Q13" s="490"/>
      <c r="R13" s="512"/>
      <c r="S13" s="491"/>
    </row>
    <row r="14" spans="1:19" ht="14.45" customHeight="1" x14ac:dyDescent="0.2">
      <c r="A14" s="485" t="s">
        <v>1485</v>
      </c>
      <c r="B14" s="486" t="s">
        <v>1486</v>
      </c>
      <c r="C14" s="486" t="s">
        <v>1475</v>
      </c>
      <c r="D14" s="486" t="s">
        <v>617</v>
      </c>
      <c r="E14" s="486" t="s">
        <v>1487</v>
      </c>
      <c r="F14" s="486" t="s">
        <v>1488</v>
      </c>
      <c r="G14" s="486" t="s">
        <v>1489</v>
      </c>
      <c r="H14" s="490">
        <v>7</v>
      </c>
      <c r="I14" s="490">
        <v>266</v>
      </c>
      <c r="J14" s="486"/>
      <c r="K14" s="486">
        <v>38</v>
      </c>
      <c r="L14" s="490">
        <v>11</v>
      </c>
      <c r="M14" s="490">
        <v>418</v>
      </c>
      <c r="N14" s="486"/>
      <c r="O14" s="486">
        <v>38</v>
      </c>
      <c r="P14" s="490">
        <v>8</v>
      </c>
      <c r="Q14" s="490">
        <v>320</v>
      </c>
      <c r="R14" s="512"/>
      <c r="S14" s="491">
        <v>40</v>
      </c>
    </row>
    <row r="15" spans="1:19" ht="14.45" customHeight="1" x14ac:dyDescent="0.2">
      <c r="A15" s="485" t="s">
        <v>1485</v>
      </c>
      <c r="B15" s="486" t="s">
        <v>1486</v>
      </c>
      <c r="C15" s="486" t="s">
        <v>1475</v>
      </c>
      <c r="D15" s="486" t="s">
        <v>618</v>
      </c>
      <c r="E15" s="486" t="s">
        <v>1487</v>
      </c>
      <c r="F15" s="486" t="s">
        <v>1488</v>
      </c>
      <c r="G15" s="486" t="s">
        <v>1489</v>
      </c>
      <c r="H15" s="490">
        <v>11</v>
      </c>
      <c r="I15" s="490">
        <v>418</v>
      </c>
      <c r="J15" s="486"/>
      <c r="K15" s="486">
        <v>38</v>
      </c>
      <c r="L15" s="490">
        <v>87</v>
      </c>
      <c r="M15" s="490">
        <v>3306</v>
      </c>
      <c r="N15" s="486"/>
      <c r="O15" s="486">
        <v>38</v>
      </c>
      <c r="P15" s="490">
        <v>150</v>
      </c>
      <c r="Q15" s="490">
        <v>6000</v>
      </c>
      <c r="R15" s="512"/>
      <c r="S15" s="491">
        <v>40</v>
      </c>
    </row>
    <row r="16" spans="1:19" ht="14.45" customHeight="1" x14ac:dyDescent="0.2">
      <c r="A16" s="485" t="s">
        <v>1485</v>
      </c>
      <c r="B16" s="486" t="s">
        <v>1486</v>
      </c>
      <c r="C16" s="486" t="s">
        <v>1475</v>
      </c>
      <c r="D16" s="486" t="s">
        <v>618</v>
      </c>
      <c r="E16" s="486" t="s">
        <v>1487</v>
      </c>
      <c r="F16" s="486" t="s">
        <v>1490</v>
      </c>
      <c r="G16" s="486" t="s">
        <v>1491</v>
      </c>
      <c r="H16" s="490"/>
      <c r="I16" s="490"/>
      <c r="J16" s="486"/>
      <c r="K16" s="486"/>
      <c r="L16" s="490">
        <v>7</v>
      </c>
      <c r="M16" s="490">
        <v>233.32999999999998</v>
      </c>
      <c r="N16" s="486"/>
      <c r="O16" s="486">
        <v>33.332857142857144</v>
      </c>
      <c r="P16" s="490">
        <v>10</v>
      </c>
      <c r="Q16" s="490">
        <v>455.56</v>
      </c>
      <c r="R16" s="512"/>
      <c r="S16" s="491">
        <v>45.555999999999997</v>
      </c>
    </row>
    <row r="17" spans="1:19" ht="14.45" customHeight="1" x14ac:dyDescent="0.2">
      <c r="A17" s="485" t="s">
        <v>1485</v>
      </c>
      <c r="B17" s="486" t="s">
        <v>1486</v>
      </c>
      <c r="C17" s="486" t="s">
        <v>1475</v>
      </c>
      <c r="D17" s="486" t="s">
        <v>618</v>
      </c>
      <c r="E17" s="486" t="s">
        <v>1487</v>
      </c>
      <c r="F17" s="486" t="s">
        <v>1496</v>
      </c>
      <c r="G17" s="486" t="s">
        <v>1497</v>
      </c>
      <c r="H17" s="490"/>
      <c r="I17" s="490"/>
      <c r="J17" s="486"/>
      <c r="K17" s="486"/>
      <c r="L17" s="490">
        <v>11</v>
      </c>
      <c r="M17" s="490">
        <v>100441</v>
      </c>
      <c r="N17" s="486"/>
      <c r="O17" s="486">
        <v>9131</v>
      </c>
      <c r="P17" s="490">
        <v>17</v>
      </c>
      <c r="Q17" s="490">
        <v>157029</v>
      </c>
      <c r="R17" s="512"/>
      <c r="S17" s="491">
        <v>9237</v>
      </c>
    </row>
    <row r="18" spans="1:19" ht="14.45" customHeight="1" x14ac:dyDescent="0.2">
      <c r="A18" s="485" t="s">
        <v>1485</v>
      </c>
      <c r="B18" s="486" t="s">
        <v>1486</v>
      </c>
      <c r="C18" s="486" t="s">
        <v>1475</v>
      </c>
      <c r="D18" s="486" t="s">
        <v>618</v>
      </c>
      <c r="E18" s="486" t="s">
        <v>1487</v>
      </c>
      <c r="F18" s="486" t="s">
        <v>1498</v>
      </c>
      <c r="G18" s="486" t="s">
        <v>1499</v>
      </c>
      <c r="H18" s="490"/>
      <c r="I18" s="490"/>
      <c r="J18" s="486"/>
      <c r="K18" s="486"/>
      <c r="L18" s="490">
        <v>7</v>
      </c>
      <c r="M18" s="490">
        <v>2520</v>
      </c>
      <c r="N18" s="486"/>
      <c r="O18" s="486">
        <v>360</v>
      </c>
      <c r="P18" s="490">
        <v>12</v>
      </c>
      <c r="Q18" s="490">
        <v>4656</v>
      </c>
      <c r="R18" s="512"/>
      <c r="S18" s="491">
        <v>388</v>
      </c>
    </row>
    <row r="19" spans="1:19" ht="14.45" customHeight="1" x14ac:dyDescent="0.2">
      <c r="A19" s="485" t="s">
        <v>1485</v>
      </c>
      <c r="B19" s="486" t="s">
        <v>1486</v>
      </c>
      <c r="C19" s="486" t="s">
        <v>1475</v>
      </c>
      <c r="D19" s="486" t="s">
        <v>619</v>
      </c>
      <c r="E19" s="486" t="s">
        <v>1487</v>
      </c>
      <c r="F19" s="486" t="s">
        <v>1488</v>
      </c>
      <c r="G19" s="486" t="s">
        <v>1489</v>
      </c>
      <c r="H19" s="490">
        <v>23</v>
      </c>
      <c r="I19" s="490">
        <v>874</v>
      </c>
      <c r="J19" s="486"/>
      <c r="K19" s="486">
        <v>38</v>
      </c>
      <c r="L19" s="490">
        <v>20</v>
      </c>
      <c r="M19" s="490">
        <v>760</v>
      </c>
      <c r="N19" s="486"/>
      <c r="O19" s="486">
        <v>38</v>
      </c>
      <c r="P19" s="490">
        <v>47</v>
      </c>
      <c r="Q19" s="490">
        <v>1880</v>
      </c>
      <c r="R19" s="512"/>
      <c r="S19" s="491">
        <v>40</v>
      </c>
    </row>
    <row r="20" spans="1:19" ht="14.45" customHeight="1" x14ac:dyDescent="0.2">
      <c r="A20" s="485" t="s">
        <v>1485</v>
      </c>
      <c r="B20" s="486" t="s">
        <v>1486</v>
      </c>
      <c r="C20" s="486" t="s">
        <v>1475</v>
      </c>
      <c r="D20" s="486" t="s">
        <v>619</v>
      </c>
      <c r="E20" s="486" t="s">
        <v>1487</v>
      </c>
      <c r="F20" s="486" t="s">
        <v>1490</v>
      </c>
      <c r="G20" s="486" t="s">
        <v>1491</v>
      </c>
      <c r="H20" s="490">
        <v>19</v>
      </c>
      <c r="I20" s="490">
        <v>633.32000000000005</v>
      </c>
      <c r="J20" s="486"/>
      <c r="K20" s="486">
        <v>33.332631578947371</v>
      </c>
      <c r="L20" s="490">
        <v>14</v>
      </c>
      <c r="M20" s="490">
        <v>466.67</v>
      </c>
      <c r="N20" s="486"/>
      <c r="O20" s="486">
        <v>33.333571428571432</v>
      </c>
      <c r="P20" s="490">
        <v>15</v>
      </c>
      <c r="Q20" s="490">
        <v>683.32999999999993</v>
      </c>
      <c r="R20" s="512"/>
      <c r="S20" s="491">
        <v>45.55533333333333</v>
      </c>
    </row>
    <row r="21" spans="1:19" ht="14.45" customHeight="1" x14ac:dyDescent="0.2">
      <c r="A21" s="485" t="s">
        <v>1485</v>
      </c>
      <c r="B21" s="486" t="s">
        <v>1486</v>
      </c>
      <c r="C21" s="486" t="s">
        <v>1475</v>
      </c>
      <c r="D21" s="486" t="s">
        <v>619</v>
      </c>
      <c r="E21" s="486" t="s">
        <v>1487</v>
      </c>
      <c r="F21" s="486" t="s">
        <v>1496</v>
      </c>
      <c r="G21" s="486" t="s">
        <v>1497</v>
      </c>
      <c r="H21" s="490">
        <v>40</v>
      </c>
      <c r="I21" s="490">
        <v>364560</v>
      </c>
      <c r="J21" s="486"/>
      <c r="K21" s="486">
        <v>9114</v>
      </c>
      <c r="L21" s="490">
        <v>30</v>
      </c>
      <c r="M21" s="490">
        <v>273930</v>
      </c>
      <c r="N21" s="486"/>
      <c r="O21" s="486">
        <v>9131</v>
      </c>
      <c r="P21" s="490">
        <v>26</v>
      </c>
      <c r="Q21" s="490">
        <v>240162</v>
      </c>
      <c r="R21" s="512"/>
      <c r="S21" s="491">
        <v>9237</v>
      </c>
    </row>
    <row r="22" spans="1:19" ht="14.45" customHeight="1" x14ac:dyDescent="0.2">
      <c r="A22" s="485" t="s">
        <v>1485</v>
      </c>
      <c r="B22" s="486" t="s">
        <v>1486</v>
      </c>
      <c r="C22" s="486" t="s">
        <v>1475</v>
      </c>
      <c r="D22" s="486" t="s">
        <v>619</v>
      </c>
      <c r="E22" s="486" t="s">
        <v>1487</v>
      </c>
      <c r="F22" s="486" t="s">
        <v>1500</v>
      </c>
      <c r="G22" s="486" t="s">
        <v>1501</v>
      </c>
      <c r="H22" s="490">
        <v>26</v>
      </c>
      <c r="I22" s="490">
        <v>4654</v>
      </c>
      <c r="J22" s="486"/>
      <c r="K22" s="486">
        <v>179</v>
      </c>
      <c r="L22" s="490">
        <v>17</v>
      </c>
      <c r="M22" s="490">
        <v>3060</v>
      </c>
      <c r="N22" s="486"/>
      <c r="O22" s="486">
        <v>180</v>
      </c>
      <c r="P22" s="490">
        <v>16</v>
      </c>
      <c r="Q22" s="490">
        <v>3104</v>
      </c>
      <c r="R22" s="512"/>
      <c r="S22" s="491">
        <v>194</v>
      </c>
    </row>
    <row r="23" spans="1:19" ht="14.45" customHeight="1" x14ac:dyDescent="0.2">
      <c r="A23" s="485" t="s">
        <v>1485</v>
      </c>
      <c r="B23" s="486" t="s">
        <v>1486</v>
      </c>
      <c r="C23" s="486" t="s">
        <v>1475</v>
      </c>
      <c r="D23" s="486" t="s">
        <v>1483</v>
      </c>
      <c r="E23" s="486" t="s">
        <v>1487</v>
      </c>
      <c r="F23" s="486" t="s">
        <v>1488</v>
      </c>
      <c r="G23" s="486" t="s">
        <v>1489</v>
      </c>
      <c r="H23" s="490">
        <v>1</v>
      </c>
      <c r="I23" s="490">
        <v>38</v>
      </c>
      <c r="J23" s="486"/>
      <c r="K23" s="486">
        <v>38</v>
      </c>
      <c r="L23" s="490"/>
      <c r="M23" s="490"/>
      <c r="N23" s="486"/>
      <c r="O23" s="486"/>
      <c r="P23" s="490"/>
      <c r="Q23" s="490"/>
      <c r="R23" s="512"/>
      <c r="S23" s="491"/>
    </row>
    <row r="24" spans="1:19" ht="14.45" customHeight="1" x14ac:dyDescent="0.2">
      <c r="A24" s="485" t="s">
        <v>1485</v>
      </c>
      <c r="B24" s="486" t="s">
        <v>1486</v>
      </c>
      <c r="C24" s="486" t="s">
        <v>1475</v>
      </c>
      <c r="D24" s="486" t="s">
        <v>1481</v>
      </c>
      <c r="E24" s="486" t="s">
        <v>1487</v>
      </c>
      <c r="F24" s="486" t="s">
        <v>1488</v>
      </c>
      <c r="G24" s="486" t="s">
        <v>1489</v>
      </c>
      <c r="H24" s="490">
        <v>11</v>
      </c>
      <c r="I24" s="490">
        <v>418</v>
      </c>
      <c r="J24" s="486"/>
      <c r="K24" s="486">
        <v>38</v>
      </c>
      <c r="L24" s="490"/>
      <c r="M24" s="490"/>
      <c r="N24" s="486"/>
      <c r="O24" s="486"/>
      <c r="P24" s="490"/>
      <c r="Q24" s="490"/>
      <c r="R24" s="512"/>
      <c r="S24" s="491"/>
    </row>
    <row r="25" spans="1:19" ht="14.45" customHeight="1" x14ac:dyDescent="0.2">
      <c r="A25" s="485" t="s">
        <v>1485</v>
      </c>
      <c r="B25" s="486" t="s">
        <v>1486</v>
      </c>
      <c r="C25" s="486" t="s">
        <v>1475</v>
      </c>
      <c r="D25" s="486" t="s">
        <v>1482</v>
      </c>
      <c r="E25" s="486" t="s">
        <v>1487</v>
      </c>
      <c r="F25" s="486" t="s">
        <v>1488</v>
      </c>
      <c r="G25" s="486" t="s">
        <v>1489</v>
      </c>
      <c r="H25" s="490"/>
      <c r="I25" s="490"/>
      <c r="J25" s="486"/>
      <c r="K25" s="486"/>
      <c r="L25" s="490"/>
      <c r="M25" s="490"/>
      <c r="N25" s="486"/>
      <c r="O25" s="486"/>
      <c r="P25" s="490">
        <v>3</v>
      </c>
      <c r="Q25" s="490">
        <v>120</v>
      </c>
      <c r="R25" s="512"/>
      <c r="S25" s="491">
        <v>40</v>
      </c>
    </row>
    <row r="26" spans="1:19" ht="14.45" customHeight="1" x14ac:dyDescent="0.2">
      <c r="A26" s="485" t="s">
        <v>1485</v>
      </c>
      <c r="B26" s="486" t="s">
        <v>1486</v>
      </c>
      <c r="C26" s="486" t="s">
        <v>1475</v>
      </c>
      <c r="D26" s="486" t="s">
        <v>1482</v>
      </c>
      <c r="E26" s="486" t="s">
        <v>1487</v>
      </c>
      <c r="F26" s="486" t="s">
        <v>1490</v>
      </c>
      <c r="G26" s="486" t="s">
        <v>1491</v>
      </c>
      <c r="H26" s="490"/>
      <c r="I26" s="490"/>
      <c r="J26" s="486"/>
      <c r="K26" s="486"/>
      <c r="L26" s="490"/>
      <c r="M26" s="490"/>
      <c r="N26" s="486"/>
      <c r="O26" s="486"/>
      <c r="P26" s="490">
        <v>3</v>
      </c>
      <c r="Q26" s="490">
        <v>136.68</v>
      </c>
      <c r="R26" s="512"/>
      <c r="S26" s="491">
        <v>45.56</v>
      </c>
    </row>
    <row r="27" spans="1:19" ht="14.45" customHeight="1" x14ac:dyDescent="0.2">
      <c r="A27" s="485" t="s">
        <v>1485</v>
      </c>
      <c r="B27" s="486" t="s">
        <v>1486</v>
      </c>
      <c r="C27" s="486" t="s">
        <v>1475</v>
      </c>
      <c r="D27" s="486" t="s">
        <v>1482</v>
      </c>
      <c r="E27" s="486" t="s">
        <v>1487</v>
      </c>
      <c r="F27" s="486" t="s">
        <v>1496</v>
      </c>
      <c r="G27" s="486" t="s">
        <v>1497</v>
      </c>
      <c r="H27" s="490"/>
      <c r="I27" s="490"/>
      <c r="J27" s="486"/>
      <c r="K27" s="486"/>
      <c r="L27" s="490"/>
      <c r="M27" s="490"/>
      <c r="N27" s="486"/>
      <c r="O27" s="486"/>
      <c r="P27" s="490">
        <v>3</v>
      </c>
      <c r="Q27" s="490">
        <v>27711</v>
      </c>
      <c r="R27" s="512"/>
      <c r="S27" s="491">
        <v>9237</v>
      </c>
    </row>
    <row r="28" spans="1:19" ht="14.45" customHeight="1" x14ac:dyDescent="0.2">
      <c r="A28" s="485" t="s">
        <v>1485</v>
      </c>
      <c r="B28" s="486" t="s">
        <v>1486</v>
      </c>
      <c r="C28" s="486" t="s">
        <v>1475</v>
      </c>
      <c r="D28" s="486" t="s">
        <v>1482</v>
      </c>
      <c r="E28" s="486" t="s">
        <v>1487</v>
      </c>
      <c r="F28" s="486" t="s">
        <v>1498</v>
      </c>
      <c r="G28" s="486" t="s">
        <v>1499</v>
      </c>
      <c r="H28" s="490"/>
      <c r="I28" s="490"/>
      <c r="J28" s="486"/>
      <c r="K28" s="486"/>
      <c r="L28" s="490"/>
      <c r="M28" s="490"/>
      <c r="N28" s="486"/>
      <c r="O28" s="486"/>
      <c r="P28" s="490">
        <v>3</v>
      </c>
      <c r="Q28" s="490">
        <v>1164</v>
      </c>
      <c r="R28" s="512"/>
      <c r="S28" s="491">
        <v>388</v>
      </c>
    </row>
    <row r="29" spans="1:19" ht="14.45" customHeight="1" x14ac:dyDescent="0.2">
      <c r="A29" s="485" t="s">
        <v>1485</v>
      </c>
      <c r="B29" s="486" t="s">
        <v>1486</v>
      </c>
      <c r="C29" s="486" t="s">
        <v>533</v>
      </c>
      <c r="D29" s="486" t="s">
        <v>1476</v>
      </c>
      <c r="E29" s="486" t="s">
        <v>1487</v>
      </c>
      <c r="F29" s="486" t="s">
        <v>1502</v>
      </c>
      <c r="G29" s="486" t="s">
        <v>1503</v>
      </c>
      <c r="H29" s="490"/>
      <c r="I29" s="490"/>
      <c r="J29" s="486"/>
      <c r="K29" s="486"/>
      <c r="L29" s="490"/>
      <c r="M29" s="490"/>
      <c r="N29" s="486"/>
      <c r="O29" s="486"/>
      <c r="P29" s="490">
        <v>2</v>
      </c>
      <c r="Q29" s="490">
        <v>444</v>
      </c>
      <c r="R29" s="512"/>
      <c r="S29" s="491">
        <v>222</v>
      </c>
    </row>
    <row r="30" spans="1:19" ht="14.45" customHeight="1" x14ac:dyDescent="0.2">
      <c r="A30" s="485" t="s">
        <v>1504</v>
      </c>
      <c r="B30" s="486" t="s">
        <v>1505</v>
      </c>
      <c r="C30" s="486" t="s">
        <v>533</v>
      </c>
      <c r="D30" s="486" t="s">
        <v>1476</v>
      </c>
      <c r="E30" s="486" t="s">
        <v>1487</v>
      </c>
      <c r="F30" s="486" t="s">
        <v>1502</v>
      </c>
      <c r="G30" s="486" t="s">
        <v>1503</v>
      </c>
      <c r="H30" s="490">
        <v>1351</v>
      </c>
      <c r="I30" s="490">
        <v>287763</v>
      </c>
      <c r="J30" s="486"/>
      <c r="K30" s="486">
        <v>213</v>
      </c>
      <c r="L30" s="490">
        <v>1101</v>
      </c>
      <c r="M30" s="490">
        <v>236715</v>
      </c>
      <c r="N30" s="486"/>
      <c r="O30" s="486">
        <v>215</v>
      </c>
      <c r="P30" s="490">
        <v>1087</v>
      </c>
      <c r="Q30" s="490">
        <v>241314</v>
      </c>
      <c r="R30" s="512"/>
      <c r="S30" s="491">
        <v>222</v>
      </c>
    </row>
    <row r="31" spans="1:19" ht="14.45" customHeight="1" x14ac:dyDescent="0.2">
      <c r="A31" s="485" t="s">
        <v>1504</v>
      </c>
      <c r="B31" s="486" t="s">
        <v>1505</v>
      </c>
      <c r="C31" s="486" t="s">
        <v>533</v>
      </c>
      <c r="D31" s="486" t="s">
        <v>1476</v>
      </c>
      <c r="E31" s="486" t="s">
        <v>1487</v>
      </c>
      <c r="F31" s="486" t="s">
        <v>1506</v>
      </c>
      <c r="G31" s="486" t="s">
        <v>1503</v>
      </c>
      <c r="H31" s="490">
        <v>164</v>
      </c>
      <c r="I31" s="490">
        <v>14432</v>
      </c>
      <c r="J31" s="486"/>
      <c r="K31" s="486">
        <v>88</v>
      </c>
      <c r="L31" s="490">
        <v>136</v>
      </c>
      <c r="M31" s="490">
        <v>12104</v>
      </c>
      <c r="N31" s="486"/>
      <c r="O31" s="486">
        <v>89</v>
      </c>
      <c r="P31" s="490">
        <v>162</v>
      </c>
      <c r="Q31" s="490">
        <v>14904</v>
      </c>
      <c r="R31" s="512"/>
      <c r="S31" s="491">
        <v>92</v>
      </c>
    </row>
    <row r="32" spans="1:19" ht="14.45" customHeight="1" x14ac:dyDescent="0.2">
      <c r="A32" s="485" t="s">
        <v>1504</v>
      </c>
      <c r="B32" s="486" t="s">
        <v>1505</v>
      </c>
      <c r="C32" s="486" t="s">
        <v>533</v>
      </c>
      <c r="D32" s="486" t="s">
        <v>1476</v>
      </c>
      <c r="E32" s="486" t="s">
        <v>1487</v>
      </c>
      <c r="F32" s="486" t="s">
        <v>1507</v>
      </c>
      <c r="G32" s="486" t="s">
        <v>1508</v>
      </c>
      <c r="H32" s="490">
        <v>9151</v>
      </c>
      <c r="I32" s="490">
        <v>2772753</v>
      </c>
      <c r="J32" s="486"/>
      <c r="K32" s="486">
        <v>303</v>
      </c>
      <c r="L32" s="490">
        <v>11767</v>
      </c>
      <c r="M32" s="490">
        <v>3588935</v>
      </c>
      <c r="N32" s="486"/>
      <c r="O32" s="486">
        <v>305</v>
      </c>
      <c r="P32" s="490">
        <v>11371</v>
      </c>
      <c r="Q32" s="490">
        <v>3570494</v>
      </c>
      <c r="R32" s="512"/>
      <c r="S32" s="491">
        <v>314</v>
      </c>
    </row>
    <row r="33" spans="1:19" ht="14.45" customHeight="1" x14ac:dyDescent="0.2">
      <c r="A33" s="485" t="s">
        <v>1504</v>
      </c>
      <c r="B33" s="486" t="s">
        <v>1505</v>
      </c>
      <c r="C33" s="486" t="s">
        <v>533</v>
      </c>
      <c r="D33" s="486" t="s">
        <v>1476</v>
      </c>
      <c r="E33" s="486" t="s">
        <v>1487</v>
      </c>
      <c r="F33" s="486" t="s">
        <v>1509</v>
      </c>
      <c r="G33" s="486" t="s">
        <v>1510</v>
      </c>
      <c r="H33" s="490">
        <v>240</v>
      </c>
      <c r="I33" s="490">
        <v>24000</v>
      </c>
      <c r="J33" s="486"/>
      <c r="K33" s="486">
        <v>100</v>
      </c>
      <c r="L33" s="490">
        <v>270</v>
      </c>
      <c r="M33" s="490">
        <v>27270</v>
      </c>
      <c r="N33" s="486"/>
      <c r="O33" s="486">
        <v>101</v>
      </c>
      <c r="P33" s="490">
        <v>285</v>
      </c>
      <c r="Q33" s="490">
        <v>30210</v>
      </c>
      <c r="R33" s="512"/>
      <c r="S33" s="491">
        <v>106</v>
      </c>
    </row>
    <row r="34" spans="1:19" ht="14.45" customHeight="1" x14ac:dyDescent="0.2">
      <c r="A34" s="485" t="s">
        <v>1504</v>
      </c>
      <c r="B34" s="486" t="s">
        <v>1505</v>
      </c>
      <c r="C34" s="486" t="s">
        <v>533</v>
      </c>
      <c r="D34" s="486" t="s">
        <v>1476</v>
      </c>
      <c r="E34" s="486" t="s">
        <v>1487</v>
      </c>
      <c r="F34" s="486" t="s">
        <v>1511</v>
      </c>
      <c r="G34" s="486" t="s">
        <v>1512</v>
      </c>
      <c r="H34" s="490">
        <v>23</v>
      </c>
      <c r="I34" s="490">
        <v>5405</v>
      </c>
      <c r="J34" s="486"/>
      <c r="K34" s="486">
        <v>235</v>
      </c>
      <c r="L34" s="490">
        <v>14</v>
      </c>
      <c r="M34" s="490">
        <v>3318</v>
      </c>
      <c r="N34" s="486"/>
      <c r="O34" s="486">
        <v>237</v>
      </c>
      <c r="P34" s="490">
        <v>11</v>
      </c>
      <c r="Q34" s="490">
        <v>2717</v>
      </c>
      <c r="R34" s="512"/>
      <c r="S34" s="491">
        <v>247</v>
      </c>
    </row>
    <row r="35" spans="1:19" ht="14.45" customHeight="1" x14ac:dyDescent="0.2">
      <c r="A35" s="485" t="s">
        <v>1504</v>
      </c>
      <c r="B35" s="486" t="s">
        <v>1505</v>
      </c>
      <c r="C35" s="486" t="s">
        <v>533</v>
      </c>
      <c r="D35" s="486" t="s">
        <v>1476</v>
      </c>
      <c r="E35" s="486" t="s">
        <v>1487</v>
      </c>
      <c r="F35" s="486" t="s">
        <v>1513</v>
      </c>
      <c r="G35" s="486" t="s">
        <v>1514</v>
      </c>
      <c r="H35" s="490">
        <v>1178</v>
      </c>
      <c r="I35" s="490">
        <v>162564</v>
      </c>
      <c r="J35" s="486"/>
      <c r="K35" s="486">
        <v>138</v>
      </c>
      <c r="L35" s="490">
        <v>919</v>
      </c>
      <c r="M35" s="490">
        <v>127741</v>
      </c>
      <c r="N35" s="486"/>
      <c r="O35" s="486">
        <v>139</v>
      </c>
      <c r="P35" s="490">
        <v>964</v>
      </c>
      <c r="Q35" s="490">
        <v>136888</v>
      </c>
      <c r="R35" s="512"/>
      <c r="S35" s="491">
        <v>142</v>
      </c>
    </row>
    <row r="36" spans="1:19" ht="14.45" customHeight="1" x14ac:dyDescent="0.2">
      <c r="A36" s="485" t="s">
        <v>1504</v>
      </c>
      <c r="B36" s="486" t="s">
        <v>1505</v>
      </c>
      <c r="C36" s="486" t="s">
        <v>533</v>
      </c>
      <c r="D36" s="486" t="s">
        <v>1476</v>
      </c>
      <c r="E36" s="486" t="s">
        <v>1487</v>
      </c>
      <c r="F36" s="486" t="s">
        <v>1515</v>
      </c>
      <c r="G36" s="486" t="s">
        <v>1514</v>
      </c>
      <c r="H36" s="490">
        <v>154</v>
      </c>
      <c r="I36" s="490">
        <v>28490</v>
      </c>
      <c r="J36" s="486"/>
      <c r="K36" s="486">
        <v>185</v>
      </c>
      <c r="L36" s="490">
        <v>122</v>
      </c>
      <c r="M36" s="490">
        <v>22814</v>
      </c>
      <c r="N36" s="486"/>
      <c r="O36" s="486">
        <v>187</v>
      </c>
      <c r="P36" s="490">
        <v>145</v>
      </c>
      <c r="Q36" s="490">
        <v>28130</v>
      </c>
      <c r="R36" s="512"/>
      <c r="S36" s="491">
        <v>194</v>
      </c>
    </row>
    <row r="37" spans="1:19" ht="14.45" customHeight="1" x14ac:dyDescent="0.2">
      <c r="A37" s="485" t="s">
        <v>1504</v>
      </c>
      <c r="B37" s="486" t="s">
        <v>1505</v>
      </c>
      <c r="C37" s="486" t="s">
        <v>533</v>
      </c>
      <c r="D37" s="486" t="s">
        <v>1476</v>
      </c>
      <c r="E37" s="486" t="s">
        <v>1487</v>
      </c>
      <c r="F37" s="486" t="s">
        <v>1516</v>
      </c>
      <c r="G37" s="486" t="s">
        <v>1517</v>
      </c>
      <c r="H37" s="490">
        <v>53</v>
      </c>
      <c r="I37" s="490">
        <v>34185</v>
      </c>
      <c r="J37" s="486"/>
      <c r="K37" s="486">
        <v>645</v>
      </c>
      <c r="L37" s="490">
        <v>52</v>
      </c>
      <c r="M37" s="490">
        <v>33748</v>
      </c>
      <c r="N37" s="486"/>
      <c r="O37" s="486">
        <v>649</v>
      </c>
      <c r="P37" s="490">
        <v>69</v>
      </c>
      <c r="Q37" s="490">
        <v>46575</v>
      </c>
      <c r="R37" s="512"/>
      <c r="S37" s="491">
        <v>675</v>
      </c>
    </row>
    <row r="38" spans="1:19" ht="14.45" customHeight="1" x14ac:dyDescent="0.2">
      <c r="A38" s="485" t="s">
        <v>1504</v>
      </c>
      <c r="B38" s="486" t="s">
        <v>1505</v>
      </c>
      <c r="C38" s="486" t="s">
        <v>533</v>
      </c>
      <c r="D38" s="486" t="s">
        <v>1476</v>
      </c>
      <c r="E38" s="486" t="s">
        <v>1487</v>
      </c>
      <c r="F38" s="486" t="s">
        <v>1518</v>
      </c>
      <c r="G38" s="486" t="s">
        <v>1519</v>
      </c>
      <c r="H38" s="490">
        <v>60</v>
      </c>
      <c r="I38" s="490">
        <v>36840</v>
      </c>
      <c r="J38" s="486"/>
      <c r="K38" s="486">
        <v>614</v>
      </c>
      <c r="L38" s="490">
        <v>61</v>
      </c>
      <c r="M38" s="490">
        <v>37698</v>
      </c>
      <c r="N38" s="486"/>
      <c r="O38" s="486">
        <v>618</v>
      </c>
      <c r="P38" s="490">
        <v>46</v>
      </c>
      <c r="Q38" s="490">
        <v>29440</v>
      </c>
      <c r="R38" s="512"/>
      <c r="S38" s="491">
        <v>640</v>
      </c>
    </row>
    <row r="39" spans="1:19" ht="14.45" customHeight="1" x14ac:dyDescent="0.2">
      <c r="A39" s="485" t="s">
        <v>1504</v>
      </c>
      <c r="B39" s="486" t="s">
        <v>1505</v>
      </c>
      <c r="C39" s="486" t="s">
        <v>533</v>
      </c>
      <c r="D39" s="486" t="s">
        <v>1476</v>
      </c>
      <c r="E39" s="486" t="s">
        <v>1487</v>
      </c>
      <c r="F39" s="486" t="s">
        <v>1520</v>
      </c>
      <c r="G39" s="486" t="s">
        <v>1521</v>
      </c>
      <c r="H39" s="490">
        <v>831</v>
      </c>
      <c r="I39" s="490">
        <v>145425</v>
      </c>
      <c r="J39" s="486"/>
      <c r="K39" s="486">
        <v>175</v>
      </c>
      <c r="L39" s="490">
        <v>882</v>
      </c>
      <c r="M39" s="490">
        <v>155232</v>
      </c>
      <c r="N39" s="486"/>
      <c r="O39" s="486">
        <v>176</v>
      </c>
      <c r="P39" s="490">
        <v>886</v>
      </c>
      <c r="Q39" s="490">
        <v>168340</v>
      </c>
      <c r="R39" s="512"/>
      <c r="S39" s="491">
        <v>190</v>
      </c>
    </row>
    <row r="40" spans="1:19" ht="14.45" customHeight="1" x14ac:dyDescent="0.2">
      <c r="A40" s="485" t="s">
        <v>1504</v>
      </c>
      <c r="B40" s="486" t="s">
        <v>1505</v>
      </c>
      <c r="C40" s="486" t="s">
        <v>533</v>
      </c>
      <c r="D40" s="486" t="s">
        <v>1476</v>
      </c>
      <c r="E40" s="486" t="s">
        <v>1487</v>
      </c>
      <c r="F40" s="486" t="s">
        <v>1522</v>
      </c>
      <c r="G40" s="486" t="s">
        <v>1523</v>
      </c>
      <c r="H40" s="490">
        <v>793</v>
      </c>
      <c r="I40" s="490">
        <v>275964</v>
      </c>
      <c r="J40" s="486"/>
      <c r="K40" s="486">
        <v>348</v>
      </c>
      <c r="L40" s="490">
        <v>419</v>
      </c>
      <c r="M40" s="490">
        <v>145812</v>
      </c>
      <c r="N40" s="486"/>
      <c r="O40" s="486">
        <v>348</v>
      </c>
      <c r="P40" s="490">
        <v>336</v>
      </c>
      <c r="Q40" s="490">
        <v>117264</v>
      </c>
      <c r="R40" s="512"/>
      <c r="S40" s="491">
        <v>349</v>
      </c>
    </row>
    <row r="41" spans="1:19" ht="14.45" customHeight="1" x14ac:dyDescent="0.2">
      <c r="A41" s="485" t="s">
        <v>1504</v>
      </c>
      <c r="B41" s="486" t="s">
        <v>1505</v>
      </c>
      <c r="C41" s="486" t="s">
        <v>533</v>
      </c>
      <c r="D41" s="486" t="s">
        <v>1476</v>
      </c>
      <c r="E41" s="486" t="s">
        <v>1487</v>
      </c>
      <c r="F41" s="486" t="s">
        <v>1524</v>
      </c>
      <c r="G41" s="486" t="s">
        <v>1525</v>
      </c>
      <c r="H41" s="490">
        <v>3141</v>
      </c>
      <c r="I41" s="490">
        <v>53397</v>
      </c>
      <c r="J41" s="486"/>
      <c r="K41" s="486">
        <v>17</v>
      </c>
      <c r="L41" s="490">
        <v>2314</v>
      </c>
      <c r="M41" s="490">
        <v>39338</v>
      </c>
      <c r="N41" s="486"/>
      <c r="O41" s="486">
        <v>17</v>
      </c>
      <c r="P41" s="490">
        <v>1625</v>
      </c>
      <c r="Q41" s="490">
        <v>30875</v>
      </c>
      <c r="R41" s="512"/>
      <c r="S41" s="491">
        <v>19</v>
      </c>
    </row>
    <row r="42" spans="1:19" ht="14.45" customHeight="1" x14ac:dyDescent="0.2">
      <c r="A42" s="485" t="s">
        <v>1504</v>
      </c>
      <c r="B42" s="486" t="s">
        <v>1505</v>
      </c>
      <c r="C42" s="486" t="s">
        <v>533</v>
      </c>
      <c r="D42" s="486" t="s">
        <v>1476</v>
      </c>
      <c r="E42" s="486" t="s">
        <v>1487</v>
      </c>
      <c r="F42" s="486" t="s">
        <v>1526</v>
      </c>
      <c r="G42" s="486" t="s">
        <v>1527</v>
      </c>
      <c r="H42" s="490">
        <v>478</v>
      </c>
      <c r="I42" s="490">
        <v>132406</v>
      </c>
      <c r="J42" s="486"/>
      <c r="K42" s="486">
        <v>277</v>
      </c>
      <c r="L42" s="490">
        <v>383</v>
      </c>
      <c r="M42" s="490">
        <v>106857</v>
      </c>
      <c r="N42" s="486"/>
      <c r="O42" s="486">
        <v>279</v>
      </c>
      <c r="P42" s="490">
        <v>410</v>
      </c>
      <c r="Q42" s="490">
        <v>118490</v>
      </c>
      <c r="R42" s="512"/>
      <c r="S42" s="491">
        <v>289</v>
      </c>
    </row>
    <row r="43" spans="1:19" ht="14.45" customHeight="1" x14ac:dyDescent="0.2">
      <c r="A43" s="485" t="s">
        <v>1504</v>
      </c>
      <c r="B43" s="486" t="s">
        <v>1505</v>
      </c>
      <c r="C43" s="486" t="s">
        <v>533</v>
      </c>
      <c r="D43" s="486" t="s">
        <v>1476</v>
      </c>
      <c r="E43" s="486" t="s">
        <v>1487</v>
      </c>
      <c r="F43" s="486" t="s">
        <v>1528</v>
      </c>
      <c r="G43" s="486" t="s">
        <v>1529</v>
      </c>
      <c r="H43" s="490">
        <v>857</v>
      </c>
      <c r="I43" s="490">
        <v>120837</v>
      </c>
      <c r="J43" s="486"/>
      <c r="K43" s="486">
        <v>141</v>
      </c>
      <c r="L43" s="490">
        <v>749</v>
      </c>
      <c r="M43" s="490">
        <v>106358</v>
      </c>
      <c r="N43" s="486"/>
      <c r="O43" s="486">
        <v>142</v>
      </c>
      <c r="P43" s="490">
        <v>763</v>
      </c>
      <c r="Q43" s="490">
        <v>109109</v>
      </c>
      <c r="R43" s="512"/>
      <c r="S43" s="491">
        <v>143</v>
      </c>
    </row>
    <row r="44" spans="1:19" ht="14.45" customHeight="1" x14ac:dyDescent="0.2">
      <c r="A44" s="485" t="s">
        <v>1504</v>
      </c>
      <c r="B44" s="486" t="s">
        <v>1505</v>
      </c>
      <c r="C44" s="486" t="s">
        <v>533</v>
      </c>
      <c r="D44" s="486" t="s">
        <v>1476</v>
      </c>
      <c r="E44" s="486" t="s">
        <v>1487</v>
      </c>
      <c r="F44" s="486" t="s">
        <v>1530</v>
      </c>
      <c r="G44" s="486" t="s">
        <v>1529</v>
      </c>
      <c r="H44" s="490">
        <v>1178</v>
      </c>
      <c r="I44" s="490">
        <v>93062</v>
      </c>
      <c r="J44" s="486"/>
      <c r="K44" s="486">
        <v>79</v>
      </c>
      <c r="L44" s="490">
        <v>920</v>
      </c>
      <c r="M44" s="490">
        <v>72680</v>
      </c>
      <c r="N44" s="486"/>
      <c r="O44" s="486">
        <v>79</v>
      </c>
      <c r="P44" s="490">
        <v>964</v>
      </c>
      <c r="Q44" s="490">
        <v>78084</v>
      </c>
      <c r="R44" s="512"/>
      <c r="S44" s="491">
        <v>81</v>
      </c>
    </row>
    <row r="45" spans="1:19" ht="14.45" customHeight="1" x14ac:dyDescent="0.2">
      <c r="A45" s="485" t="s">
        <v>1504</v>
      </c>
      <c r="B45" s="486" t="s">
        <v>1505</v>
      </c>
      <c r="C45" s="486" t="s">
        <v>533</v>
      </c>
      <c r="D45" s="486" t="s">
        <v>1476</v>
      </c>
      <c r="E45" s="486" t="s">
        <v>1487</v>
      </c>
      <c r="F45" s="486" t="s">
        <v>1531</v>
      </c>
      <c r="G45" s="486" t="s">
        <v>1532</v>
      </c>
      <c r="H45" s="490">
        <v>857</v>
      </c>
      <c r="I45" s="490">
        <v>270812</v>
      </c>
      <c r="J45" s="486"/>
      <c r="K45" s="486">
        <v>316</v>
      </c>
      <c r="L45" s="490">
        <v>749</v>
      </c>
      <c r="M45" s="490">
        <v>238182</v>
      </c>
      <c r="N45" s="486"/>
      <c r="O45" s="486">
        <v>318</v>
      </c>
      <c r="P45" s="490">
        <v>763</v>
      </c>
      <c r="Q45" s="490">
        <v>250264</v>
      </c>
      <c r="R45" s="512"/>
      <c r="S45" s="491">
        <v>328</v>
      </c>
    </row>
    <row r="46" spans="1:19" ht="14.45" customHeight="1" x14ac:dyDescent="0.2">
      <c r="A46" s="485" t="s">
        <v>1504</v>
      </c>
      <c r="B46" s="486" t="s">
        <v>1505</v>
      </c>
      <c r="C46" s="486" t="s">
        <v>533</v>
      </c>
      <c r="D46" s="486" t="s">
        <v>1476</v>
      </c>
      <c r="E46" s="486" t="s">
        <v>1487</v>
      </c>
      <c r="F46" s="486" t="s">
        <v>1533</v>
      </c>
      <c r="G46" s="486" t="s">
        <v>1534</v>
      </c>
      <c r="H46" s="490">
        <v>785</v>
      </c>
      <c r="I46" s="490">
        <v>258265</v>
      </c>
      <c r="J46" s="486"/>
      <c r="K46" s="486">
        <v>329</v>
      </c>
      <c r="L46" s="490">
        <v>421</v>
      </c>
      <c r="M46" s="490">
        <v>138509</v>
      </c>
      <c r="N46" s="486"/>
      <c r="O46" s="486">
        <v>329</v>
      </c>
      <c r="P46" s="490">
        <v>343</v>
      </c>
      <c r="Q46" s="490">
        <v>113190</v>
      </c>
      <c r="R46" s="512"/>
      <c r="S46" s="491">
        <v>330</v>
      </c>
    </row>
    <row r="47" spans="1:19" ht="14.45" customHeight="1" x14ac:dyDescent="0.2">
      <c r="A47" s="485" t="s">
        <v>1504</v>
      </c>
      <c r="B47" s="486" t="s">
        <v>1505</v>
      </c>
      <c r="C47" s="486" t="s">
        <v>533</v>
      </c>
      <c r="D47" s="486" t="s">
        <v>1476</v>
      </c>
      <c r="E47" s="486" t="s">
        <v>1487</v>
      </c>
      <c r="F47" s="486" t="s">
        <v>1535</v>
      </c>
      <c r="G47" s="486" t="s">
        <v>1536</v>
      </c>
      <c r="H47" s="490">
        <v>1032</v>
      </c>
      <c r="I47" s="490">
        <v>170280</v>
      </c>
      <c r="J47" s="486"/>
      <c r="K47" s="486">
        <v>165</v>
      </c>
      <c r="L47" s="490">
        <v>695</v>
      </c>
      <c r="M47" s="490">
        <v>115370</v>
      </c>
      <c r="N47" s="486"/>
      <c r="O47" s="486">
        <v>166</v>
      </c>
      <c r="P47" s="490">
        <v>773</v>
      </c>
      <c r="Q47" s="490">
        <v>131410</v>
      </c>
      <c r="R47" s="512"/>
      <c r="S47" s="491">
        <v>170</v>
      </c>
    </row>
    <row r="48" spans="1:19" ht="14.45" customHeight="1" x14ac:dyDescent="0.2">
      <c r="A48" s="485" t="s">
        <v>1504</v>
      </c>
      <c r="B48" s="486" t="s">
        <v>1505</v>
      </c>
      <c r="C48" s="486" t="s">
        <v>533</v>
      </c>
      <c r="D48" s="486" t="s">
        <v>1476</v>
      </c>
      <c r="E48" s="486" t="s">
        <v>1487</v>
      </c>
      <c r="F48" s="486" t="s">
        <v>1537</v>
      </c>
      <c r="G48" s="486" t="s">
        <v>1538</v>
      </c>
      <c r="H48" s="490">
        <v>818</v>
      </c>
      <c r="I48" s="490">
        <v>185686</v>
      </c>
      <c r="J48" s="486"/>
      <c r="K48" s="486">
        <v>227</v>
      </c>
      <c r="L48" s="490">
        <v>459</v>
      </c>
      <c r="M48" s="490">
        <v>104193</v>
      </c>
      <c r="N48" s="486"/>
      <c r="O48" s="486">
        <v>227</v>
      </c>
      <c r="P48" s="490">
        <v>354</v>
      </c>
      <c r="Q48" s="490">
        <v>80712</v>
      </c>
      <c r="R48" s="512"/>
      <c r="S48" s="491">
        <v>228</v>
      </c>
    </row>
    <row r="49" spans="1:19" ht="14.45" customHeight="1" x14ac:dyDescent="0.2">
      <c r="A49" s="485" t="s">
        <v>1504</v>
      </c>
      <c r="B49" s="486" t="s">
        <v>1505</v>
      </c>
      <c r="C49" s="486" t="s">
        <v>533</v>
      </c>
      <c r="D49" s="486" t="s">
        <v>1476</v>
      </c>
      <c r="E49" s="486" t="s">
        <v>1487</v>
      </c>
      <c r="F49" s="486" t="s">
        <v>1539</v>
      </c>
      <c r="G49" s="486" t="s">
        <v>1503</v>
      </c>
      <c r="H49" s="490">
        <v>1961</v>
      </c>
      <c r="I49" s="490">
        <v>145114</v>
      </c>
      <c r="J49" s="486"/>
      <c r="K49" s="486">
        <v>74</v>
      </c>
      <c r="L49" s="490">
        <v>1983</v>
      </c>
      <c r="M49" s="490">
        <v>146742</v>
      </c>
      <c r="N49" s="486"/>
      <c r="O49" s="486">
        <v>74</v>
      </c>
      <c r="P49" s="490">
        <v>2504</v>
      </c>
      <c r="Q49" s="490">
        <v>187800</v>
      </c>
      <c r="R49" s="512"/>
      <c r="S49" s="491">
        <v>75</v>
      </c>
    </row>
    <row r="50" spans="1:19" ht="14.45" customHeight="1" x14ac:dyDescent="0.2">
      <c r="A50" s="485" t="s">
        <v>1504</v>
      </c>
      <c r="B50" s="486" t="s">
        <v>1505</v>
      </c>
      <c r="C50" s="486" t="s">
        <v>533</v>
      </c>
      <c r="D50" s="486" t="s">
        <v>1476</v>
      </c>
      <c r="E50" s="486" t="s">
        <v>1487</v>
      </c>
      <c r="F50" s="486" t="s">
        <v>1540</v>
      </c>
      <c r="G50" s="486" t="s">
        <v>1541</v>
      </c>
      <c r="H50" s="490">
        <v>29</v>
      </c>
      <c r="I50" s="490">
        <v>1566</v>
      </c>
      <c r="J50" s="486"/>
      <c r="K50" s="486">
        <v>54</v>
      </c>
      <c r="L50" s="490">
        <v>38</v>
      </c>
      <c r="M50" s="490">
        <v>2090</v>
      </c>
      <c r="N50" s="486"/>
      <c r="O50" s="486">
        <v>55</v>
      </c>
      <c r="P50" s="490">
        <v>32</v>
      </c>
      <c r="Q50" s="490">
        <v>1792</v>
      </c>
      <c r="R50" s="512"/>
      <c r="S50" s="491">
        <v>56</v>
      </c>
    </row>
    <row r="51" spans="1:19" ht="14.45" customHeight="1" x14ac:dyDescent="0.2">
      <c r="A51" s="485" t="s">
        <v>1504</v>
      </c>
      <c r="B51" s="486" t="s">
        <v>1505</v>
      </c>
      <c r="C51" s="486" t="s">
        <v>533</v>
      </c>
      <c r="D51" s="486" t="s">
        <v>1476</v>
      </c>
      <c r="E51" s="486" t="s">
        <v>1487</v>
      </c>
      <c r="F51" s="486" t="s">
        <v>1542</v>
      </c>
      <c r="G51" s="486" t="s">
        <v>1543</v>
      </c>
      <c r="H51" s="490">
        <v>1576</v>
      </c>
      <c r="I51" s="490">
        <v>758056</v>
      </c>
      <c r="J51" s="486"/>
      <c r="K51" s="486">
        <v>481</v>
      </c>
      <c r="L51" s="490">
        <v>850</v>
      </c>
      <c r="M51" s="490">
        <v>409700</v>
      </c>
      <c r="N51" s="486"/>
      <c r="O51" s="486">
        <v>482</v>
      </c>
      <c r="P51" s="490">
        <v>678</v>
      </c>
      <c r="Q51" s="490">
        <v>328152</v>
      </c>
      <c r="R51" s="512"/>
      <c r="S51" s="491">
        <v>484</v>
      </c>
    </row>
    <row r="52" spans="1:19" ht="14.45" customHeight="1" x14ac:dyDescent="0.2">
      <c r="A52" s="485" t="s">
        <v>1504</v>
      </c>
      <c r="B52" s="486" t="s">
        <v>1505</v>
      </c>
      <c r="C52" s="486" t="s">
        <v>533</v>
      </c>
      <c r="D52" s="486" t="s">
        <v>1476</v>
      </c>
      <c r="E52" s="486" t="s">
        <v>1487</v>
      </c>
      <c r="F52" s="486" t="s">
        <v>1544</v>
      </c>
      <c r="G52" s="486" t="s">
        <v>1545</v>
      </c>
      <c r="H52" s="490">
        <v>33</v>
      </c>
      <c r="I52" s="490">
        <v>7689</v>
      </c>
      <c r="J52" s="486"/>
      <c r="K52" s="486">
        <v>233</v>
      </c>
      <c r="L52" s="490">
        <v>36</v>
      </c>
      <c r="M52" s="490">
        <v>8460</v>
      </c>
      <c r="N52" s="486"/>
      <c r="O52" s="486">
        <v>235</v>
      </c>
      <c r="P52" s="490">
        <v>28</v>
      </c>
      <c r="Q52" s="490">
        <v>6916</v>
      </c>
      <c r="R52" s="512"/>
      <c r="S52" s="491">
        <v>247</v>
      </c>
    </row>
    <row r="53" spans="1:19" ht="14.45" customHeight="1" x14ac:dyDescent="0.2">
      <c r="A53" s="485" t="s">
        <v>1504</v>
      </c>
      <c r="B53" s="486" t="s">
        <v>1505</v>
      </c>
      <c r="C53" s="486" t="s">
        <v>533</v>
      </c>
      <c r="D53" s="486" t="s">
        <v>1476</v>
      </c>
      <c r="E53" s="486" t="s">
        <v>1487</v>
      </c>
      <c r="F53" s="486" t="s">
        <v>1546</v>
      </c>
      <c r="G53" s="486" t="s">
        <v>1547</v>
      </c>
      <c r="H53" s="490">
        <v>684</v>
      </c>
      <c r="I53" s="490">
        <v>831744</v>
      </c>
      <c r="J53" s="486"/>
      <c r="K53" s="486">
        <v>1216</v>
      </c>
      <c r="L53" s="490">
        <v>893</v>
      </c>
      <c r="M53" s="490">
        <v>1089460</v>
      </c>
      <c r="N53" s="486"/>
      <c r="O53" s="486">
        <v>1220</v>
      </c>
      <c r="P53" s="490">
        <v>904</v>
      </c>
      <c r="Q53" s="490">
        <v>1120960</v>
      </c>
      <c r="R53" s="512"/>
      <c r="S53" s="491">
        <v>1240</v>
      </c>
    </row>
    <row r="54" spans="1:19" ht="14.45" customHeight="1" x14ac:dyDescent="0.2">
      <c r="A54" s="485" t="s">
        <v>1504</v>
      </c>
      <c r="B54" s="486" t="s">
        <v>1505</v>
      </c>
      <c r="C54" s="486" t="s">
        <v>533</v>
      </c>
      <c r="D54" s="486" t="s">
        <v>1476</v>
      </c>
      <c r="E54" s="486" t="s">
        <v>1487</v>
      </c>
      <c r="F54" s="486" t="s">
        <v>1548</v>
      </c>
      <c r="G54" s="486" t="s">
        <v>1549</v>
      </c>
      <c r="H54" s="490">
        <v>569</v>
      </c>
      <c r="I54" s="490">
        <v>66004</v>
      </c>
      <c r="J54" s="486"/>
      <c r="K54" s="486">
        <v>116</v>
      </c>
      <c r="L54" s="490">
        <v>566</v>
      </c>
      <c r="M54" s="490">
        <v>66222</v>
      </c>
      <c r="N54" s="486"/>
      <c r="O54" s="486">
        <v>117</v>
      </c>
      <c r="P54" s="490">
        <v>635</v>
      </c>
      <c r="Q54" s="490">
        <v>77470</v>
      </c>
      <c r="R54" s="512"/>
      <c r="S54" s="491">
        <v>122</v>
      </c>
    </row>
    <row r="55" spans="1:19" ht="14.45" customHeight="1" x14ac:dyDescent="0.2">
      <c r="A55" s="485" t="s">
        <v>1504</v>
      </c>
      <c r="B55" s="486" t="s">
        <v>1505</v>
      </c>
      <c r="C55" s="486" t="s">
        <v>533</v>
      </c>
      <c r="D55" s="486" t="s">
        <v>1476</v>
      </c>
      <c r="E55" s="486" t="s">
        <v>1487</v>
      </c>
      <c r="F55" s="486" t="s">
        <v>1550</v>
      </c>
      <c r="G55" s="486" t="s">
        <v>1551</v>
      </c>
      <c r="H55" s="490">
        <v>13</v>
      </c>
      <c r="I55" s="490">
        <v>4550</v>
      </c>
      <c r="J55" s="486"/>
      <c r="K55" s="486">
        <v>350</v>
      </c>
      <c r="L55" s="490">
        <v>16</v>
      </c>
      <c r="M55" s="490">
        <v>5632</v>
      </c>
      <c r="N55" s="486"/>
      <c r="O55" s="486">
        <v>352</v>
      </c>
      <c r="P55" s="490">
        <v>27</v>
      </c>
      <c r="Q55" s="490">
        <v>10260</v>
      </c>
      <c r="R55" s="512"/>
      <c r="S55" s="491">
        <v>380</v>
      </c>
    </row>
    <row r="56" spans="1:19" ht="14.45" customHeight="1" x14ac:dyDescent="0.2">
      <c r="A56" s="485" t="s">
        <v>1504</v>
      </c>
      <c r="B56" s="486" t="s">
        <v>1505</v>
      </c>
      <c r="C56" s="486" t="s">
        <v>533</v>
      </c>
      <c r="D56" s="486" t="s">
        <v>1476</v>
      </c>
      <c r="E56" s="486" t="s">
        <v>1487</v>
      </c>
      <c r="F56" s="486" t="s">
        <v>1552</v>
      </c>
      <c r="G56" s="486" t="s">
        <v>1553</v>
      </c>
      <c r="H56" s="490">
        <v>6</v>
      </c>
      <c r="I56" s="490">
        <v>912</v>
      </c>
      <c r="J56" s="486"/>
      <c r="K56" s="486">
        <v>152</v>
      </c>
      <c r="L56" s="490">
        <v>3</v>
      </c>
      <c r="M56" s="490">
        <v>459</v>
      </c>
      <c r="N56" s="486"/>
      <c r="O56" s="486">
        <v>153</v>
      </c>
      <c r="P56" s="490">
        <v>2</v>
      </c>
      <c r="Q56" s="490">
        <v>316</v>
      </c>
      <c r="R56" s="512"/>
      <c r="S56" s="491">
        <v>158</v>
      </c>
    </row>
    <row r="57" spans="1:19" ht="14.45" customHeight="1" x14ac:dyDescent="0.2">
      <c r="A57" s="485" t="s">
        <v>1504</v>
      </c>
      <c r="B57" s="486" t="s">
        <v>1505</v>
      </c>
      <c r="C57" s="486" t="s">
        <v>533</v>
      </c>
      <c r="D57" s="486" t="s">
        <v>1476</v>
      </c>
      <c r="E57" s="486" t="s">
        <v>1487</v>
      </c>
      <c r="F57" s="486" t="s">
        <v>1554</v>
      </c>
      <c r="G57" s="486" t="s">
        <v>1555</v>
      </c>
      <c r="H57" s="490">
        <v>35</v>
      </c>
      <c r="I57" s="490">
        <v>37625</v>
      </c>
      <c r="J57" s="486"/>
      <c r="K57" s="486">
        <v>1075</v>
      </c>
      <c r="L57" s="490">
        <v>33</v>
      </c>
      <c r="M57" s="490">
        <v>35706</v>
      </c>
      <c r="N57" s="486"/>
      <c r="O57" s="486">
        <v>1082</v>
      </c>
      <c r="P57" s="490">
        <v>33</v>
      </c>
      <c r="Q57" s="490">
        <v>37092</v>
      </c>
      <c r="R57" s="512"/>
      <c r="S57" s="491">
        <v>1124</v>
      </c>
    </row>
    <row r="58" spans="1:19" ht="14.45" customHeight="1" x14ac:dyDescent="0.2">
      <c r="A58" s="485" t="s">
        <v>1504</v>
      </c>
      <c r="B58" s="486" t="s">
        <v>1505</v>
      </c>
      <c r="C58" s="486" t="s">
        <v>533</v>
      </c>
      <c r="D58" s="486" t="s">
        <v>1476</v>
      </c>
      <c r="E58" s="486" t="s">
        <v>1487</v>
      </c>
      <c r="F58" s="486" t="s">
        <v>1556</v>
      </c>
      <c r="G58" s="486" t="s">
        <v>1557</v>
      </c>
      <c r="H58" s="490">
        <v>17</v>
      </c>
      <c r="I58" s="490">
        <v>5168</v>
      </c>
      <c r="J58" s="486"/>
      <c r="K58" s="486">
        <v>304</v>
      </c>
      <c r="L58" s="490">
        <v>33</v>
      </c>
      <c r="M58" s="490">
        <v>10098</v>
      </c>
      <c r="N58" s="486"/>
      <c r="O58" s="486">
        <v>306</v>
      </c>
      <c r="P58" s="490">
        <v>23</v>
      </c>
      <c r="Q58" s="490">
        <v>7268</v>
      </c>
      <c r="R58" s="512"/>
      <c r="S58" s="491">
        <v>316</v>
      </c>
    </row>
    <row r="59" spans="1:19" ht="14.45" customHeight="1" x14ac:dyDescent="0.2">
      <c r="A59" s="485" t="s">
        <v>1504</v>
      </c>
      <c r="B59" s="486" t="s">
        <v>1505</v>
      </c>
      <c r="C59" s="486" t="s">
        <v>533</v>
      </c>
      <c r="D59" s="486" t="s">
        <v>1476</v>
      </c>
      <c r="E59" s="486" t="s">
        <v>1487</v>
      </c>
      <c r="F59" s="486" t="s">
        <v>1558</v>
      </c>
      <c r="G59" s="486" t="s">
        <v>1559</v>
      </c>
      <c r="H59" s="490">
        <v>5</v>
      </c>
      <c r="I59" s="490">
        <v>3785</v>
      </c>
      <c r="J59" s="486"/>
      <c r="K59" s="486">
        <v>757</v>
      </c>
      <c r="L59" s="490">
        <v>3</v>
      </c>
      <c r="M59" s="490">
        <v>2283</v>
      </c>
      <c r="N59" s="486"/>
      <c r="O59" s="486">
        <v>761</v>
      </c>
      <c r="P59" s="490">
        <v>2</v>
      </c>
      <c r="Q59" s="490">
        <v>1574</v>
      </c>
      <c r="R59" s="512"/>
      <c r="S59" s="491">
        <v>787</v>
      </c>
    </row>
    <row r="60" spans="1:19" ht="14.45" customHeight="1" x14ac:dyDescent="0.2">
      <c r="A60" s="485" t="s">
        <v>1504</v>
      </c>
      <c r="B60" s="486" t="s">
        <v>1505</v>
      </c>
      <c r="C60" s="486" t="s">
        <v>538</v>
      </c>
      <c r="D60" s="486" t="s">
        <v>1476</v>
      </c>
      <c r="E60" s="486" t="s">
        <v>1487</v>
      </c>
      <c r="F60" s="486" t="s">
        <v>1522</v>
      </c>
      <c r="G60" s="486" t="s">
        <v>1523</v>
      </c>
      <c r="H60" s="490">
        <v>120</v>
      </c>
      <c r="I60" s="490">
        <v>41760</v>
      </c>
      <c r="J60" s="486"/>
      <c r="K60" s="486">
        <v>348</v>
      </c>
      <c r="L60" s="490">
        <v>95</v>
      </c>
      <c r="M60" s="490">
        <v>33060</v>
      </c>
      <c r="N60" s="486"/>
      <c r="O60" s="486">
        <v>348</v>
      </c>
      <c r="P60" s="490">
        <v>24</v>
      </c>
      <c r="Q60" s="490">
        <v>8376</v>
      </c>
      <c r="R60" s="512"/>
      <c r="S60" s="491">
        <v>349</v>
      </c>
    </row>
    <row r="61" spans="1:19" ht="14.45" customHeight="1" x14ac:dyDescent="0.2">
      <c r="A61" s="485" t="s">
        <v>1504</v>
      </c>
      <c r="B61" s="486" t="s">
        <v>1505</v>
      </c>
      <c r="C61" s="486" t="s">
        <v>538</v>
      </c>
      <c r="D61" s="486" t="s">
        <v>1476</v>
      </c>
      <c r="E61" s="486" t="s">
        <v>1487</v>
      </c>
      <c r="F61" s="486" t="s">
        <v>1533</v>
      </c>
      <c r="G61" s="486" t="s">
        <v>1534</v>
      </c>
      <c r="H61" s="490">
        <v>120</v>
      </c>
      <c r="I61" s="490">
        <v>39480</v>
      </c>
      <c r="J61" s="486"/>
      <c r="K61" s="486">
        <v>329</v>
      </c>
      <c r="L61" s="490">
        <v>95</v>
      </c>
      <c r="M61" s="490">
        <v>31255</v>
      </c>
      <c r="N61" s="486"/>
      <c r="O61" s="486">
        <v>329</v>
      </c>
      <c r="P61" s="490">
        <v>24</v>
      </c>
      <c r="Q61" s="490">
        <v>7920</v>
      </c>
      <c r="R61" s="512"/>
      <c r="S61" s="491">
        <v>330</v>
      </c>
    </row>
    <row r="62" spans="1:19" ht="14.45" customHeight="1" x14ac:dyDescent="0.2">
      <c r="A62" s="485" t="s">
        <v>1504</v>
      </c>
      <c r="B62" s="486" t="s">
        <v>1505</v>
      </c>
      <c r="C62" s="486" t="s">
        <v>538</v>
      </c>
      <c r="D62" s="486" t="s">
        <v>1476</v>
      </c>
      <c r="E62" s="486" t="s">
        <v>1487</v>
      </c>
      <c r="F62" s="486" t="s">
        <v>1537</v>
      </c>
      <c r="G62" s="486" t="s">
        <v>1538</v>
      </c>
      <c r="H62" s="490">
        <v>120</v>
      </c>
      <c r="I62" s="490">
        <v>27240</v>
      </c>
      <c r="J62" s="486"/>
      <c r="K62" s="486">
        <v>227</v>
      </c>
      <c r="L62" s="490">
        <v>95</v>
      </c>
      <c r="M62" s="490">
        <v>21565</v>
      </c>
      <c r="N62" s="486"/>
      <c r="O62" s="486">
        <v>227</v>
      </c>
      <c r="P62" s="490">
        <v>24</v>
      </c>
      <c r="Q62" s="490">
        <v>5472</v>
      </c>
      <c r="R62" s="512"/>
      <c r="S62" s="491">
        <v>228</v>
      </c>
    </row>
    <row r="63" spans="1:19" ht="14.45" customHeight="1" x14ac:dyDescent="0.2">
      <c r="A63" s="485" t="s">
        <v>1504</v>
      </c>
      <c r="B63" s="486" t="s">
        <v>1505</v>
      </c>
      <c r="C63" s="486" t="s">
        <v>538</v>
      </c>
      <c r="D63" s="486" t="s">
        <v>1476</v>
      </c>
      <c r="E63" s="486" t="s">
        <v>1487</v>
      </c>
      <c r="F63" s="486" t="s">
        <v>1542</v>
      </c>
      <c r="G63" s="486" t="s">
        <v>1543</v>
      </c>
      <c r="H63" s="490">
        <v>120</v>
      </c>
      <c r="I63" s="490">
        <v>57720</v>
      </c>
      <c r="J63" s="486"/>
      <c r="K63" s="486">
        <v>481</v>
      </c>
      <c r="L63" s="490">
        <v>95</v>
      </c>
      <c r="M63" s="490">
        <v>45790</v>
      </c>
      <c r="N63" s="486"/>
      <c r="O63" s="486">
        <v>482</v>
      </c>
      <c r="P63" s="490">
        <v>24</v>
      </c>
      <c r="Q63" s="490">
        <v>11616</v>
      </c>
      <c r="R63" s="512"/>
      <c r="S63" s="491">
        <v>484</v>
      </c>
    </row>
    <row r="64" spans="1:19" ht="14.45" customHeight="1" thickBot="1" x14ac:dyDescent="0.25">
      <c r="A64" s="492" t="s">
        <v>1504</v>
      </c>
      <c r="B64" s="493" t="s">
        <v>1505</v>
      </c>
      <c r="C64" s="493" t="s">
        <v>538</v>
      </c>
      <c r="D64" s="493" t="s">
        <v>1476</v>
      </c>
      <c r="E64" s="493" t="s">
        <v>1487</v>
      </c>
      <c r="F64" s="493" t="s">
        <v>1560</v>
      </c>
      <c r="G64" s="493" t="s">
        <v>1561</v>
      </c>
      <c r="H64" s="497">
        <v>218</v>
      </c>
      <c r="I64" s="497">
        <v>13298</v>
      </c>
      <c r="J64" s="493"/>
      <c r="K64" s="493">
        <v>61</v>
      </c>
      <c r="L64" s="497">
        <v>159</v>
      </c>
      <c r="M64" s="497">
        <v>9858</v>
      </c>
      <c r="N64" s="493"/>
      <c r="O64" s="493">
        <v>62</v>
      </c>
      <c r="P64" s="497">
        <v>39</v>
      </c>
      <c r="Q64" s="497">
        <v>2574</v>
      </c>
      <c r="R64" s="505"/>
      <c r="S64" s="498">
        <v>66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114D1EC-6275-4707-9A43-1BA43482DAA0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8243705</v>
      </c>
      <c r="C3" s="221">
        <f t="shared" ref="C3:R3" si="0">SUBTOTAL(9,C6:C1048576)</f>
        <v>0</v>
      </c>
      <c r="D3" s="221">
        <f t="shared" si="0"/>
        <v>8613117</v>
      </c>
      <c r="E3" s="221">
        <f t="shared" si="0"/>
        <v>0</v>
      </c>
      <c r="F3" s="221">
        <f t="shared" si="0"/>
        <v>9811119</v>
      </c>
      <c r="G3" s="224">
        <f>IF(D3&lt;&gt;0,F3/D3,"")</f>
        <v>1.1390904129132347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4"/>
      <c r="B5" s="585">
        <v>2019</v>
      </c>
      <c r="C5" s="586"/>
      <c r="D5" s="586">
        <v>2020</v>
      </c>
      <c r="E5" s="586"/>
      <c r="F5" s="586">
        <v>2021</v>
      </c>
      <c r="G5" s="624" t="s">
        <v>2</v>
      </c>
      <c r="H5" s="585">
        <v>2019</v>
      </c>
      <c r="I5" s="586"/>
      <c r="J5" s="586">
        <v>2020</v>
      </c>
      <c r="K5" s="586"/>
      <c r="L5" s="586">
        <v>2021</v>
      </c>
      <c r="M5" s="624" t="s">
        <v>2</v>
      </c>
      <c r="N5" s="585">
        <v>2019</v>
      </c>
      <c r="O5" s="586"/>
      <c r="P5" s="586">
        <v>2020</v>
      </c>
      <c r="Q5" s="586"/>
      <c r="R5" s="586">
        <v>2021</v>
      </c>
      <c r="S5" s="624" t="s">
        <v>2</v>
      </c>
    </row>
    <row r="6" spans="1:19" ht="14.45" customHeight="1" x14ac:dyDescent="0.2">
      <c r="A6" s="576" t="s">
        <v>1564</v>
      </c>
      <c r="B6" s="606">
        <v>419490</v>
      </c>
      <c r="C6" s="579"/>
      <c r="D6" s="606">
        <v>409555</v>
      </c>
      <c r="E6" s="579"/>
      <c r="F6" s="606">
        <v>467649</v>
      </c>
      <c r="G6" s="574"/>
      <c r="H6" s="606"/>
      <c r="I6" s="579"/>
      <c r="J6" s="606"/>
      <c r="K6" s="579"/>
      <c r="L6" s="606"/>
      <c r="M6" s="574"/>
      <c r="N6" s="606"/>
      <c r="O6" s="579"/>
      <c r="P6" s="606"/>
      <c r="Q6" s="579"/>
      <c r="R6" s="606"/>
      <c r="S6" s="122"/>
    </row>
    <row r="7" spans="1:19" ht="14.45" customHeight="1" x14ac:dyDescent="0.2">
      <c r="A7" s="572" t="s">
        <v>1565</v>
      </c>
      <c r="B7" s="608">
        <v>618833</v>
      </c>
      <c r="C7" s="486"/>
      <c r="D7" s="608">
        <v>606992</v>
      </c>
      <c r="E7" s="486"/>
      <c r="F7" s="608">
        <v>700158</v>
      </c>
      <c r="G7" s="512"/>
      <c r="H7" s="608"/>
      <c r="I7" s="486"/>
      <c r="J7" s="608"/>
      <c r="K7" s="486"/>
      <c r="L7" s="608"/>
      <c r="M7" s="512"/>
      <c r="N7" s="608"/>
      <c r="O7" s="486"/>
      <c r="P7" s="608"/>
      <c r="Q7" s="486"/>
      <c r="R7" s="608"/>
      <c r="S7" s="528"/>
    </row>
    <row r="8" spans="1:19" ht="14.45" customHeight="1" x14ac:dyDescent="0.2">
      <c r="A8" s="572" t="s">
        <v>1566</v>
      </c>
      <c r="B8" s="608">
        <v>296472</v>
      </c>
      <c r="C8" s="486"/>
      <c r="D8" s="608">
        <v>331659</v>
      </c>
      <c r="E8" s="486"/>
      <c r="F8" s="608">
        <v>405998</v>
      </c>
      <c r="G8" s="512"/>
      <c r="H8" s="608"/>
      <c r="I8" s="486"/>
      <c r="J8" s="608"/>
      <c r="K8" s="486"/>
      <c r="L8" s="608"/>
      <c r="M8" s="512"/>
      <c r="N8" s="608"/>
      <c r="O8" s="486"/>
      <c r="P8" s="608"/>
      <c r="Q8" s="486"/>
      <c r="R8" s="608"/>
      <c r="S8" s="528"/>
    </row>
    <row r="9" spans="1:19" ht="14.45" customHeight="1" x14ac:dyDescent="0.2">
      <c r="A9" s="572" t="s">
        <v>1567</v>
      </c>
      <c r="B9" s="608">
        <v>831382</v>
      </c>
      <c r="C9" s="486"/>
      <c r="D9" s="608">
        <v>614489</v>
      </c>
      <c r="E9" s="486"/>
      <c r="F9" s="608">
        <v>1057901</v>
      </c>
      <c r="G9" s="512"/>
      <c r="H9" s="608"/>
      <c r="I9" s="486"/>
      <c r="J9" s="608"/>
      <c r="K9" s="486"/>
      <c r="L9" s="608"/>
      <c r="M9" s="512"/>
      <c r="N9" s="608"/>
      <c r="O9" s="486"/>
      <c r="P9" s="608"/>
      <c r="Q9" s="486"/>
      <c r="R9" s="608"/>
      <c r="S9" s="528"/>
    </row>
    <row r="10" spans="1:19" ht="14.45" customHeight="1" x14ac:dyDescent="0.2">
      <c r="A10" s="572" t="s">
        <v>1568</v>
      </c>
      <c r="B10" s="608">
        <v>325847</v>
      </c>
      <c r="C10" s="486"/>
      <c r="D10" s="608">
        <v>251981</v>
      </c>
      <c r="E10" s="486"/>
      <c r="F10" s="608">
        <v>140454</v>
      </c>
      <c r="G10" s="512"/>
      <c r="H10" s="608"/>
      <c r="I10" s="486"/>
      <c r="J10" s="608"/>
      <c r="K10" s="486"/>
      <c r="L10" s="608"/>
      <c r="M10" s="512"/>
      <c r="N10" s="608"/>
      <c r="O10" s="486"/>
      <c r="P10" s="608"/>
      <c r="Q10" s="486"/>
      <c r="R10" s="608"/>
      <c r="S10" s="528"/>
    </row>
    <row r="11" spans="1:19" ht="14.45" customHeight="1" x14ac:dyDescent="0.2">
      <c r="A11" s="572" t="s">
        <v>1569</v>
      </c>
      <c r="B11" s="608">
        <v>347444</v>
      </c>
      <c r="C11" s="486"/>
      <c r="D11" s="608">
        <v>357347</v>
      </c>
      <c r="E11" s="486"/>
      <c r="F11" s="608">
        <v>479302</v>
      </c>
      <c r="G11" s="512"/>
      <c r="H11" s="608"/>
      <c r="I11" s="486"/>
      <c r="J11" s="608"/>
      <c r="K11" s="486"/>
      <c r="L11" s="608"/>
      <c r="M11" s="512"/>
      <c r="N11" s="608"/>
      <c r="O11" s="486"/>
      <c r="P11" s="608"/>
      <c r="Q11" s="486"/>
      <c r="R11" s="608"/>
      <c r="S11" s="528"/>
    </row>
    <row r="12" spans="1:19" ht="14.45" customHeight="1" x14ac:dyDescent="0.2">
      <c r="A12" s="572" t="s">
        <v>1570</v>
      </c>
      <c r="B12" s="608">
        <v>298199</v>
      </c>
      <c r="C12" s="486"/>
      <c r="D12" s="608">
        <v>432710</v>
      </c>
      <c r="E12" s="486"/>
      <c r="F12" s="608">
        <v>544182</v>
      </c>
      <c r="G12" s="512"/>
      <c r="H12" s="608"/>
      <c r="I12" s="486"/>
      <c r="J12" s="608"/>
      <c r="K12" s="486"/>
      <c r="L12" s="608"/>
      <c r="M12" s="512"/>
      <c r="N12" s="608"/>
      <c r="O12" s="486"/>
      <c r="P12" s="608"/>
      <c r="Q12" s="486"/>
      <c r="R12" s="608"/>
      <c r="S12" s="528"/>
    </row>
    <row r="13" spans="1:19" ht="14.45" customHeight="1" x14ac:dyDescent="0.2">
      <c r="A13" s="572" t="s">
        <v>1571</v>
      </c>
      <c r="B13" s="608">
        <v>277473</v>
      </c>
      <c r="C13" s="486"/>
      <c r="D13" s="608">
        <v>324110</v>
      </c>
      <c r="E13" s="486"/>
      <c r="F13" s="608">
        <v>571672</v>
      </c>
      <c r="G13" s="512"/>
      <c r="H13" s="608"/>
      <c r="I13" s="486"/>
      <c r="J13" s="608"/>
      <c r="K13" s="486"/>
      <c r="L13" s="608"/>
      <c r="M13" s="512"/>
      <c r="N13" s="608"/>
      <c r="O13" s="486"/>
      <c r="P13" s="608"/>
      <c r="Q13" s="486"/>
      <c r="R13" s="608"/>
      <c r="S13" s="528"/>
    </row>
    <row r="14" spans="1:19" ht="14.45" customHeight="1" x14ac:dyDescent="0.2">
      <c r="A14" s="572" t="s">
        <v>1572</v>
      </c>
      <c r="B14" s="608">
        <v>575263</v>
      </c>
      <c r="C14" s="486"/>
      <c r="D14" s="608">
        <v>748237</v>
      </c>
      <c r="E14" s="486"/>
      <c r="F14" s="608">
        <v>570945</v>
      </c>
      <c r="G14" s="512"/>
      <c r="H14" s="608"/>
      <c r="I14" s="486"/>
      <c r="J14" s="608"/>
      <c r="K14" s="486"/>
      <c r="L14" s="608"/>
      <c r="M14" s="512"/>
      <c r="N14" s="608"/>
      <c r="O14" s="486"/>
      <c r="P14" s="608"/>
      <c r="Q14" s="486"/>
      <c r="R14" s="608"/>
      <c r="S14" s="528"/>
    </row>
    <row r="15" spans="1:19" ht="14.45" customHeight="1" x14ac:dyDescent="0.2">
      <c r="A15" s="572" t="s">
        <v>1573</v>
      </c>
      <c r="B15" s="608">
        <v>136169</v>
      </c>
      <c r="C15" s="486"/>
      <c r="D15" s="608">
        <v>198147</v>
      </c>
      <c r="E15" s="486"/>
      <c r="F15" s="608">
        <v>171524</v>
      </c>
      <c r="G15" s="512"/>
      <c r="H15" s="608"/>
      <c r="I15" s="486"/>
      <c r="J15" s="608"/>
      <c r="K15" s="486"/>
      <c r="L15" s="608"/>
      <c r="M15" s="512"/>
      <c r="N15" s="608"/>
      <c r="O15" s="486"/>
      <c r="P15" s="608"/>
      <c r="Q15" s="486"/>
      <c r="R15" s="608"/>
      <c r="S15" s="528"/>
    </row>
    <row r="16" spans="1:19" ht="14.45" customHeight="1" x14ac:dyDescent="0.2">
      <c r="A16" s="572" t="s">
        <v>1574</v>
      </c>
      <c r="B16" s="608">
        <v>685559</v>
      </c>
      <c r="C16" s="486"/>
      <c r="D16" s="608">
        <v>408444</v>
      </c>
      <c r="E16" s="486"/>
      <c r="F16" s="608">
        <v>367107</v>
      </c>
      <c r="G16" s="512"/>
      <c r="H16" s="608"/>
      <c r="I16" s="486"/>
      <c r="J16" s="608"/>
      <c r="K16" s="486"/>
      <c r="L16" s="608"/>
      <c r="M16" s="512"/>
      <c r="N16" s="608"/>
      <c r="O16" s="486"/>
      <c r="P16" s="608"/>
      <c r="Q16" s="486"/>
      <c r="R16" s="608"/>
      <c r="S16" s="528"/>
    </row>
    <row r="17" spans="1:19" ht="14.45" customHeight="1" x14ac:dyDescent="0.2">
      <c r="A17" s="572" t="s">
        <v>1575</v>
      </c>
      <c r="B17" s="608">
        <v>430787</v>
      </c>
      <c r="C17" s="486"/>
      <c r="D17" s="608">
        <v>498597</v>
      </c>
      <c r="E17" s="486"/>
      <c r="F17" s="608">
        <v>387333</v>
      </c>
      <c r="G17" s="512"/>
      <c r="H17" s="608"/>
      <c r="I17" s="486"/>
      <c r="J17" s="608"/>
      <c r="K17" s="486"/>
      <c r="L17" s="608"/>
      <c r="M17" s="512"/>
      <c r="N17" s="608"/>
      <c r="O17" s="486"/>
      <c r="P17" s="608"/>
      <c r="Q17" s="486"/>
      <c r="R17" s="608"/>
      <c r="S17" s="528"/>
    </row>
    <row r="18" spans="1:19" ht="14.45" customHeight="1" x14ac:dyDescent="0.2">
      <c r="A18" s="572" t="s">
        <v>1576</v>
      </c>
      <c r="B18" s="608">
        <v>24662</v>
      </c>
      <c r="C18" s="486"/>
      <c r="D18" s="608">
        <v>28867</v>
      </c>
      <c r="E18" s="486"/>
      <c r="F18" s="608">
        <v>35075</v>
      </c>
      <c r="G18" s="512"/>
      <c r="H18" s="608"/>
      <c r="I18" s="486"/>
      <c r="J18" s="608"/>
      <c r="K18" s="486"/>
      <c r="L18" s="608"/>
      <c r="M18" s="512"/>
      <c r="N18" s="608"/>
      <c r="O18" s="486"/>
      <c r="P18" s="608"/>
      <c r="Q18" s="486"/>
      <c r="R18" s="608"/>
      <c r="S18" s="528"/>
    </row>
    <row r="19" spans="1:19" ht="14.45" customHeight="1" x14ac:dyDescent="0.2">
      <c r="A19" s="572" t="s">
        <v>1577</v>
      </c>
      <c r="B19" s="608">
        <v>59879</v>
      </c>
      <c r="C19" s="486"/>
      <c r="D19" s="608">
        <v>162085</v>
      </c>
      <c r="E19" s="486"/>
      <c r="F19" s="608">
        <v>117348</v>
      </c>
      <c r="G19" s="512"/>
      <c r="H19" s="608"/>
      <c r="I19" s="486"/>
      <c r="J19" s="608"/>
      <c r="K19" s="486"/>
      <c r="L19" s="608"/>
      <c r="M19" s="512"/>
      <c r="N19" s="608"/>
      <c r="O19" s="486"/>
      <c r="P19" s="608"/>
      <c r="Q19" s="486"/>
      <c r="R19" s="608"/>
      <c r="S19" s="528"/>
    </row>
    <row r="20" spans="1:19" ht="14.45" customHeight="1" x14ac:dyDescent="0.2">
      <c r="A20" s="572" t="s">
        <v>1578</v>
      </c>
      <c r="B20" s="608">
        <v>34546</v>
      </c>
      <c r="C20" s="486"/>
      <c r="D20" s="608">
        <v>31805</v>
      </c>
      <c r="E20" s="486"/>
      <c r="F20" s="608">
        <v>24955</v>
      </c>
      <c r="G20" s="512"/>
      <c r="H20" s="608"/>
      <c r="I20" s="486"/>
      <c r="J20" s="608"/>
      <c r="K20" s="486"/>
      <c r="L20" s="608"/>
      <c r="M20" s="512"/>
      <c r="N20" s="608"/>
      <c r="O20" s="486"/>
      <c r="P20" s="608"/>
      <c r="Q20" s="486"/>
      <c r="R20" s="608"/>
      <c r="S20" s="528"/>
    </row>
    <row r="21" spans="1:19" ht="14.45" customHeight="1" x14ac:dyDescent="0.2">
      <c r="A21" s="572" t="s">
        <v>1579</v>
      </c>
      <c r="B21" s="608"/>
      <c r="C21" s="486"/>
      <c r="D21" s="608">
        <v>549</v>
      </c>
      <c r="E21" s="486"/>
      <c r="F21" s="608">
        <v>761</v>
      </c>
      <c r="G21" s="512"/>
      <c r="H21" s="608"/>
      <c r="I21" s="486"/>
      <c r="J21" s="608"/>
      <c r="K21" s="486"/>
      <c r="L21" s="608"/>
      <c r="M21" s="512"/>
      <c r="N21" s="608"/>
      <c r="O21" s="486"/>
      <c r="P21" s="608"/>
      <c r="Q21" s="486"/>
      <c r="R21" s="608"/>
      <c r="S21" s="528"/>
    </row>
    <row r="22" spans="1:19" ht="14.45" customHeight="1" x14ac:dyDescent="0.2">
      <c r="A22" s="572" t="s">
        <v>1580</v>
      </c>
      <c r="B22" s="608">
        <v>1254</v>
      </c>
      <c r="C22" s="486"/>
      <c r="D22" s="608">
        <v>6620</v>
      </c>
      <c r="E22" s="486"/>
      <c r="F22" s="608">
        <v>2833</v>
      </c>
      <c r="G22" s="512"/>
      <c r="H22" s="608"/>
      <c r="I22" s="486"/>
      <c r="J22" s="608"/>
      <c r="K22" s="486"/>
      <c r="L22" s="608"/>
      <c r="M22" s="512"/>
      <c r="N22" s="608"/>
      <c r="O22" s="486"/>
      <c r="P22" s="608"/>
      <c r="Q22" s="486"/>
      <c r="R22" s="608"/>
      <c r="S22" s="528"/>
    </row>
    <row r="23" spans="1:19" ht="14.45" customHeight="1" x14ac:dyDescent="0.2">
      <c r="A23" s="572" t="s">
        <v>1581</v>
      </c>
      <c r="B23" s="608">
        <v>256891</v>
      </c>
      <c r="C23" s="486"/>
      <c r="D23" s="608">
        <v>327567</v>
      </c>
      <c r="E23" s="486"/>
      <c r="F23" s="608">
        <v>333395</v>
      </c>
      <c r="G23" s="512"/>
      <c r="H23" s="608"/>
      <c r="I23" s="486"/>
      <c r="J23" s="608"/>
      <c r="K23" s="486"/>
      <c r="L23" s="608"/>
      <c r="M23" s="512"/>
      <c r="N23" s="608"/>
      <c r="O23" s="486"/>
      <c r="P23" s="608"/>
      <c r="Q23" s="486"/>
      <c r="R23" s="608"/>
      <c r="S23" s="528"/>
    </row>
    <row r="24" spans="1:19" ht="14.45" customHeight="1" x14ac:dyDescent="0.2">
      <c r="A24" s="572" t="s">
        <v>1582</v>
      </c>
      <c r="B24" s="608">
        <v>21906</v>
      </c>
      <c r="C24" s="486"/>
      <c r="D24" s="608">
        <v>29853</v>
      </c>
      <c r="E24" s="486"/>
      <c r="F24" s="608">
        <v>36714</v>
      </c>
      <c r="G24" s="512"/>
      <c r="H24" s="608"/>
      <c r="I24" s="486"/>
      <c r="J24" s="608"/>
      <c r="K24" s="486"/>
      <c r="L24" s="608"/>
      <c r="M24" s="512"/>
      <c r="N24" s="608"/>
      <c r="O24" s="486"/>
      <c r="P24" s="608"/>
      <c r="Q24" s="486"/>
      <c r="R24" s="608"/>
      <c r="S24" s="528"/>
    </row>
    <row r="25" spans="1:19" ht="14.45" customHeight="1" x14ac:dyDescent="0.2">
      <c r="A25" s="572" t="s">
        <v>1583</v>
      </c>
      <c r="B25" s="608">
        <v>4183</v>
      </c>
      <c r="C25" s="486"/>
      <c r="D25" s="608">
        <v>2093</v>
      </c>
      <c r="E25" s="486"/>
      <c r="F25" s="608">
        <v>3072</v>
      </c>
      <c r="G25" s="512"/>
      <c r="H25" s="608"/>
      <c r="I25" s="486"/>
      <c r="J25" s="608"/>
      <c r="K25" s="486"/>
      <c r="L25" s="608"/>
      <c r="M25" s="512"/>
      <c r="N25" s="608"/>
      <c r="O25" s="486"/>
      <c r="P25" s="608"/>
      <c r="Q25" s="486"/>
      <c r="R25" s="608"/>
      <c r="S25" s="528"/>
    </row>
    <row r="26" spans="1:19" ht="14.45" customHeight="1" x14ac:dyDescent="0.2">
      <c r="A26" s="572" t="s">
        <v>1584</v>
      </c>
      <c r="B26" s="608">
        <v>29871</v>
      </c>
      <c r="C26" s="486"/>
      <c r="D26" s="608">
        <v>46556</v>
      </c>
      <c r="E26" s="486"/>
      <c r="F26" s="608">
        <v>53645</v>
      </c>
      <c r="G26" s="512"/>
      <c r="H26" s="608"/>
      <c r="I26" s="486"/>
      <c r="J26" s="608"/>
      <c r="K26" s="486"/>
      <c r="L26" s="608"/>
      <c r="M26" s="512"/>
      <c r="N26" s="608"/>
      <c r="O26" s="486"/>
      <c r="P26" s="608"/>
      <c r="Q26" s="486"/>
      <c r="R26" s="608"/>
      <c r="S26" s="528"/>
    </row>
    <row r="27" spans="1:19" ht="14.45" customHeight="1" x14ac:dyDescent="0.2">
      <c r="A27" s="572" t="s">
        <v>1585</v>
      </c>
      <c r="B27" s="608">
        <v>326412</v>
      </c>
      <c r="C27" s="486"/>
      <c r="D27" s="608">
        <v>417344</v>
      </c>
      <c r="E27" s="486"/>
      <c r="F27" s="608">
        <v>369551</v>
      </c>
      <c r="G27" s="512"/>
      <c r="H27" s="608"/>
      <c r="I27" s="486"/>
      <c r="J27" s="608"/>
      <c r="K27" s="486"/>
      <c r="L27" s="608"/>
      <c r="M27" s="512"/>
      <c r="N27" s="608"/>
      <c r="O27" s="486"/>
      <c r="P27" s="608"/>
      <c r="Q27" s="486"/>
      <c r="R27" s="608"/>
      <c r="S27" s="528"/>
    </row>
    <row r="28" spans="1:19" ht="14.45" customHeight="1" x14ac:dyDescent="0.2">
      <c r="A28" s="572" t="s">
        <v>1586</v>
      </c>
      <c r="B28" s="608">
        <v>1014481</v>
      </c>
      <c r="C28" s="486"/>
      <c r="D28" s="608">
        <v>1221747</v>
      </c>
      <c r="E28" s="486"/>
      <c r="F28" s="608">
        <v>1144508</v>
      </c>
      <c r="G28" s="512"/>
      <c r="H28" s="608"/>
      <c r="I28" s="486"/>
      <c r="J28" s="608"/>
      <c r="K28" s="486"/>
      <c r="L28" s="608"/>
      <c r="M28" s="512"/>
      <c r="N28" s="608"/>
      <c r="O28" s="486"/>
      <c r="P28" s="608"/>
      <c r="Q28" s="486"/>
      <c r="R28" s="608"/>
      <c r="S28" s="528"/>
    </row>
    <row r="29" spans="1:19" ht="14.45" customHeight="1" x14ac:dyDescent="0.2">
      <c r="A29" s="572" t="s">
        <v>1587</v>
      </c>
      <c r="B29" s="608">
        <v>759905</v>
      </c>
      <c r="C29" s="486"/>
      <c r="D29" s="608">
        <v>684479</v>
      </c>
      <c r="E29" s="486"/>
      <c r="F29" s="608">
        <v>948342</v>
      </c>
      <c r="G29" s="512"/>
      <c r="H29" s="608"/>
      <c r="I29" s="486"/>
      <c r="J29" s="608"/>
      <c r="K29" s="486"/>
      <c r="L29" s="608"/>
      <c r="M29" s="512"/>
      <c r="N29" s="608"/>
      <c r="O29" s="486"/>
      <c r="P29" s="608"/>
      <c r="Q29" s="486"/>
      <c r="R29" s="608"/>
      <c r="S29" s="528"/>
    </row>
    <row r="30" spans="1:19" ht="14.45" customHeight="1" thickBot="1" x14ac:dyDescent="0.25">
      <c r="A30" s="612" t="s">
        <v>1588</v>
      </c>
      <c r="B30" s="610">
        <v>466797</v>
      </c>
      <c r="C30" s="493"/>
      <c r="D30" s="610">
        <v>471284</v>
      </c>
      <c r="E30" s="493"/>
      <c r="F30" s="610">
        <v>876695</v>
      </c>
      <c r="G30" s="505"/>
      <c r="H30" s="610"/>
      <c r="I30" s="493"/>
      <c r="J30" s="610"/>
      <c r="K30" s="493"/>
      <c r="L30" s="610"/>
      <c r="M30" s="505"/>
      <c r="N30" s="610"/>
      <c r="O30" s="493"/>
      <c r="P30" s="610"/>
      <c r="Q30" s="493"/>
      <c r="R30" s="610"/>
      <c r="S30" s="5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6FDD6FD-A22F-48E6-AE0D-CFC1B793D97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1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1614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50005</v>
      </c>
      <c r="G3" s="103">
        <f t="shared" si="0"/>
        <v>8243705</v>
      </c>
      <c r="H3" s="103"/>
      <c r="I3" s="103"/>
      <c r="J3" s="103">
        <f t="shared" si="0"/>
        <v>48987</v>
      </c>
      <c r="K3" s="103">
        <f t="shared" si="0"/>
        <v>8613117</v>
      </c>
      <c r="L3" s="103"/>
      <c r="M3" s="103"/>
      <c r="N3" s="103">
        <f t="shared" si="0"/>
        <v>49824</v>
      </c>
      <c r="O3" s="103">
        <f t="shared" si="0"/>
        <v>9811119</v>
      </c>
      <c r="P3" s="75">
        <f>IF(K3=0,0,O3/K3)</f>
        <v>1.1390904129132347</v>
      </c>
      <c r="Q3" s="104">
        <f>IF(N3=0,0,O3/N3)</f>
        <v>196.91552263969172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5"/>
      <c r="B5" s="613"/>
      <c r="C5" s="615"/>
      <c r="D5" s="625"/>
      <c r="E5" s="617"/>
      <c r="F5" s="626" t="s">
        <v>71</v>
      </c>
      <c r="G5" s="627" t="s">
        <v>14</v>
      </c>
      <c r="H5" s="628"/>
      <c r="I5" s="628"/>
      <c r="J5" s="626" t="s">
        <v>71</v>
      </c>
      <c r="K5" s="627" t="s">
        <v>14</v>
      </c>
      <c r="L5" s="628"/>
      <c r="M5" s="628"/>
      <c r="N5" s="626" t="s">
        <v>71</v>
      </c>
      <c r="O5" s="627" t="s">
        <v>14</v>
      </c>
      <c r="P5" s="629"/>
      <c r="Q5" s="622"/>
    </row>
    <row r="6" spans="1:17" ht="14.45" customHeight="1" x14ac:dyDescent="0.2">
      <c r="A6" s="573" t="s">
        <v>1589</v>
      </c>
      <c r="B6" s="579" t="s">
        <v>1505</v>
      </c>
      <c r="C6" s="579" t="s">
        <v>1487</v>
      </c>
      <c r="D6" s="579" t="s">
        <v>1502</v>
      </c>
      <c r="E6" s="579" t="s">
        <v>1503</v>
      </c>
      <c r="F6" s="116">
        <v>96</v>
      </c>
      <c r="G6" s="116">
        <v>20448</v>
      </c>
      <c r="H6" s="116"/>
      <c r="I6" s="116">
        <v>213</v>
      </c>
      <c r="J6" s="116">
        <v>92</v>
      </c>
      <c r="K6" s="116">
        <v>19780</v>
      </c>
      <c r="L6" s="116"/>
      <c r="M6" s="116">
        <v>215</v>
      </c>
      <c r="N6" s="116">
        <v>159</v>
      </c>
      <c r="O6" s="116">
        <v>35298</v>
      </c>
      <c r="P6" s="574"/>
      <c r="Q6" s="575">
        <v>222</v>
      </c>
    </row>
    <row r="7" spans="1:17" ht="14.45" customHeight="1" x14ac:dyDescent="0.2">
      <c r="A7" s="485" t="s">
        <v>1589</v>
      </c>
      <c r="B7" s="486" t="s">
        <v>1505</v>
      </c>
      <c r="C7" s="486" t="s">
        <v>1487</v>
      </c>
      <c r="D7" s="486" t="s">
        <v>1506</v>
      </c>
      <c r="E7" s="486" t="s">
        <v>1503</v>
      </c>
      <c r="F7" s="490">
        <v>3</v>
      </c>
      <c r="G7" s="490">
        <v>264</v>
      </c>
      <c r="H7" s="490"/>
      <c r="I7" s="490">
        <v>88</v>
      </c>
      <c r="J7" s="490">
        <v>1</v>
      </c>
      <c r="K7" s="490">
        <v>89</v>
      </c>
      <c r="L7" s="490"/>
      <c r="M7" s="490">
        <v>89</v>
      </c>
      <c r="N7" s="490">
        <v>1</v>
      </c>
      <c r="O7" s="490">
        <v>92</v>
      </c>
      <c r="P7" s="512"/>
      <c r="Q7" s="491">
        <v>92</v>
      </c>
    </row>
    <row r="8" spans="1:17" ht="14.45" customHeight="1" x14ac:dyDescent="0.2">
      <c r="A8" s="485" t="s">
        <v>1589</v>
      </c>
      <c r="B8" s="486" t="s">
        <v>1505</v>
      </c>
      <c r="C8" s="486" t="s">
        <v>1487</v>
      </c>
      <c r="D8" s="486" t="s">
        <v>1507</v>
      </c>
      <c r="E8" s="486" t="s">
        <v>1508</v>
      </c>
      <c r="F8" s="490">
        <v>210</v>
      </c>
      <c r="G8" s="490">
        <v>63630</v>
      </c>
      <c r="H8" s="490"/>
      <c r="I8" s="490">
        <v>303</v>
      </c>
      <c r="J8" s="490">
        <v>367</v>
      </c>
      <c r="K8" s="490">
        <v>111935</v>
      </c>
      <c r="L8" s="490"/>
      <c r="M8" s="490">
        <v>305</v>
      </c>
      <c r="N8" s="490">
        <v>452</v>
      </c>
      <c r="O8" s="490">
        <v>141928</v>
      </c>
      <c r="P8" s="512"/>
      <c r="Q8" s="491">
        <v>314</v>
      </c>
    </row>
    <row r="9" spans="1:17" ht="14.45" customHeight="1" x14ac:dyDescent="0.2">
      <c r="A9" s="485" t="s">
        <v>1589</v>
      </c>
      <c r="B9" s="486" t="s">
        <v>1505</v>
      </c>
      <c r="C9" s="486" t="s">
        <v>1487</v>
      </c>
      <c r="D9" s="486" t="s">
        <v>1509</v>
      </c>
      <c r="E9" s="486" t="s">
        <v>1510</v>
      </c>
      <c r="F9" s="490">
        <v>9</v>
      </c>
      <c r="G9" s="490">
        <v>900</v>
      </c>
      <c r="H9" s="490"/>
      <c r="I9" s="490">
        <v>100</v>
      </c>
      <c r="J9" s="490">
        <v>9</v>
      </c>
      <c r="K9" s="490">
        <v>909</v>
      </c>
      <c r="L9" s="490"/>
      <c r="M9" s="490">
        <v>101</v>
      </c>
      <c r="N9" s="490">
        <v>6</v>
      </c>
      <c r="O9" s="490">
        <v>636</v>
      </c>
      <c r="P9" s="512"/>
      <c r="Q9" s="491">
        <v>106</v>
      </c>
    </row>
    <row r="10" spans="1:17" ht="14.45" customHeight="1" x14ac:dyDescent="0.2">
      <c r="A10" s="485" t="s">
        <v>1589</v>
      </c>
      <c r="B10" s="486" t="s">
        <v>1505</v>
      </c>
      <c r="C10" s="486" t="s">
        <v>1487</v>
      </c>
      <c r="D10" s="486" t="s">
        <v>1511</v>
      </c>
      <c r="E10" s="486" t="s">
        <v>1512</v>
      </c>
      <c r="F10" s="490">
        <v>1</v>
      </c>
      <c r="G10" s="490">
        <v>235</v>
      </c>
      <c r="H10" s="490"/>
      <c r="I10" s="490">
        <v>235</v>
      </c>
      <c r="J10" s="490"/>
      <c r="K10" s="490"/>
      <c r="L10" s="490"/>
      <c r="M10" s="490"/>
      <c r="N10" s="490">
        <v>1</v>
      </c>
      <c r="O10" s="490">
        <v>247</v>
      </c>
      <c r="P10" s="512"/>
      <c r="Q10" s="491">
        <v>247</v>
      </c>
    </row>
    <row r="11" spans="1:17" ht="14.45" customHeight="1" x14ac:dyDescent="0.2">
      <c r="A11" s="485" t="s">
        <v>1589</v>
      </c>
      <c r="B11" s="486" t="s">
        <v>1505</v>
      </c>
      <c r="C11" s="486" t="s">
        <v>1487</v>
      </c>
      <c r="D11" s="486" t="s">
        <v>1513</v>
      </c>
      <c r="E11" s="486" t="s">
        <v>1514</v>
      </c>
      <c r="F11" s="490">
        <v>194</v>
      </c>
      <c r="G11" s="490">
        <v>26772</v>
      </c>
      <c r="H11" s="490"/>
      <c r="I11" s="490">
        <v>138</v>
      </c>
      <c r="J11" s="490">
        <v>193</v>
      </c>
      <c r="K11" s="490">
        <v>26827</v>
      </c>
      <c r="L11" s="490"/>
      <c r="M11" s="490">
        <v>139</v>
      </c>
      <c r="N11" s="490">
        <v>189</v>
      </c>
      <c r="O11" s="490">
        <v>26838</v>
      </c>
      <c r="P11" s="512"/>
      <c r="Q11" s="491">
        <v>142</v>
      </c>
    </row>
    <row r="12" spans="1:17" ht="14.45" customHeight="1" x14ac:dyDescent="0.2">
      <c r="A12" s="485" t="s">
        <v>1589</v>
      </c>
      <c r="B12" s="486" t="s">
        <v>1505</v>
      </c>
      <c r="C12" s="486" t="s">
        <v>1487</v>
      </c>
      <c r="D12" s="486" t="s">
        <v>1515</v>
      </c>
      <c r="E12" s="486" t="s">
        <v>1514</v>
      </c>
      <c r="F12" s="490">
        <v>2</v>
      </c>
      <c r="G12" s="490">
        <v>370</v>
      </c>
      <c r="H12" s="490"/>
      <c r="I12" s="490">
        <v>185</v>
      </c>
      <c r="J12" s="490">
        <v>1</v>
      </c>
      <c r="K12" s="490">
        <v>187</v>
      </c>
      <c r="L12" s="490"/>
      <c r="M12" s="490">
        <v>187</v>
      </c>
      <c r="N12" s="490">
        <v>1</v>
      </c>
      <c r="O12" s="490">
        <v>194</v>
      </c>
      <c r="P12" s="512"/>
      <c r="Q12" s="491">
        <v>194</v>
      </c>
    </row>
    <row r="13" spans="1:17" ht="14.45" customHeight="1" x14ac:dyDescent="0.2">
      <c r="A13" s="485" t="s">
        <v>1589</v>
      </c>
      <c r="B13" s="486" t="s">
        <v>1505</v>
      </c>
      <c r="C13" s="486" t="s">
        <v>1487</v>
      </c>
      <c r="D13" s="486" t="s">
        <v>1516</v>
      </c>
      <c r="E13" s="486" t="s">
        <v>1517</v>
      </c>
      <c r="F13" s="490"/>
      <c r="G13" s="490"/>
      <c r="H13" s="490"/>
      <c r="I13" s="490"/>
      <c r="J13" s="490">
        <v>1</v>
      </c>
      <c r="K13" s="490">
        <v>649</v>
      </c>
      <c r="L13" s="490"/>
      <c r="M13" s="490">
        <v>649</v>
      </c>
      <c r="N13" s="490">
        <v>2</v>
      </c>
      <c r="O13" s="490">
        <v>1350</v>
      </c>
      <c r="P13" s="512"/>
      <c r="Q13" s="491">
        <v>675</v>
      </c>
    </row>
    <row r="14" spans="1:17" ht="14.45" customHeight="1" x14ac:dyDescent="0.2">
      <c r="A14" s="485" t="s">
        <v>1589</v>
      </c>
      <c r="B14" s="486" t="s">
        <v>1505</v>
      </c>
      <c r="C14" s="486" t="s">
        <v>1487</v>
      </c>
      <c r="D14" s="486" t="s">
        <v>1518</v>
      </c>
      <c r="E14" s="486" t="s">
        <v>1519</v>
      </c>
      <c r="F14" s="490">
        <v>1</v>
      </c>
      <c r="G14" s="490">
        <v>614</v>
      </c>
      <c r="H14" s="490"/>
      <c r="I14" s="490">
        <v>614</v>
      </c>
      <c r="J14" s="490"/>
      <c r="K14" s="490"/>
      <c r="L14" s="490"/>
      <c r="M14" s="490"/>
      <c r="N14" s="490">
        <v>1</v>
      </c>
      <c r="O14" s="490">
        <v>640</v>
      </c>
      <c r="P14" s="512"/>
      <c r="Q14" s="491">
        <v>640</v>
      </c>
    </row>
    <row r="15" spans="1:17" ht="14.45" customHeight="1" x14ac:dyDescent="0.2">
      <c r="A15" s="485" t="s">
        <v>1589</v>
      </c>
      <c r="B15" s="486" t="s">
        <v>1505</v>
      </c>
      <c r="C15" s="486" t="s">
        <v>1487</v>
      </c>
      <c r="D15" s="486" t="s">
        <v>1520</v>
      </c>
      <c r="E15" s="486" t="s">
        <v>1521</v>
      </c>
      <c r="F15" s="490">
        <v>13</v>
      </c>
      <c r="G15" s="490">
        <v>2275</v>
      </c>
      <c r="H15" s="490"/>
      <c r="I15" s="490">
        <v>175</v>
      </c>
      <c r="J15" s="490">
        <v>13</v>
      </c>
      <c r="K15" s="490">
        <v>2288</v>
      </c>
      <c r="L15" s="490"/>
      <c r="M15" s="490">
        <v>176</v>
      </c>
      <c r="N15" s="490">
        <v>25</v>
      </c>
      <c r="O15" s="490">
        <v>4750</v>
      </c>
      <c r="P15" s="512"/>
      <c r="Q15" s="491">
        <v>190</v>
      </c>
    </row>
    <row r="16" spans="1:17" ht="14.45" customHeight="1" x14ac:dyDescent="0.2">
      <c r="A16" s="485" t="s">
        <v>1589</v>
      </c>
      <c r="B16" s="486" t="s">
        <v>1505</v>
      </c>
      <c r="C16" s="486" t="s">
        <v>1487</v>
      </c>
      <c r="D16" s="486" t="s">
        <v>1522</v>
      </c>
      <c r="E16" s="486" t="s">
        <v>1523</v>
      </c>
      <c r="F16" s="490">
        <v>176</v>
      </c>
      <c r="G16" s="490">
        <v>61248</v>
      </c>
      <c r="H16" s="490"/>
      <c r="I16" s="490">
        <v>348</v>
      </c>
      <c r="J16" s="490">
        <v>108</v>
      </c>
      <c r="K16" s="490">
        <v>37584</v>
      </c>
      <c r="L16" s="490"/>
      <c r="M16" s="490">
        <v>348</v>
      </c>
      <c r="N16" s="490">
        <v>64</v>
      </c>
      <c r="O16" s="490">
        <v>22336</v>
      </c>
      <c r="P16" s="512"/>
      <c r="Q16" s="491">
        <v>349</v>
      </c>
    </row>
    <row r="17" spans="1:17" ht="14.45" customHeight="1" x14ac:dyDescent="0.2">
      <c r="A17" s="485" t="s">
        <v>1589</v>
      </c>
      <c r="B17" s="486" t="s">
        <v>1505</v>
      </c>
      <c r="C17" s="486" t="s">
        <v>1487</v>
      </c>
      <c r="D17" s="486" t="s">
        <v>1524</v>
      </c>
      <c r="E17" s="486" t="s">
        <v>1525</v>
      </c>
      <c r="F17" s="490">
        <v>741</v>
      </c>
      <c r="G17" s="490">
        <v>12597</v>
      </c>
      <c r="H17" s="490"/>
      <c r="I17" s="490">
        <v>17</v>
      </c>
      <c r="J17" s="490">
        <v>629</v>
      </c>
      <c r="K17" s="490">
        <v>10693</v>
      </c>
      <c r="L17" s="490"/>
      <c r="M17" s="490">
        <v>17</v>
      </c>
      <c r="N17" s="490">
        <v>393</v>
      </c>
      <c r="O17" s="490">
        <v>7467</v>
      </c>
      <c r="P17" s="512"/>
      <c r="Q17" s="491">
        <v>19</v>
      </c>
    </row>
    <row r="18" spans="1:17" ht="14.45" customHeight="1" x14ac:dyDescent="0.2">
      <c r="A18" s="485" t="s">
        <v>1589</v>
      </c>
      <c r="B18" s="486" t="s">
        <v>1505</v>
      </c>
      <c r="C18" s="486" t="s">
        <v>1487</v>
      </c>
      <c r="D18" s="486" t="s">
        <v>1526</v>
      </c>
      <c r="E18" s="486" t="s">
        <v>1527</v>
      </c>
      <c r="F18" s="490">
        <v>21</v>
      </c>
      <c r="G18" s="490">
        <v>5817</v>
      </c>
      <c r="H18" s="490"/>
      <c r="I18" s="490">
        <v>277</v>
      </c>
      <c r="J18" s="490">
        <v>14</v>
      </c>
      <c r="K18" s="490">
        <v>3906</v>
      </c>
      <c r="L18" s="490"/>
      <c r="M18" s="490">
        <v>279</v>
      </c>
      <c r="N18" s="490">
        <v>40</v>
      </c>
      <c r="O18" s="490">
        <v>11560</v>
      </c>
      <c r="P18" s="512"/>
      <c r="Q18" s="491">
        <v>289</v>
      </c>
    </row>
    <row r="19" spans="1:17" ht="14.45" customHeight="1" x14ac:dyDescent="0.2">
      <c r="A19" s="485" t="s">
        <v>1589</v>
      </c>
      <c r="B19" s="486" t="s">
        <v>1505</v>
      </c>
      <c r="C19" s="486" t="s">
        <v>1487</v>
      </c>
      <c r="D19" s="486" t="s">
        <v>1528</v>
      </c>
      <c r="E19" s="486" t="s">
        <v>1529</v>
      </c>
      <c r="F19" s="490">
        <v>23</v>
      </c>
      <c r="G19" s="490">
        <v>3243</v>
      </c>
      <c r="H19" s="490"/>
      <c r="I19" s="490">
        <v>141</v>
      </c>
      <c r="J19" s="490">
        <v>23</v>
      </c>
      <c r="K19" s="490">
        <v>3266</v>
      </c>
      <c r="L19" s="490"/>
      <c r="M19" s="490">
        <v>142</v>
      </c>
      <c r="N19" s="490">
        <v>81</v>
      </c>
      <c r="O19" s="490">
        <v>11583</v>
      </c>
      <c r="P19" s="512"/>
      <c r="Q19" s="491">
        <v>143</v>
      </c>
    </row>
    <row r="20" spans="1:17" ht="14.45" customHeight="1" x14ac:dyDescent="0.2">
      <c r="A20" s="485" t="s">
        <v>1589</v>
      </c>
      <c r="B20" s="486" t="s">
        <v>1505</v>
      </c>
      <c r="C20" s="486" t="s">
        <v>1487</v>
      </c>
      <c r="D20" s="486" t="s">
        <v>1530</v>
      </c>
      <c r="E20" s="486" t="s">
        <v>1529</v>
      </c>
      <c r="F20" s="490">
        <v>194</v>
      </c>
      <c r="G20" s="490">
        <v>15326</v>
      </c>
      <c r="H20" s="490"/>
      <c r="I20" s="490">
        <v>79</v>
      </c>
      <c r="J20" s="490">
        <v>193</v>
      </c>
      <c r="K20" s="490">
        <v>15247</v>
      </c>
      <c r="L20" s="490"/>
      <c r="M20" s="490">
        <v>79</v>
      </c>
      <c r="N20" s="490">
        <v>189</v>
      </c>
      <c r="O20" s="490">
        <v>15309</v>
      </c>
      <c r="P20" s="512"/>
      <c r="Q20" s="491">
        <v>81</v>
      </c>
    </row>
    <row r="21" spans="1:17" ht="14.45" customHeight="1" x14ac:dyDescent="0.2">
      <c r="A21" s="485" t="s">
        <v>1589</v>
      </c>
      <c r="B21" s="486" t="s">
        <v>1505</v>
      </c>
      <c r="C21" s="486" t="s">
        <v>1487</v>
      </c>
      <c r="D21" s="486" t="s">
        <v>1531</v>
      </c>
      <c r="E21" s="486" t="s">
        <v>1532</v>
      </c>
      <c r="F21" s="490">
        <v>23</v>
      </c>
      <c r="G21" s="490">
        <v>7268</v>
      </c>
      <c r="H21" s="490"/>
      <c r="I21" s="490">
        <v>316</v>
      </c>
      <c r="J21" s="490">
        <v>23</v>
      </c>
      <c r="K21" s="490">
        <v>7314</v>
      </c>
      <c r="L21" s="490"/>
      <c r="M21" s="490">
        <v>318</v>
      </c>
      <c r="N21" s="490">
        <v>81</v>
      </c>
      <c r="O21" s="490">
        <v>26568</v>
      </c>
      <c r="P21" s="512"/>
      <c r="Q21" s="491">
        <v>328</v>
      </c>
    </row>
    <row r="22" spans="1:17" ht="14.45" customHeight="1" x14ac:dyDescent="0.2">
      <c r="A22" s="485" t="s">
        <v>1589</v>
      </c>
      <c r="B22" s="486" t="s">
        <v>1505</v>
      </c>
      <c r="C22" s="486" t="s">
        <v>1487</v>
      </c>
      <c r="D22" s="486" t="s">
        <v>1533</v>
      </c>
      <c r="E22" s="486" t="s">
        <v>1534</v>
      </c>
      <c r="F22" s="490">
        <v>296</v>
      </c>
      <c r="G22" s="490">
        <v>97384</v>
      </c>
      <c r="H22" s="490"/>
      <c r="I22" s="490">
        <v>329</v>
      </c>
      <c r="J22" s="490">
        <v>215</v>
      </c>
      <c r="K22" s="490">
        <v>70735</v>
      </c>
      <c r="L22" s="490"/>
      <c r="M22" s="490">
        <v>329</v>
      </c>
      <c r="N22" s="490">
        <v>143</v>
      </c>
      <c r="O22" s="490">
        <v>47190</v>
      </c>
      <c r="P22" s="512"/>
      <c r="Q22" s="491">
        <v>330</v>
      </c>
    </row>
    <row r="23" spans="1:17" ht="14.45" customHeight="1" x14ac:dyDescent="0.2">
      <c r="A23" s="485" t="s">
        <v>1589</v>
      </c>
      <c r="B23" s="486" t="s">
        <v>1505</v>
      </c>
      <c r="C23" s="486" t="s">
        <v>1487</v>
      </c>
      <c r="D23" s="486" t="s">
        <v>1535</v>
      </c>
      <c r="E23" s="486" t="s">
        <v>1536</v>
      </c>
      <c r="F23" s="490">
        <v>347</v>
      </c>
      <c r="G23" s="490">
        <v>57255</v>
      </c>
      <c r="H23" s="490"/>
      <c r="I23" s="490">
        <v>165</v>
      </c>
      <c r="J23" s="490">
        <v>303</v>
      </c>
      <c r="K23" s="490">
        <v>50298</v>
      </c>
      <c r="L23" s="490"/>
      <c r="M23" s="490">
        <v>166</v>
      </c>
      <c r="N23" s="490">
        <v>208</v>
      </c>
      <c r="O23" s="490">
        <v>35360</v>
      </c>
      <c r="P23" s="512"/>
      <c r="Q23" s="491">
        <v>170</v>
      </c>
    </row>
    <row r="24" spans="1:17" ht="14.45" customHeight="1" x14ac:dyDescent="0.2">
      <c r="A24" s="485" t="s">
        <v>1589</v>
      </c>
      <c r="B24" s="486" t="s">
        <v>1505</v>
      </c>
      <c r="C24" s="486" t="s">
        <v>1487</v>
      </c>
      <c r="D24" s="486" t="s">
        <v>1539</v>
      </c>
      <c r="E24" s="486" t="s">
        <v>1503</v>
      </c>
      <c r="F24" s="490">
        <v>270</v>
      </c>
      <c r="G24" s="490">
        <v>19980</v>
      </c>
      <c r="H24" s="490"/>
      <c r="I24" s="490">
        <v>74</v>
      </c>
      <c r="J24" s="490">
        <v>367</v>
      </c>
      <c r="K24" s="490">
        <v>27158</v>
      </c>
      <c r="L24" s="490"/>
      <c r="M24" s="490">
        <v>74</v>
      </c>
      <c r="N24" s="490">
        <v>416</v>
      </c>
      <c r="O24" s="490">
        <v>31200</v>
      </c>
      <c r="P24" s="512"/>
      <c r="Q24" s="491">
        <v>75</v>
      </c>
    </row>
    <row r="25" spans="1:17" ht="14.45" customHeight="1" x14ac:dyDescent="0.2">
      <c r="A25" s="485" t="s">
        <v>1589</v>
      </c>
      <c r="B25" s="486" t="s">
        <v>1505</v>
      </c>
      <c r="C25" s="486" t="s">
        <v>1487</v>
      </c>
      <c r="D25" s="486" t="s">
        <v>1544</v>
      </c>
      <c r="E25" s="486" t="s">
        <v>1545</v>
      </c>
      <c r="F25" s="490">
        <v>1</v>
      </c>
      <c r="G25" s="490">
        <v>233</v>
      </c>
      <c r="H25" s="490"/>
      <c r="I25" s="490">
        <v>233</v>
      </c>
      <c r="J25" s="490"/>
      <c r="K25" s="490"/>
      <c r="L25" s="490"/>
      <c r="M25" s="490"/>
      <c r="N25" s="490">
        <v>1</v>
      </c>
      <c r="O25" s="490">
        <v>247</v>
      </c>
      <c r="P25" s="512"/>
      <c r="Q25" s="491">
        <v>247</v>
      </c>
    </row>
    <row r="26" spans="1:17" ht="14.45" customHeight="1" x14ac:dyDescent="0.2">
      <c r="A26" s="485" t="s">
        <v>1589</v>
      </c>
      <c r="B26" s="486" t="s">
        <v>1505</v>
      </c>
      <c r="C26" s="486" t="s">
        <v>1487</v>
      </c>
      <c r="D26" s="486" t="s">
        <v>1546</v>
      </c>
      <c r="E26" s="486" t="s">
        <v>1547</v>
      </c>
      <c r="F26" s="490">
        <v>17</v>
      </c>
      <c r="G26" s="490">
        <v>20672</v>
      </c>
      <c r="H26" s="490"/>
      <c r="I26" s="490">
        <v>1216</v>
      </c>
      <c r="J26" s="490">
        <v>16</v>
      </c>
      <c r="K26" s="490">
        <v>19520</v>
      </c>
      <c r="L26" s="490"/>
      <c r="M26" s="490">
        <v>1220</v>
      </c>
      <c r="N26" s="490">
        <v>35</v>
      </c>
      <c r="O26" s="490">
        <v>43400</v>
      </c>
      <c r="P26" s="512"/>
      <c r="Q26" s="491">
        <v>1240</v>
      </c>
    </row>
    <row r="27" spans="1:17" ht="14.45" customHeight="1" x14ac:dyDescent="0.2">
      <c r="A27" s="485" t="s">
        <v>1589</v>
      </c>
      <c r="B27" s="486" t="s">
        <v>1505</v>
      </c>
      <c r="C27" s="486" t="s">
        <v>1487</v>
      </c>
      <c r="D27" s="486" t="s">
        <v>1548</v>
      </c>
      <c r="E27" s="486" t="s">
        <v>1549</v>
      </c>
      <c r="F27" s="490">
        <v>11</v>
      </c>
      <c r="G27" s="490">
        <v>1276</v>
      </c>
      <c r="H27" s="490"/>
      <c r="I27" s="490">
        <v>116</v>
      </c>
      <c r="J27" s="490">
        <v>10</v>
      </c>
      <c r="K27" s="490">
        <v>1170</v>
      </c>
      <c r="L27" s="490"/>
      <c r="M27" s="490">
        <v>117</v>
      </c>
      <c r="N27" s="490">
        <v>16</v>
      </c>
      <c r="O27" s="490">
        <v>1952</v>
      </c>
      <c r="P27" s="512"/>
      <c r="Q27" s="491">
        <v>122</v>
      </c>
    </row>
    <row r="28" spans="1:17" ht="14.45" customHeight="1" x14ac:dyDescent="0.2">
      <c r="A28" s="485" t="s">
        <v>1589</v>
      </c>
      <c r="B28" s="486" t="s">
        <v>1505</v>
      </c>
      <c r="C28" s="486" t="s">
        <v>1487</v>
      </c>
      <c r="D28" s="486" t="s">
        <v>1550</v>
      </c>
      <c r="E28" s="486" t="s">
        <v>1551</v>
      </c>
      <c r="F28" s="490"/>
      <c r="G28" s="490"/>
      <c r="H28" s="490"/>
      <c r="I28" s="490"/>
      <c r="J28" s="490"/>
      <c r="K28" s="490"/>
      <c r="L28" s="490"/>
      <c r="M28" s="490"/>
      <c r="N28" s="490">
        <v>1</v>
      </c>
      <c r="O28" s="490">
        <v>380</v>
      </c>
      <c r="P28" s="512"/>
      <c r="Q28" s="491">
        <v>380</v>
      </c>
    </row>
    <row r="29" spans="1:17" ht="14.45" customHeight="1" x14ac:dyDescent="0.2">
      <c r="A29" s="485" t="s">
        <v>1589</v>
      </c>
      <c r="B29" s="486" t="s">
        <v>1505</v>
      </c>
      <c r="C29" s="486" t="s">
        <v>1487</v>
      </c>
      <c r="D29" s="486" t="s">
        <v>1554</v>
      </c>
      <c r="E29" s="486" t="s">
        <v>1555</v>
      </c>
      <c r="F29" s="490">
        <v>1</v>
      </c>
      <c r="G29" s="490">
        <v>1075</v>
      </c>
      <c r="H29" s="490"/>
      <c r="I29" s="490">
        <v>1075</v>
      </c>
      <c r="J29" s="490"/>
      <c r="K29" s="490"/>
      <c r="L29" s="490"/>
      <c r="M29" s="490"/>
      <c r="N29" s="490">
        <v>1</v>
      </c>
      <c r="O29" s="490">
        <v>1124</v>
      </c>
      <c r="P29" s="512"/>
      <c r="Q29" s="491">
        <v>1124</v>
      </c>
    </row>
    <row r="30" spans="1:17" ht="14.45" customHeight="1" x14ac:dyDescent="0.2">
      <c r="A30" s="485" t="s">
        <v>1589</v>
      </c>
      <c r="B30" s="486" t="s">
        <v>1505</v>
      </c>
      <c r="C30" s="486" t="s">
        <v>1487</v>
      </c>
      <c r="D30" s="486" t="s">
        <v>1556</v>
      </c>
      <c r="E30" s="486" t="s">
        <v>1557</v>
      </c>
      <c r="F30" s="490">
        <v>2</v>
      </c>
      <c r="G30" s="490">
        <v>608</v>
      </c>
      <c r="H30" s="490"/>
      <c r="I30" s="490">
        <v>304</v>
      </c>
      <c r="J30" s="490"/>
      <c r="K30" s="490"/>
      <c r="L30" s="490"/>
      <c r="M30" s="490"/>
      <c r="N30" s="490"/>
      <c r="O30" s="490"/>
      <c r="P30" s="512"/>
      <c r="Q30" s="491"/>
    </row>
    <row r="31" spans="1:17" ht="14.45" customHeight="1" x14ac:dyDescent="0.2">
      <c r="A31" s="485" t="s">
        <v>1590</v>
      </c>
      <c r="B31" s="486" t="s">
        <v>1505</v>
      </c>
      <c r="C31" s="486" t="s">
        <v>1487</v>
      </c>
      <c r="D31" s="486" t="s">
        <v>1502</v>
      </c>
      <c r="E31" s="486" t="s">
        <v>1503</v>
      </c>
      <c r="F31" s="490">
        <v>621</v>
      </c>
      <c r="G31" s="490">
        <v>132273</v>
      </c>
      <c r="H31" s="490"/>
      <c r="I31" s="490">
        <v>213</v>
      </c>
      <c r="J31" s="490">
        <v>482</v>
      </c>
      <c r="K31" s="490">
        <v>103630</v>
      </c>
      <c r="L31" s="490"/>
      <c r="M31" s="490">
        <v>215</v>
      </c>
      <c r="N31" s="490">
        <v>384</v>
      </c>
      <c r="O31" s="490">
        <v>85248</v>
      </c>
      <c r="P31" s="512"/>
      <c r="Q31" s="491">
        <v>222</v>
      </c>
    </row>
    <row r="32" spans="1:17" ht="14.45" customHeight="1" x14ac:dyDescent="0.2">
      <c r="A32" s="485" t="s">
        <v>1590</v>
      </c>
      <c r="B32" s="486" t="s">
        <v>1505</v>
      </c>
      <c r="C32" s="486" t="s">
        <v>1487</v>
      </c>
      <c r="D32" s="486" t="s">
        <v>1506</v>
      </c>
      <c r="E32" s="486" t="s">
        <v>1503</v>
      </c>
      <c r="F32" s="490">
        <v>5</v>
      </c>
      <c r="G32" s="490">
        <v>440</v>
      </c>
      <c r="H32" s="490"/>
      <c r="I32" s="490">
        <v>88</v>
      </c>
      <c r="J32" s="490">
        <v>5</v>
      </c>
      <c r="K32" s="490">
        <v>445</v>
      </c>
      <c r="L32" s="490"/>
      <c r="M32" s="490">
        <v>89</v>
      </c>
      <c r="N32" s="490">
        <v>8</v>
      </c>
      <c r="O32" s="490">
        <v>736</v>
      </c>
      <c r="P32" s="512"/>
      <c r="Q32" s="491">
        <v>92</v>
      </c>
    </row>
    <row r="33" spans="1:17" ht="14.45" customHeight="1" x14ac:dyDescent="0.2">
      <c r="A33" s="485" t="s">
        <v>1590</v>
      </c>
      <c r="B33" s="486" t="s">
        <v>1505</v>
      </c>
      <c r="C33" s="486" t="s">
        <v>1487</v>
      </c>
      <c r="D33" s="486" t="s">
        <v>1507</v>
      </c>
      <c r="E33" s="486" t="s">
        <v>1508</v>
      </c>
      <c r="F33" s="490">
        <v>623</v>
      </c>
      <c r="G33" s="490">
        <v>188769</v>
      </c>
      <c r="H33" s="490"/>
      <c r="I33" s="490">
        <v>303</v>
      </c>
      <c r="J33" s="490">
        <v>778</v>
      </c>
      <c r="K33" s="490">
        <v>237290</v>
      </c>
      <c r="L33" s="490"/>
      <c r="M33" s="490">
        <v>305</v>
      </c>
      <c r="N33" s="490">
        <v>992</v>
      </c>
      <c r="O33" s="490">
        <v>311488</v>
      </c>
      <c r="P33" s="512"/>
      <c r="Q33" s="491">
        <v>314</v>
      </c>
    </row>
    <row r="34" spans="1:17" ht="14.45" customHeight="1" x14ac:dyDescent="0.2">
      <c r="A34" s="485" t="s">
        <v>1590</v>
      </c>
      <c r="B34" s="486" t="s">
        <v>1505</v>
      </c>
      <c r="C34" s="486" t="s">
        <v>1487</v>
      </c>
      <c r="D34" s="486" t="s">
        <v>1509</v>
      </c>
      <c r="E34" s="486" t="s">
        <v>1510</v>
      </c>
      <c r="F34" s="490">
        <v>24</v>
      </c>
      <c r="G34" s="490">
        <v>2400</v>
      </c>
      <c r="H34" s="490"/>
      <c r="I34" s="490">
        <v>100</v>
      </c>
      <c r="J34" s="490">
        <v>18</v>
      </c>
      <c r="K34" s="490">
        <v>1818</v>
      </c>
      <c r="L34" s="490"/>
      <c r="M34" s="490">
        <v>101</v>
      </c>
      <c r="N34" s="490">
        <v>24</v>
      </c>
      <c r="O34" s="490">
        <v>2544</v>
      </c>
      <c r="P34" s="512"/>
      <c r="Q34" s="491">
        <v>106</v>
      </c>
    </row>
    <row r="35" spans="1:17" ht="14.45" customHeight="1" x14ac:dyDescent="0.2">
      <c r="A35" s="485" t="s">
        <v>1590</v>
      </c>
      <c r="B35" s="486" t="s">
        <v>1505</v>
      </c>
      <c r="C35" s="486" t="s">
        <v>1487</v>
      </c>
      <c r="D35" s="486" t="s">
        <v>1511</v>
      </c>
      <c r="E35" s="486" t="s">
        <v>1512</v>
      </c>
      <c r="F35" s="490"/>
      <c r="G35" s="490"/>
      <c r="H35" s="490"/>
      <c r="I35" s="490"/>
      <c r="J35" s="490">
        <v>1</v>
      </c>
      <c r="K35" s="490">
        <v>237</v>
      </c>
      <c r="L35" s="490"/>
      <c r="M35" s="490">
        <v>237</v>
      </c>
      <c r="N35" s="490"/>
      <c r="O35" s="490"/>
      <c r="P35" s="512"/>
      <c r="Q35" s="491"/>
    </row>
    <row r="36" spans="1:17" ht="14.45" customHeight="1" x14ac:dyDescent="0.2">
      <c r="A36" s="485" t="s">
        <v>1590</v>
      </c>
      <c r="B36" s="486" t="s">
        <v>1505</v>
      </c>
      <c r="C36" s="486" t="s">
        <v>1487</v>
      </c>
      <c r="D36" s="486" t="s">
        <v>1513</v>
      </c>
      <c r="E36" s="486" t="s">
        <v>1514</v>
      </c>
      <c r="F36" s="490">
        <v>213</v>
      </c>
      <c r="G36" s="490">
        <v>29394</v>
      </c>
      <c r="H36" s="490"/>
      <c r="I36" s="490">
        <v>138</v>
      </c>
      <c r="J36" s="490">
        <v>175</v>
      </c>
      <c r="K36" s="490">
        <v>24325</v>
      </c>
      <c r="L36" s="490"/>
      <c r="M36" s="490">
        <v>139</v>
      </c>
      <c r="N36" s="490">
        <v>218</v>
      </c>
      <c r="O36" s="490">
        <v>30956</v>
      </c>
      <c r="P36" s="512"/>
      <c r="Q36" s="491">
        <v>142</v>
      </c>
    </row>
    <row r="37" spans="1:17" ht="14.45" customHeight="1" x14ac:dyDescent="0.2">
      <c r="A37" s="485" t="s">
        <v>1590</v>
      </c>
      <c r="B37" s="486" t="s">
        <v>1505</v>
      </c>
      <c r="C37" s="486" t="s">
        <v>1487</v>
      </c>
      <c r="D37" s="486" t="s">
        <v>1515</v>
      </c>
      <c r="E37" s="486" t="s">
        <v>1514</v>
      </c>
      <c r="F37" s="490">
        <v>2</v>
      </c>
      <c r="G37" s="490">
        <v>370</v>
      </c>
      <c r="H37" s="490"/>
      <c r="I37" s="490">
        <v>185</v>
      </c>
      <c r="J37" s="490">
        <v>3</v>
      </c>
      <c r="K37" s="490">
        <v>561</v>
      </c>
      <c r="L37" s="490"/>
      <c r="M37" s="490">
        <v>187</v>
      </c>
      <c r="N37" s="490">
        <v>4</v>
      </c>
      <c r="O37" s="490">
        <v>776</v>
      </c>
      <c r="P37" s="512"/>
      <c r="Q37" s="491">
        <v>194</v>
      </c>
    </row>
    <row r="38" spans="1:17" ht="14.45" customHeight="1" x14ac:dyDescent="0.2">
      <c r="A38" s="485" t="s">
        <v>1590</v>
      </c>
      <c r="B38" s="486" t="s">
        <v>1505</v>
      </c>
      <c r="C38" s="486" t="s">
        <v>1487</v>
      </c>
      <c r="D38" s="486" t="s">
        <v>1516</v>
      </c>
      <c r="E38" s="486" t="s">
        <v>1517</v>
      </c>
      <c r="F38" s="490"/>
      <c r="G38" s="490"/>
      <c r="H38" s="490"/>
      <c r="I38" s="490"/>
      <c r="J38" s="490">
        <v>4</v>
      </c>
      <c r="K38" s="490">
        <v>2596</v>
      </c>
      <c r="L38" s="490"/>
      <c r="M38" s="490">
        <v>649</v>
      </c>
      <c r="N38" s="490">
        <v>2</v>
      </c>
      <c r="O38" s="490">
        <v>1350</v>
      </c>
      <c r="P38" s="512"/>
      <c r="Q38" s="491">
        <v>675</v>
      </c>
    </row>
    <row r="39" spans="1:17" ht="14.45" customHeight="1" x14ac:dyDescent="0.2">
      <c r="A39" s="485" t="s">
        <v>1590</v>
      </c>
      <c r="B39" s="486" t="s">
        <v>1505</v>
      </c>
      <c r="C39" s="486" t="s">
        <v>1487</v>
      </c>
      <c r="D39" s="486" t="s">
        <v>1520</v>
      </c>
      <c r="E39" s="486" t="s">
        <v>1521</v>
      </c>
      <c r="F39" s="490">
        <v>28</v>
      </c>
      <c r="G39" s="490">
        <v>4900</v>
      </c>
      <c r="H39" s="490"/>
      <c r="I39" s="490">
        <v>175</v>
      </c>
      <c r="J39" s="490">
        <v>26</v>
      </c>
      <c r="K39" s="490">
        <v>4576</v>
      </c>
      <c r="L39" s="490"/>
      <c r="M39" s="490">
        <v>176</v>
      </c>
      <c r="N39" s="490">
        <v>44</v>
      </c>
      <c r="O39" s="490">
        <v>8360</v>
      </c>
      <c r="P39" s="512"/>
      <c r="Q39" s="491">
        <v>190</v>
      </c>
    </row>
    <row r="40" spans="1:17" ht="14.45" customHeight="1" x14ac:dyDescent="0.2">
      <c r="A40" s="485" t="s">
        <v>1590</v>
      </c>
      <c r="B40" s="486" t="s">
        <v>1505</v>
      </c>
      <c r="C40" s="486" t="s">
        <v>1487</v>
      </c>
      <c r="D40" s="486" t="s">
        <v>1522</v>
      </c>
      <c r="E40" s="486" t="s">
        <v>1523</v>
      </c>
      <c r="F40" s="490">
        <v>7</v>
      </c>
      <c r="G40" s="490">
        <v>2436</v>
      </c>
      <c r="H40" s="490"/>
      <c r="I40" s="490">
        <v>348</v>
      </c>
      <c r="J40" s="490"/>
      <c r="K40" s="490"/>
      <c r="L40" s="490"/>
      <c r="M40" s="490"/>
      <c r="N40" s="490"/>
      <c r="O40" s="490"/>
      <c r="P40" s="512"/>
      <c r="Q40" s="491"/>
    </row>
    <row r="41" spans="1:17" ht="14.45" customHeight="1" x14ac:dyDescent="0.2">
      <c r="A41" s="485" t="s">
        <v>1590</v>
      </c>
      <c r="B41" s="486" t="s">
        <v>1505</v>
      </c>
      <c r="C41" s="486" t="s">
        <v>1487</v>
      </c>
      <c r="D41" s="486" t="s">
        <v>1524</v>
      </c>
      <c r="E41" s="486" t="s">
        <v>1525</v>
      </c>
      <c r="F41" s="490">
        <v>399</v>
      </c>
      <c r="G41" s="490">
        <v>6783</v>
      </c>
      <c r="H41" s="490"/>
      <c r="I41" s="490">
        <v>17</v>
      </c>
      <c r="J41" s="490">
        <v>321</v>
      </c>
      <c r="K41" s="490">
        <v>5457</v>
      </c>
      <c r="L41" s="490"/>
      <c r="M41" s="490">
        <v>17</v>
      </c>
      <c r="N41" s="490">
        <v>258</v>
      </c>
      <c r="O41" s="490">
        <v>4902</v>
      </c>
      <c r="P41" s="512"/>
      <c r="Q41" s="491">
        <v>19</v>
      </c>
    </row>
    <row r="42" spans="1:17" ht="14.45" customHeight="1" x14ac:dyDescent="0.2">
      <c r="A42" s="485" t="s">
        <v>1590</v>
      </c>
      <c r="B42" s="486" t="s">
        <v>1505</v>
      </c>
      <c r="C42" s="486" t="s">
        <v>1487</v>
      </c>
      <c r="D42" s="486" t="s">
        <v>1526</v>
      </c>
      <c r="E42" s="486" t="s">
        <v>1527</v>
      </c>
      <c r="F42" s="490">
        <v>141</v>
      </c>
      <c r="G42" s="490">
        <v>39057</v>
      </c>
      <c r="H42" s="490"/>
      <c r="I42" s="490">
        <v>277</v>
      </c>
      <c r="J42" s="490">
        <v>126</v>
      </c>
      <c r="K42" s="490">
        <v>35154</v>
      </c>
      <c r="L42" s="490"/>
      <c r="M42" s="490">
        <v>279</v>
      </c>
      <c r="N42" s="490">
        <v>103</v>
      </c>
      <c r="O42" s="490">
        <v>29767</v>
      </c>
      <c r="P42" s="512"/>
      <c r="Q42" s="491">
        <v>289</v>
      </c>
    </row>
    <row r="43" spans="1:17" ht="14.45" customHeight="1" x14ac:dyDescent="0.2">
      <c r="A43" s="485" t="s">
        <v>1590</v>
      </c>
      <c r="B43" s="486" t="s">
        <v>1505</v>
      </c>
      <c r="C43" s="486" t="s">
        <v>1487</v>
      </c>
      <c r="D43" s="486" t="s">
        <v>1528</v>
      </c>
      <c r="E43" s="486" t="s">
        <v>1529</v>
      </c>
      <c r="F43" s="490">
        <v>179</v>
      </c>
      <c r="G43" s="490">
        <v>25239</v>
      </c>
      <c r="H43" s="490"/>
      <c r="I43" s="490">
        <v>141</v>
      </c>
      <c r="J43" s="490">
        <v>150</v>
      </c>
      <c r="K43" s="490">
        <v>21300</v>
      </c>
      <c r="L43" s="490"/>
      <c r="M43" s="490">
        <v>142</v>
      </c>
      <c r="N43" s="490">
        <v>120</v>
      </c>
      <c r="O43" s="490">
        <v>17160</v>
      </c>
      <c r="P43" s="512"/>
      <c r="Q43" s="491">
        <v>143</v>
      </c>
    </row>
    <row r="44" spans="1:17" ht="14.45" customHeight="1" x14ac:dyDescent="0.2">
      <c r="A44" s="485" t="s">
        <v>1590</v>
      </c>
      <c r="B44" s="486" t="s">
        <v>1505</v>
      </c>
      <c r="C44" s="486" t="s">
        <v>1487</v>
      </c>
      <c r="D44" s="486" t="s">
        <v>1530</v>
      </c>
      <c r="E44" s="486" t="s">
        <v>1529</v>
      </c>
      <c r="F44" s="490">
        <v>213</v>
      </c>
      <c r="G44" s="490">
        <v>16827</v>
      </c>
      <c r="H44" s="490"/>
      <c r="I44" s="490">
        <v>79</v>
      </c>
      <c r="J44" s="490">
        <v>175</v>
      </c>
      <c r="K44" s="490">
        <v>13825</v>
      </c>
      <c r="L44" s="490"/>
      <c r="M44" s="490">
        <v>79</v>
      </c>
      <c r="N44" s="490">
        <v>218</v>
      </c>
      <c r="O44" s="490">
        <v>17658</v>
      </c>
      <c r="P44" s="512"/>
      <c r="Q44" s="491">
        <v>81</v>
      </c>
    </row>
    <row r="45" spans="1:17" ht="14.45" customHeight="1" x14ac:dyDescent="0.2">
      <c r="A45" s="485" t="s">
        <v>1590</v>
      </c>
      <c r="B45" s="486" t="s">
        <v>1505</v>
      </c>
      <c r="C45" s="486" t="s">
        <v>1487</v>
      </c>
      <c r="D45" s="486" t="s">
        <v>1531</v>
      </c>
      <c r="E45" s="486" t="s">
        <v>1532</v>
      </c>
      <c r="F45" s="490">
        <v>179</v>
      </c>
      <c r="G45" s="490">
        <v>56564</v>
      </c>
      <c r="H45" s="490"/>
      <c r="I45" s="490">
        <v>316</v>
      </c>
      <c r="J45" s="490">
        <v>150</v>
      </c>
      <c r="K45" s="490">
        <v>47700</v>
      </c>
      <c r="L45" s="490"/>
      <c r="M45" s="490">
        <v>318</v>
      </c>
      <c r="N45" s="490">
        <v>120</v>
      </c>
      <c r="O45" s="490">
        <v>39360</v>
      </c>
      <c r="P45" s="512"/>
      <c r="Q45" s="491">
        <v>328</v>
      </c>
    </row>
    <row r="46" spans="1:17" ht="14.45" customHeight="1" x14ac:dyDescent="0.2">
      <c r="A46" s="485" t="s">
        <v>1590</v>
      </c>
      <c r="B46" s="486" t="s">
        <v>1505</v>
      </c>
      <c r="C46" s="486" t="s">
        <v>1487</v>
      </c>
      <c r="D46" s="486" t="s">
        <v>1533</v>
      </c>
      <c r="E46" s="486" t="s">
        <v>1534</v>
      </c>
      <c r="F46" s="490">
        <v>3</v>
      </c>
      <c r="G46" s="490">
        <v>987</v>
      </c>
      <c r="H46" s="490"/>
      <c r="I46" s="490">
        <v>329</v>
      </c>
      <c r="J46" s="490"/>
      <c r="K46" s="490"/>
      <c r="L46" s="490"/>
      <c r="M46" s="490"/>
      <c r="N46" s="490"/>
      <c r="O46" s="490"/>
      <c r="P46" s="512"/>
      <c r="Q46" s="491"/>
    </row>
    <row r="47" spans="1:17" ht="14.45" customHeight="1" x14ac:dyDescent="0.2">
      <c r="A47" s="485" t="s">
        <v>1590</v>
      </c>
      <c r="B47" s="486" t="s">
        <v>1505</v>
      </c>
      <c r="C47" s="486" t="s">
        <v>1487</v>
      </c>
      <c r="D47" s="486" t="s">
        <v>1535</v>
      </c>
      <c r="E47" s="486" t="s">
        <v>1536</v>
      </c>
      <c r="F47" s="490">
        <v>164</v>
      </c>
      <c r="G47" s="490">
        <v>27060</v>
      </c>
      <c r="H47" s="490"/>
      <c r="I47" s="490">
        <v>165</v>
      </c>
      <c r="J47" s="490">
        <v>124</v>
      </c>
      <c r="K47" s="490">
        <v>20584</v>
      </c>
      <c r="L47" s="490"/>
      <c r="M47" s="490">
        <v>166</v>
      </c>
      <c r="N47" s="490">
        <v>165</v>
      </c>
      <c r="O47" s="490">
        <v>28050</v>
      </c>
      <c r="P47" s="512"/>
      <c r="Q47" s="491">
        <v>170</v>
      </c>
    </row>
    <row r="48" spans="1:17" ht="14.45" customHeight="1" x14ac:dyDescent="0.2">
      <c r="A48" s="485" t="s">
        <v>1590</v>
      </c>
      <c r="B48" s="486" t="s">
        <v>1505</v>
      </c>
      <c r="C48" s="486" t="s">
        <v>1487</v>
      </c>
      <c r="D48" s="486" t="s">
        <v>1539</v>
      </c>
      <c r="E48" s="486" t="s">
        <v>1503</v>
      </c>
      <c r="F48" s="490">
        <v>735</v>
      </c>
      <c r="G48" s="490">
        <v>54390</v>
      </c>
      <c r="H48" s="490"/>
      <c r="I48" s="490">
        <v>74</v>
      </c>
      <c r="J48" s="490">
        <v>547</v>
      </c>
      <c r="K48" s="490">
        <v>40478</v>
      </c>
      <c r="L48" s="490"/>
      <c r="M48" s="490">
        <v>74</v>
      </c>
      <c r="N48" s="490">
        <v>840</v>
      </c>
      <c r="O48" s="490">
        <v>63000</v>
      </c>
      <c r="P48" s="512"/>
      <c r="Q48" s="491">
        <v>75</v>
      </c>
    </row>
    <row r="49" spans="1:17" ht="14.45" customHeight="1" x14ac:dyDescent="0.2">
      <c r="A49" s="485" t="s">
        <v>1590</v>
      </c>
      <c r="B49" s="486" t="s">
        <v>1505</v>
      </c>
      <c r="C49" s="486" t="s">
        <v>1487</v>
      </c>
      <c r="D49" s="486" t="s">
        <v>1544</v>
      </c>
      <c r="E49" s="486" t="s">
        <v>1545</v>
      </c>
      <c r="F49" s="490"/>
      <c r="G49" s="490"/>
      <c r="H49" s="490"/>
      <c r="I49" s="490"/>
      <c r="J49" s="490">
        <v>1</v>
      </c>
      <c r="K49" s="490">
        <v>235</v>
      </c>
      <c r="L49" s="490"/>
      <c r="M49" s="490">
        <v>235</v>
      </c>
      <c r="N49" s="490">
        <v>1</v>
      </c>
      <c r="O49" s="490">
        <v>247</v>
      </c>
      <c r="P49" s="512"/>
      <c r="Q49" s="491">
        <v>247</v>
      </c>
    </row>
    <row r="50" spans="1:17" ht="14.45" customHeight="1" x14ac:dyDescent="0.2">
      <c r="A50" s="485" t="s">
        <v>1590</v>
      </c>
      <c r="B50" s="486" t="s">
        <v>1505</v>
      </c>
      <c r="C50" s="486" t="s">
        <v>1487</v>
      </c>
      <c r="D50" s="486" t="s">
        <v>1546</v>
      </c>
      <c r="E50" s="486" t="s">
        <v>1547</v>
      </c>
      <c r="F50" s="490">
        <v>23</v>
      </c>
      <c r="G50" s="490">
        <v>27968</v>
      </c>
      <c r="H50" s="490"/>
      <c r="I50" s="490">
        <v>1216</v>
      </c>
      <c r="J50" s="490">
        <v>35</v>
      </c>
      <c r="K50" s="490">
        <v>42700</v>
      </c>
      <c r="L50" s="490"/>
      <c r="M50" s="490">
        <v>1220</v>
      </c>
      <c r="N50" s="490">
        <v>43</v>
      </c>
      <c r="O50" s="490">
        <v>53320</v>
      </c>
      <c r="P50" s="512"/>
      <c r="Q50" s="491">
        <v>1240</v>
      </c>
    </row>
    <row r="51" spans="1:17" ht="14.45" customHeight="1" x14ac:dyDescent="0.2">
      <c r="A51" s="485" t="s">
        <v>1590</v>
      </c>
      <c r="B51" s="486" t="s">
        <v>1505</v>
      </c>
      <c r="C51" s="486" t="s">
        <v>1487</v>
      </c>
      <c r="D51" s="486" t="s">
        <v>1548</v>
      </c>
      <c r="E51" s="486" t="s">
        <v>1549</v>
      </c>
      <c r="F51" s="490">
        <v>17</v>
      </c>
      <c r="G51" s="490">
        <v>1972</v>
      </c>
      <c r="H51" s="490"/>
      <c r="I51" s="490">
        <v>116</v>
      </c>
      <c r="J51" s="490">
        <v>17</v>
      </c>
      <c r="K51" s="490">
        <v>1989</v>
      </c>
      <c r="L51" s="490"/>
      <c r="M51" s="490">
        <v>117</v>
      </c>
      <c r="N51" s="490">
        <v>28</v>
      </c>
      <c r="O51" s="490">
        <v>3416</v>
      </c>
      <c r="P51" s="512"/>
      <c r="Q51" s="491">
        <v>122</v>
      </c>
    </row>
    <row r="52" spans="1:17" ht="14.45" customHeight="1" x14ac:dyDescent="0.2">
      <c r="A52" s="485" t="s">
        <v>1590</v>
      </c>
      <c r="B52" s="486" t="s">
        <v>1505</v>
      </c>
      <c r="C52" s="486" t="s">
        <v>1487</v>
      </c>
      <c r="D52" s="486" t="s">
        <v>1550</v>
      </c>
      <c r="E52" s="486" t="s">
        <v>1551</v>
      </c>
      <c r="F52" s="490">
        <v>2</v>
      </c>
      <c r="G52" s="490">
        <v>700</v>
      </c>
      <c r="H52" s="490"/>
      <c r="I52" s="490">
        <v>350</v>
      </c>
      <c r="J52" s="490">
        <v>2</v>
      </c>
      <c r="K52" s="490">
        <v>704</v>
      </c>
      <c r="L52" s="490"/>
      <c r="M52" s="490">
        <v>352</v>
      </c>
      <c r="N52" s="490">
        <v>1</v>
      </c>
      <c r="O52" s="490">
        <v>380</v>
      </c>
      <c r="P52" s="512"/>
      <c r="Q52" s="491">
        <v>380</v>
      </c>
    </row>
    <row r="53" spans="1:17" ht="14.45" customHeight="1" x14ac:dyDescent="0.2">
      <c r="A53" s="485" t="s">
        <v>1590</v>
      </c>
      <c r="B53" s="486" t="s">
        <v>1505</v>
      </c>
      <c r="C53" s="486" t="s">
        <v>1487</v>
      </c>
      <c r="D53" s="486" t="s">
        <v>1554</v>
      </c>
      <c r="E53" s="486" t="s">
        <v>1555</v>
      </c>
      <c r="F53" s="490"/>
      <c r="G53" s="490"/>
      <c r="H53" s="490"/>
      <c r="I53" s="490"/>
      <c r="J53" s="490">
        <v>1</v>
      </c>
      <c r="K53" s="490">
        <v>1082</v>
      </c>
      <c r="L53" s="490"/>
      <c r="M53" s="490">
        <v>1082</v>
      </c>
      <c r="N53" s="490">
        <v>1</v>
      </c>
      <c r="O53" s="490">
        <v>1124</v>
      </c>
      <c r="P53" s="512"/>
      <c r="Q53" s="491">
        <v>1124</v>
      </c>
    </row>
    <row r="54" spans="1:17" ht="14.45" customHeight="1" x14ac:dyDescent="0.2">
      <c r="A54" s="485" t="s">
        <v>1590</v>
      </c>
      <c r="B54" s="486" t="s">
        <v>1505</v>
      </c>
      <c r="C54" s="486" t="s">
        <v>1487</v>
      </c>
      <c r="D54" s="486" t="s">
        <v>1556</v>
      </c>
      <c r="E54" s="486" t="s">
        <v>1557</v>
      </c>
      <c r="F54" s="490">
        <v>1</v>
      </c>
      <c r="G54" s="490">
        <v>304</v>
      </c>
      <c r="H54" s="490"/>
      <c r="I54" s="490">
        <v>304</v>
      </c>
      <c r="J54" s="490">
        <v>1</v>
      </c>
      <c r="K54" s="490">
        <v>306</v>
      </c>
      <c r="L54" s="490"/>
      <c r="M54" s="490">
        <v>306</v>
      </c>
      <c r="N54" s="490">
        <v>1</v>
      </c>
      <c r="O54" s="490">
        <v>316</v>
      </c>
      <c r="P54" s="512"/>
      <c r="Q54" s="491">
        <v>316</v>
      </c>
    </row>
    <row r="55" spans="1:17" ht="14.45" customHeight="1" x14ac:dyDescent="0.2">
      <c r="A55" s="485" t="s">
        <v>1591</v>
      </c>
      <c r="B55" s="486" t="s">
        <v>1505</v>
      </c>
      <c r="C55" s="486" t="s">
        <v>1487</v>
      </c>
      <c r="D55" s="486" t="s">
        <v>1502</v>
      </c>
      <c r="E55" s="486" t="s">
        <v>1503</v>
      </c>
      <c r="F55" s="490">
        <v>116</v>
      </c>
      <c r="G55" s="490">
        <v>24708</v>
      </c>
      <c r="H55" s="490"/>
      <c r="I55" s="490">
        <v>213</v>
      </c>
      <c r="J55" s="490">
        <v>119</v>
      </c>
      <c r="K55" s="490">
        <v>25585</v>
      </c>
      <c r="L55" s="490"/>
      <c r="M55" s="490">
        <v>215</v>
      </c>
      <c r="N55" s="490">
        <v>146</v>
      </c>
      <c r="O55" s="490">
        <v>32412</v>
      </c>
      <c r="P55" s="512"/>
      <c r="Q55" s="491">
        <v>222</v>
      </c>
    </row>
    <row r="56" spans="1:17" ht="14.45" customHeight="1" x14ac:dyDescent="0.2">
      <c r="A56" s="485" t="s">
        <v>1591</v>
      </c>
      <c r="B56" s="486" t="s">
        <v>1505</v>
      </c>
      <c r="C56" s="486" t="s">
        <v>1487</v>
      </c>
      <c r="D56" s="486" t="s">
        <v>1506</v>
      </c>
      <c r="E56" s="486" t="s">
        <v>1503</v>
      </c>
      <c r="F56" s="490">
        <v>8</v>
      </c>
      <c r="G56" s="490">
        <v>704</v>
      </c>
      <c r="H56" s="490"/>
      <c r="I56" s="490">
        <v>88</v>
      </c>
      <c r="J56" s="490">
        <v>3</v>
      </c>
      <c r="K56" s="490">
        <v>267</v>
      </c>
      <c r="L56" s="490"/>
      <c r="M56" s="490">
        <v>89</v>
      </c>
      <c r="N56" s="490">
        <v>7</v>
      </c>
      <c r="O56" s="490">
        <v>644</v>
      </c>
      <c r="P56" s="512"/>
      <c r="Q56" s="491">
        <v>92</v>
      </c>
    </row>
    <row r="57" spans="1:17" ht="14.45" customHeight="1" x14ac:dyDescent="0.2">
      <c r="A57" s="485" t="s">
        <v>1591</v>
      </c>
      <c r="B57" s="486" t="s">
        <v>1505</v>
      </c>
      <c r="C57" s="486" t="s">
        <v>1487</v>
      </c>
      <c r="D57" s="486" t="s">
        <v>1507</v>
      </c>
      <c r="E57" s="486" t="s">
        <v>1508</v>
      </c>
      <c r="F57" s="490">
        <v>388</v>
      </c>
      <c r="G57" s="490">
        <v>117564</v>
      </c>
      <c r="H57" s="490"/>
      <c r="I57" s="490">
        <v>303</v>
      </c>
      <c r="J57" s="490">
        <v>492</v>
      </c>
      <c r="K57" s="490">
        <v>150060</v>
      </c>
      <c r="L57" s="490"/>
      <c r="M57" s="490">
        <v>305</v>
      </c>
      <c r="N57" s="490">
        <v>569</v>
      </c>
      <c r="O57" s="490">
        <v>178666</v>
      </c>
      <c r="P57" s="512"/>
      <c r="Q57" s="491">
        <v>314</v>
      </c>
    </row>
    <row r="58" spans="1:17" ht="14.45" customHeight="1" x14ac:dyDescent="0.2">
      <c r="A58" s="485" t="s">
        <v>1591</v>
      </c>
      <c r="B58" s="486" t="s">
        <v>1505</v>
      </c>
      <c r="C58" s="486" t="s">
        <v>1487</v>
      </c>
      <c r="D58" s="486" t="s">
        <v>1509</v>
      </c>
      <c r="E58" s="486" t="s">
        <v>1510</v>
      </c>
      <c r="F58" s="490">
        <v>18</v>
      </c>
      <c r="G58" s="490">
        <v>1800</v>
      </c>
      <c r="H58" s="490"/>
      <c r="I58" s="490">
        <v>100</v>
      </c>
      <c r="J58" s="490">
        <v>33</v>
      </c>
      <c r="K58" s="490">
        <v>3333</v>
      </c>
      <c r="L58" s="490"/>
      <c r="M58" s="490">
        <v>101</v>
      </c>
      <c r="N58" s="490">
        <v>39</v>
      </c>
      <c r="O58" s="490">
        <v>4134</v>
      </c>
      <c r="P58" s="512"/>
      <c r="Q58" s="491">
        <v>106</v>
      </c>
    </row>
    <row r="59" spans="1:17" ht="14.45" customHeight="1" x14ac:dyDescent="0.2">
      <c r="A59" s="485" t="s">
        <v>1591</v>
      </c>
      <c r="B59" s="486" t="s">
        <v>1505</v>
      </c>
      <c r="C59" s="486" t="s">
        <v>1487</v>
      </c>
      <c r="D59" s="486" t="s">
        <v>1513</v>
      </c>
      <c r="E59" s="486" t="s">
        <v>1514</v>
      </c>
      <c r="F59" s="490">
        <v>161</v>
      </c>
      <c r="G59" s="490">
        <v>22218</v>
      </c>
      <c r="H59" s="490"/>
      <c r="I59" s="490">
        <v>138</v>
      </c>
      <c r="J59" s="490">
        <v>154</v>
      </c>
      <c r="K59" s="490">
        <v>21406</v>
      </c>
      <c r="L59" s="490"/>
      <c r="M59" s="490">
        <v>139</v>
      </c>
      <c r="N59" s="490">
        <v>162</v>
      </c>
      <c r="O59" s="490">
        <v>23004</v>
      </c>
      <c r="P59" s="512"/>
      <c r="Q59" s="491">
        <v>142</v>
      </c>
    </row>
    <row r="60" spans="1:17" ht="14.45" customHeight="1" x14ac:dyDescent="0.2">
      <c r="A60" s="485" t="s">
        <v>1591</v>
      </c>
      <c r="B60" s="486" t="s">
        <v>1505</v>
      </c>
      <c r="C60" s="486" t="s">
        <v>1487</v>
      </c>
      <c r="D60" s="486" t="s">
        <v>1515</v>
      </c>
      <c r="E60" s="486" t="s">
        <v>1514</v>
      </c>
      <c r="F60" s="490">
        <v>8</v>
      </c>
      <c r="G60" s="490">
        <v>1480</v>
      </c>
      <c r="H60" s="490"/>
      <c r="I60" s="490">
        <v>185</v>
      </c>
      <c r="J60" s="490">
        <v>3</v>
      </c>
      <c r="K60" s="490">
        <v>561</v>
      </c>
      <c r="L60" s="490"/>
      <c r="M60" s="490">
        <v>187</v>
      </c>
      <c r="N60" s="490">
        <v>5</v>
      </c>
      <c r="O60" s="490">
        <v>970</v>
      </c>
      <c r="P60" s="512"/>
      <c r="Q60" s="491">
        <v>194</v>
      </c>
    </row>
    <row r="61" spans="1:17" ht="14.45" customHeight="1" x14ac:dyDescent="0.2">
      <c r="A61" s="485" t="s">
        <v>1591</v>
      </c>
      <c r="B61" s="486" t="s">
        <v>1505</v>
      </c>
      <c r="C61" s="486" t="s">
        <v>1487</v>
      </c>
      <c r="D61" s="486" t="s">
        <v>1516</v>
      </c>
      <c r="E61" s="486" t="s">
        <v>1517</v>
      </c>
      <c r="F61" s="490"/>
      <c r="G61" s="490"/>
      <c r="H61" s="490"/>
      <c r="I61" s="490"/>
      <c r="J61" s="490">
        <v>1</v>
      </c>
      <c r="K61" s="490">
        <v>649</v>
      </c>
      <c r="L61" s="490"/>
      <c r="M61" s="490">
        <v>649</v>
      </c>
      <c r="N61" s="490">
        <v>2</v>
      </c>
      <c r="O61" s="490">
        <v>1350</v>
      </c>
      <c r="P61" s="512"/>
      <c r="Q61" s="491">
        <v>675</v>
      </c>
    </row>
    <row r="62" spans="1:17" ht="14.45" customHeight="1" x14ac:dyDescent="0.2">
      <c r="A62" s="485" t="s">
        <v>1591</v>
      </c>
      <c r="B62" s="486" t="s">
        <v>1505</v>
      </c>
      <c r="C62" s="486" t="s">
        <v>1487</v>
      </c>
      <c r="D62" s="486" t="s">
        <v>1518</v>
      </c>
      <c r="E62" s="486" t="s">
        <v>1519</v>
      </c>
      <c r="F62" s="490">
        <v>2</v>
      </c>
      <c r="G62" s="490">
        <v>1228</v>
      </c>
      <c r="H62" s="490"/>
      <c r="I62" s="490">
        <v>614</v>
      </c>
      <c r="J62" s="490">
        <v>1</v>
      </c>
      <c r="K62" s="490">
        <v>618</v>
      </c>
      <c r="L62" s="490"/>
      <c r="M62" s="490">
        <v>618</v>
      </c>
      <c r="N62" s="490">
        <v>1</v>
      </c>
      <c r="O62" s="490">
        <v>640</v>
      </c>
      <c r="P62" s="512"/>
      <c r="Q62" s="491">
        <v>640</v>
      </c>
    </row>
    <row r="63" spans="1:17" ht="14.45" customHeight="1" x14ac:dyDescent="0.2">
      <c r="A63" s="485" t="s">
        <v>1591</v>
      </c>
      <c r="B63" s="486" t="s">
        <v>1505</v>
      </c>
      <c r="C63" s="486" t="s">
        <v>1487</v>
      </c>
      <c r="D63" s="486" t="s">
        <v>1520</v>
      </c>
      <c r="E63" s="486" t="s">
        <v>1521</v>
      </c>
      <c r="F63" s="490">
        <v>42</v>
      </c>
      <c r="G63" s="490">
        <v>7350</v>
      </c>
      <c r="H63" s="490"/>
      <c r="I63" s="490">
        <v>175</v>
      </c>
      <c r="J63" s="490">
        <v>42</v>
      </c>
      <c r="K63" s="490">
        <v>7392</v>
      </c>
      <c r="L63" s="490"/>
      <c r="M63" s="490">
        <v>176</v>
      </c>
      <c r="N63" s="490">
        <v>36</v>
      </c>
      <c r="O63" s="490">
        <v>6840</v>
      </c>
      <c r="P63" s="512"/>
      <c r="Q63" s="491">
        <v>190</v>
      </c>
    </row>
    <row r="64" spans="1:17" ht="14.45" customHeight="1" x14ac:dyDescent="0.2">
      <c r="A64" s="485" t="s">
        <v>1591</v>
      </c>
      <c r="B64" s="486" t="s">
        <v>1505</v>
      </c>
      <c r="C64" s="486" t="s">
        <v>1487</v>
      </c>
      <c r="D64" s="486" t="s">
        <v>1522</v>
      </c>
      <c r="E64" s="486" t="s">
        <v>1523</v>
      </c>
      <c r="F64" s="490">
        <v>1</v>
      </c>
      <c r="G64" s="490">
        <v>348</v>
      </c>
      <c r="H64" s="490"/>
      <c r="I64" s="490">
        <v>348</v>
      </c>
      <c r="J64" s="490"/>
      <c r="K64" s="490"/>
      <c r="L64" s="490"/>
      <c r="M64" s="490"/>
      <c r="N64" s="490"/>
      <c r="O64" s="490"/>
      <c r="P64" s="512"/>
      <c r="Q64" s="491"/>
    </row>
    <row r="65" spans="1:17" ht="14.45" customHeight="1" x14ac:dyDescent="0.2">
      <c r="A65" s="485" t="s">
        <v>1591</v>
      </c>
      <c r="B65" s="486" t="s">
        <v>1505</v>
      </c>
      <c r="C65" s="486" t="s">
        <v>1487</v>
      </c>
      <c r="D65" s="486" t="s">
        <v>1524</v>
      </c>
      <c r="E65" s="486" t="s">
        <v>1525</v>
      </c>
      <c r="F65" s="490">
        <v>222</v>
      </c>
      <c r="G65" s="490">
        <v>3774</v>
      </c>
      <c r="H65" s="490"/>
      <c r="I65" s="490">
        <v>17</v>
      </c>
      <c r="J65" s="490">
        <v>214</v>
      </c>
      <c r="K65" s="490">
        <v>3638</v>
      </c>
      <c r="L65" s="490"/>
      <c r="M65" s="490">
        <v>17</v>
      </c>
      <c r="N65" s="490">
        <v>158</v>
      </c>
      <c r="O65" s="490">
        <v>3002</v>
      </c>
      <c r="P65" s="512"/>
      <c r="Q65" s="491">
        <v>19</v>
      </c>
    </row>
    <row r="66" spans="1:17" ht="14.45" customHeight="1" x14ac:dyDescent="0.2">
      <c r="A66" s="485" t="s">
        <v>1591</v>
      </c>
      <c r="B66" s="486" t="s">
        <v>1505</v>
      </c>
      <c r="C66" s="486" t="s">
        <v>1487</v>
      </c>
      <c r="D66" s="486" t="s">
        <v>1526</v>
      </c>
      <c r="E66" s="486" t="s">
        <v>1527</v>
      </c>
      <c r="F66" s="490">
        <v>30</v>
      </c>
      <c r="G66" s="490">
        <v>8310</v>
      </c>
      <c r="H66" s="490"/>
      <c r="I66" s="490">
        <v>277</v>
      </c>
      <c r="J66" s="490">
        <v>32</v>
      </c>
      <c r="K66" s="490">
        <v>8928</v>
      </c>
      <c r="L66" s="490"/>
      <c r="M66" s="490">
        <v>279</v>
      </c>
      <c r="N66" s="490">
        <v>46</v>
      </c>
      <c r="O66" s="490">
        <v>13294</v>
      </c>
      <c r="P66" s="512"/>
      <c r="Q66" s="491">
        <v>289</v>
      </c>
    </row>
    <row r="67" spans="1:17" ht="14.45" customHeight="1" x14ac:dyDescent="0.2">
      <c r="A67" s="485" t="s">
        <v>1591</v>
      </c>
      <c r="B67" s="486" t="s">
        <v>1505</v>
      </c>
      <c r="C67" s="486" t="s">
        <v>1487</v>
      </c>
      <c r="D67" s="486" t="s">
        <v>1528</v>
      </c>
      <c r="E67" s="486" t="s">
        <v>1529</v>
      </c>
      <c r="F67" s="490">
        <v>45</v>
      </c>
      <c r="G67" s="490">
        <v>6345</v>
      </c>
      <c r="H67" s="490"/>
      <c r="I67" s="490">
        <v>141</v>
      </c>
      <c r="J67" s="490">
        <v>42</v>
      </c>
      <c r="K67" s="490">
        <v>5964</v>
      </c>
      <c r="L67" s="490"/>
      <c r="M67" s="490">
        <v>142</v>
      </c>
      <c r="N67" s="490">
        <v>59</v>
      </c>
      <c r="O67" s="490">
        <v>8437</v>
      </c>
      <c r="P67" s="512"/>
      <c r="Q67" s="491">
        <v>143</v>
      </c>
    </row>
    <row r="68" spans="1:17" ht="14.45" customHeight="1" x14ac:dyDescent="0.2">
      <c r="A68" s="485" t="s">
        <v>1591</v>
      </c>
      <c r="B68" s="486" t="s">
        <v>1505</v>
      </c>
      <c r="C68" s="486" t="s">
        <v>1487</v>
      </c>
      <c r="D68" s="486" t="s">
        <v>1530</v>
      </c>
      <c r="E68" s="486" t="s">
        <v>1529</v>
      </c>
      <c r="F68" s="490">
        <v>144</v>
      </c>
      <c r="G68" s="490">
        <v>11376</v>
      </c>
      <c r="H68" s="490"/>
      <c r="I68" s="490">
        <v>79</v>
      </c>
      <c r="J68" s="490">
        <v>154</v>
      </c>
      <c r="K68" s="490">
        <v>12166</v>
      </c>
      <c r="L68" s="490"/>
      <c r="M68" s="490">
        <v>79</v>
      </c>
      <c r="N68" s="490">
        <v>162</v>
      </c>
      <c r="O68" s="490">
        <v>13122</v>
      </c>
      <c r="P68" s="512"/>
      <c r="Q68" s="491">
        <v>81</v>
      </c>
    </row>
    <row r="69" spans="1:17" ht="14.45" customHeight="1" x14ac:dyDescent="0.2">
      <c r="A69" s="485" t="s">
        <v>1591</v>
      </c>
      <c r="B69" s="486" t="s">
        <v>1505</v>
      </c>
      <c r="C69" s="486" t="s">
        <v>1487</v>
      </c>
      <c r="D69" s="486" t="s">
        <v>1531</v>
      </c>
      <c r="E69" s="486" t="s">
        <v>1532</v>
      </c>
      <c r="F69" s="490">
        <v>45</v>
      </c>
      <c r="G69" s="490">
        <v>14220</v>
      </c>
      <c r="H69" s="490"/>
      <c r="I69" s="490">
        <v>316</v>
      </c>
      <c r="J69" s="490">
        <v>42</v>
      </c>
      <c r="K69" s="490">
        <v>13356</v>
      </c>
      <c r="L69" s="490"/>
      <c r="M69" s="490">
        <v>318</v>
      </c>
      <c r="N69" s="490">
        <v>59</v>
      </c>
      <c r="O69" s="490">
        <v>19352</v>
      </c>
      <c r="P69" s="512"/>
      <c r="Q69" s="491">
        <v>328</v>
      </c>
    </row>
    <row r="70" spans="1:17" ht="14.45" customHeight="1" x14ac:dyDescent="0.2">
      <c r="A70" s="485" t="s">
        <v>1591</v>
      </c>
      <c r="B70" s="486" t="s">
        <v>1505</v>
      </c>
      <c r="C70" s="486" t="s">
        <v>1487</v>
      </c>
      <c r="D70" s="486" t="s">
        <v>1533</v>
      </c>
      <c r="E70" s="486" t="s">
        <v>1534</v>
      </c>
      <c r="F70" s="490">
        <v>1</v>
      </c>
      <c r="G70" s="490">
        <v>329</v>
      </c>
      <c r="H70" s="490"/>
      <c r="I70" s="490">
        <v>329</v>
      </c>
      <c r="J70" s="490"/>
      <c r="K70" s="490"/>
      <c r="L70" s="490"/>
      <c r="M70" s="490"/>
      <c r="N70" s="490"/>
      <c r="O70" s="490"/>
      <c r="P70" s="512"/>
      <c r="Q70" s="491"/>
    </row>
    <row r="71" spans="1:17" ht="14.45" customHeight="1" x14ac:dyDescent="0.2">
      <c r="A71" s="485" t="s">
        <v>1591</v>
      </c>
      <c r="B71" s="486" t="s">
        <v>1505</v>
      </c>
      <c r="C71" s="486" t="s">
        <v>1487</v>
      </c>
      <c r="D71" s="486" t="s">
        <v>1535</v>
      </c>
      <c r="E71" s="486" t="s">
        <v>1536</v>
      </c>
      <c r="F71" s="490">
        <v>110</v>
      </c>
      <c r="G71" s="490">
        <v>18150</v>
      </c>
      <c r="H71" s="490"/>
      <c r="I71" s="490">
        <v>165</v>
      </c>
      <c r="J71" s="490">
        <v>110</v>
      </c>
      <c r="K71" s="490">
        <v>18260</v>
      </c>
      <c r="L71" s="490"/>
      <c r="M71" s="490">
        <v>166</v>
      </c>
      <c r="N71" s="490">
        <v>119</v>
      </c>
      <c r="O71" s="490">
        <v>20230</v>
      </c>
      <c r="P71" s="512"/>
      <c r="Q71" s="491">
        <v>170</v>
      </c>
    </row>
    <row r="72" spans="1:17" ht="14.45" customHeight="1" x14ac:dyDescent="0.2">
      <c r="A72" s="485" t="s">
        <v>1591</v>
      </c>
      <c r="B72" s="486" t="s">
        <v>1505</v>
      </c>
      <c r="C72" s="486" t="s">
        <v>1487</v>
      </c>
      <c r="D72" s="486" t="s">
        <v>1539</v>
      </c>
      <c r="E72" s="486" t="s">
        <v>1503</v>
      </c>
      <c r="F72" s="490">
        <v>308</v>
      </c>
      <c r="G72" s="490">
        <v>22792</v>
      </c>
      <c r="H72" s="490"/>
      <c r="I72" s="490">
        <v>74</v>
      </c>
      <c r="J72" s="490">
        <v>371</v>
      </c>
      <c r="K72" s="490">
        <v>27454</v>
      </c>
      <c r="L72" s="490"/>
      <c r="M72" s="490">
        <v>74</v>
      </c>
      <c r="N72" s="490">
        <v>473</v>
      </c>
      <c r="O72" s="490">
        <v>35475</v>
      </c>
      <c r="P72" s="512"/>
      <c r="Q72" s="491">
        <v>75</v>
      </c>
    </row>
    <row r="73" spans="1:17" ht="14.45" customHeight="1" x14ac:dyDescent="0.2">
      <c r="A73" s="485" t="s">
        <v>1591</v>
      </c>
      <c r="B73" s="486" t="s">
        <v>1505</v>
      </c>
      <c r="C73" s="486" t="s">
        <v>1487</v>
      </c>
      <c r="D73" s="486" t="s">
        <v>1544</v>
      </c>
      <c r="E73" s="486" t="s">
        <v>1545</v>
      </c>
      <c r="F73" s="490">
        <v>2</v>
      </c>
      <c r="G73" s="490">
        <v>466</v>
      </c>
      <c r="H73" s="490"/>
      <c r="I73" s="490">
        <v>233</v>
      </c>
      <c r="J73" s="490">
        <v>1</v>
      </c>
      <c r="K73" s="490">
        <v>235</v>
      </c>
      <c r="L73" s="490"/>
      <c r="M73" s="490">
        <v>235</v>
      </c>
      <c r="N73" s="490">
        <v>2</v>
      </c>
      <c r="O73" s="490">
        <v>494</v>
      </c>
      <c r="P73" s="512"/>
      <c r="Q73" s="491">
        <v>247</v>
      </c>
    </row>
    <row r="74" spans="1:17" ht="14.45" customHeight="1" x14ac:dyDescent="0.2">
      <c r="A74" s="485" t="s">
        <v>1591</v>
      </c>
      <c r="B74" s="486" t="s">
        <v>1505</v>
      </c>
      <c r="C74" s="486" t="s">
        <v>1487</v>
      </c>
      <c r="D74" s="486" t="s">
        <v>1546</v>
      </c>
      <c r="E74" s="486" t="s">
        <v>1547</v>
      </c>
      <c r="F74" s="490">
        <v>22</v>
      </c>
      <c r="G74" s="490">
        <v>26752</v>
      </c>
      <c r="H74" s="490"/>
      <c r="I74" s="490">
        <v>1216</v>
      </c>
      <c r="J74" s="490">
        <v>21</v>
      </c>
      <c r="K74" s="490">
        <v>25620</v>
      </c>
      <c r="L74" s="490"/>
      <c r="M74" s="490">
        <v>1220</v>
      </c>
      <c r="N74" s="490">
        <v>31</v>
      </c>
      <c r="O74" s="490">
        <v>38440</v>
      </c>
      <c r="P74" s="512"/>
      <c r="Q74" s="491">
        <v>1240</v>
      </c>
    </row>
    <row r="75" spans="1:17" ht="14.45" customHeight="1" x14ac:dyDescent="0.2">
      <c r="A75" s="485" t="s">
        <v>1591</v>
      </c>
      <c r="B75" s="486" t="s">
        <v>1505</v>
      </c>
      <c r="C75" s="486" t="s">
        <v>1487</v>
      </c>
      <c r="D75" s="486" t="s">
        <v>1548</v>
      </c>
      <c r="E75" s="486" t="s">
        <v>1549</v>
      </c>
      <c r="F75" s="490">
        <v>38</v>
      </c>
      <c r="G75" s="490">
        <v>4408</v>
      </c>
      <c r="H75" s="490"/>
      <c r="I75" s="490">
        <v>116</v>
      </c>
      <c r="J75" s="490">
        <v>33</v>
      </c>
      <c r="K75" s="490">
        <v>3861</v>
      </c>
      <c r="L75" s="490"/>
      <c r="M75" s="490">
        <v>117</v>
      </c>
      <c r="N75" s="490">
        <v>24</v>
      </c>
      <c r="O75" s="490">
        <v>2928</v>
      </c>
      <c r="P75" s="512"/>
      <c r="Q75" s="491">
        <v>122</v>
      </c>
    </row>
    <row r="76" spans="1:17" ht="14.45" customHeight="1" x14ac:dyDescent="0.2">
      <c r="A76" s="485" t="s">
        <v>1591</v>
      </c>
      <c r="B76" s="486" t="s">
        <v>1505</v>
      </c>
      <c r="C76" s="486" t="s">
        <v>1487</v>
      </c>
      <c r="D76" s="486" t="s">
        <v>1554</v>
      </c>
      <c r="E76" s="486" t="s">
        <v>1555</v>
      </c>
      <c r="F76" s="490">
        <v>2</v>
      </c>
      <c r="G76" s="490">
        <v>2150</v>
      </c>
      <c r="H76" s="490"/>
      <c r="I76" s="490">
        <v>1075</v>
      </c>
      <c r="J76" s="490">
        <v>1</v>
      </c>
      <c r="K76" s="490">
        <v>1082</v>
      </c>
      <c r="L76" s="490"/>
      <c r="M76" s="490">
        <v>1082</v>
      </c>
      <c r="N76" s="490">
        <v>2</v>
      </c>
      <c r="O76" s="490">
        <v>2248</v>
      </c>
      <c r="P76" s="512"/>
      <c r="Q76" s="491">
        <v>1124</v>
      </c>
    </row>
    <row r="77" spans="1:17" ht="14.45" customHeight="1" x14ac:dyDescent="0.2">
      <c r="A77" s="485" t="s">
        <v>1591</v>
      </c>
      <c r="B77" s="486" t="s">
        <v>1505</v>
      </c>
      <c r="C77" s="486" t="s">
        <v>1487</v>
      </c>
      <c r="D77" s="486" t="s">
        <v>1556</v>
      </c>
      <c r="E77" s="486" t="s">
        <v>1557</v>
      </c>
      <c r="F77" s="490"/>
      <c r="G77" s="490"/>
      <c r="H77" s="490"/>
      <c r="I77" s="490"/>
      <c r="J77" s="490">
        <v>4</v>
      </c>
      <c r="K77" s="490">
        <v>1224</v>
      </c>
      <c r="L77" s="490"/>
      <c r="M77" s="490">
        <v>306</v>
      </c>
      <c r="N77" s="490">
        <v>1</v>
      </c>
      <c r="O77" s="490">
        <v>316</v>
      </c>
      <c r="P77" s="512"/>
      <c r="Q77" s="491">
        <v>316</v>
      </c>
    </row>
    <row r="78" spans="1:17" ht="14.45" customHeight="1" x14ac:dyDescent="0.2">
      <c r="A78" s="485" t="s">
        <v>1592</v>
      </c>
      <c r="B78" s="486" t="s">
        <v>1505</v>
      </c>
      <c r="C78" s="486" t="s">
        <v>1487</v>
      </c>
      <c r="D78" s="486" t="s">
        <v>1502</v>
      </c>
      <c r="E78" s="486" t="s">
        <v>1503</v>
      </c>
      <c r="F78" s="490">
        <v>458</v>
      </c>
      <c r="G78" s="490">
        <v>97554</v>
      </c>
      <c r="H78" s="490"/>
      <c r="I78" s="490">
        <v>213</v>
      </c>
      <c r="J78" s="490">
        <v>362</v>
      </c>
      <c r="K78" s="490">
        <v>77830</v>
      </c>
      <c r="L78" s="490"/>
      <c r="M78" s="490">
        <v>215</v>
      </c>
      <c r="N78" s="490">
        <v>506</v>
      </c>
      <c r="O78" s="490">
        <v>112332</v>
      </c>
      <c r="P78" s="512"/>
      <c r="Q78" s="491">
        <v>222</v>
      </c>
    </row>
    <row r="79" spans="1:17" ht="14.45" customHeight="1" x14ac:dyDescent="0.2">
      <c r="A79" s="485" t="s">
        <v>1592</v>
      </c>
      <c r="B79" s="486" t="s">
        <v>1505</v>
      </c>
      <c r="C79" s="486" t="s">
        <v>1487</v>
      </c>
      <c r="D79" s="486" t="s">
        <v>1506</v>
      </c>
      <c r="E79" s="486" t="s">
        <v>1503</v>
      </c>
      <c r="F79" s="490"/>
      <c r="G79" s="490"/>
      <c r="H79" s="490"/>
      <c r="I79" s="490"/>
      <c r="J79" s="490">
        <v>4</v>
      </c>
      <c r="K79" s="490">
        <v>356</v>
      </c>
      <c r="L79" s="490"/>
      <c r="M79" s="490">
        <v>89</v>
      </c>
      <c r="N79" s="490"/>
      <c r="O79" s="490"/>
      <c r="P79" s="512"/>
      <c r="Q79" s="491"/>
    </row>
    <row r="80" spans="1:17" ht="14.45" customHeight="1" x14ac:dyDescent="0.2">
      <c r="A80" s="485" t="s">
        <v>1592</v>
      </c>
      <c r="B80" s="486" t="s">
        <v>1505</v>
      </c>
      <c r="C80" s="486" t="s">
        <v>1487</v>
      </c>
      <c r="D80" s="486" t="s">
        <v>1507</v>
      </c>
      <c r="E80" s="486" t="s">
        <v>1508</v>
      </c>
      <c r="F80" s="490">
        <v>958</v>
      </c>
      <c r="G80" s="490">
        <v>290274</v>
      </c>
      <c r="H80" s="490"/>
      <c r="I80" s="490">
        <v>303</v>
      </c>
      <c r="J80" s="490">
        <v>632</v>
      </c>
      <c r="K80" s="490">
        <v>192760</v>
      </c>
      <c r="L80" s="490"/>
      <c r="M80" s="490">
        <v>305</v>
      </c>
      <c r="N80" s="490">
        <v>1514</v>
      </c>
      <c r="O80" s="490">
        <v>475396</v>
      </c>
      <c r="P80" s="512"/>
      <c r="Q80" s="491">
        <v>314</v>
      </c>
    </row>
    <row r="81" spans="1:17" ht="14.45" customHeight="1" x14ac:dyDescent="0.2">
      <c r="A81" s="485" t="s">
        <v>1592</v>
      </c>
      <c r="B81" s="486" t="s">
        <v>1505</v>
      </c>
      <c r="C81" s="486" t="s">
        <v>1487</v>
      </c>
      <c r="D81" s="486" t="s">
        <v>1509</v>
      </c>
      <c r="E81" s="486" t="s">
        <v>1510</v>
      </c>
      <c r="F81" s="490">
        <v>9</v>
      </c>
      <c r="G81" s="490">
        <v>900</v>
      </c>
      <c r="H81" s="490"/>
      <c r="I81" s="490">
        <v>100</v>
      </c>
      <c r="J81" s="490"/>
      <c r="K81" s="490"/>
      <c r="L81" s="490"/>
      <c r="M81" s="490"/>
      <c r="N81" s="490">
        <v>12</v>
      </c>
      <c r="O81" s="490">
        <v>1272</v>
      </c>
      <c r="P81" s="512"/>
      <c r="Q81" s="491">
        <v>106</v>
      </c>
    </row>
    <row r="82" spans="1:17" ht="14.45" customHeight="1" x14ac:dyDescent="0.2">
      <c r="A82" s="485" t="s">
        <v>1592</v>
      </c>
      <c r="B82" s="486" t="s">
        <v>1505</v>
      </c>
      <c r="C82" s="486" t="s">
        <v>1487</v>
      </c>
      <c r="D82" s="486" t="s">
        <v>1511</v>
      </c>
      <c r="E82" s="486" t="s">
        <v>1512</v>
      </c>
      <c r="F82" s="490">
        <v>1</v>
      </c>
      <c r="G82" s="490">
        <v>235</v>
      </c>
      <c r="H82" s="490"/>
      <c r="I82" s="490">
        <v>235</v>
      </c>
      <c r="J82" s="490"/>
      <c r="K82" s="490"/>
      <c r="L82" s="490"/>
      <c r="M82" s="490"/>
      <c r="N82" s="490"/>
      <c r="O82" s="490"/>
      <c r="P82" s="512"/>
      <c r="Q82" s="491"/>
    </row>
    <row r="83" spans="1:17" ht="14.45" customHeight="1" x14ac:dyDescent="0.2">
      <c r="A83" s="485" t="s">
        <v>1592</v>
      </c>
      <c r="B83" s="486" t="s">
        <v>1505</v>
      </c>
      <c r="C83" s="486" t="s">
        <v>1487</v>
      </c>
      <c r="D83" s="486" t="s">
        <v>1513</v>
      </c>
      <c r="E83" s="486" t="s">
        <v>1514</v>
      </c>
      <c r="F83" s="490">
        <v>496</v>
      </c>
      <c r="G83" s="490">
        <v>68448</v>
      </c>
      <c r="H83" s="490"/>
      <c r="I83" s="490">
        <v>138</v>
      </c>
      <c r="J83" s="490">
        <v>385</v>
      </c>
      <c r="K83" s="490">
        <v>53515</v>
      </c>
      <c r="L83" s="490"/>
      <c r="M83" s="490">
        <v>139</v>
      </c>
      <c r="N83" s="490">
        <v>430</v>
      </c>
      <c r="O83" s="490">
        <v>61060</v>
      </c>
      <c r="P83" s="512"/>
      <c r="Q83" s="491">
        <v>142</v>
      </c>
    </row>
    <row r="84" spans="1:17" ht="14.45" customHeight="1" x14ac:dyDescent="0.2">
      <c r="A84" s="485" t="s">
        <v>1592</v>
      </c>
      <c r="B84" s="486" t="s">
        <v>1505</v>
      </c>
      <c r="C84" s="486" t="s">
        <v>1487</v>
      </c>
      <c r="D84" s="486" t="s">
        <v>1515</v>
      </c>
      <c r="E84" s="486" t="s">
        <v>1514</v>
      </c>
      <c r="F84" s="490"/>
      <c r="G84" s="490"/>
      <c r="H84" s="490"/>
      <c r="I84" s="490"/>
      <c r="J84" s="490">
        <v>1</v>
      </c>
      <c r="K84" s="490">
        <v>187</v>
      </c>
      <c r="L84" s="490"/>
      <c r="M84" s="490">
        <v>187</v>
      </c>
      <c r="N84" s="490"/>
      <c r="O84" s="490"/>
      <c r="P84" s="512"/>
      <c r="Q84" s="491"/>
    </row>
    <row r="85" spans="1:17" ht="14.45" customHeight="1" x14ac:dyDescent="0.2">
      <c r="A85" s="485" t="s">
        <v>1592</v>
      </c>
      <c r="B85" s="486" t="s">
        <v>1505</v>
      </c>
      <c r="C85" s="486" t="s">
        <v>1487</v>
      </c>
      <c r="D85" s="486" t="s">
        <v>1516</v>
      </c>
      <c r="E85" s="486" t="s">
        <v>1517</v>
      </c>
      <c r="F85" s="490">
        <v>2</v>
      </c>
      <c r="G85" s="490">
        <v>1290</v>
      </c>
      <c r="H85" s="490"/>
      <c r="I85" s="490">
        <v>645</v>
      </c>
      <c r="J85" s="490">
        <v>2</v>
      </c>
      <c r="K85" s="490">
        <v>1298</v>
      </c>
      <c r="L85" s="490"/>
      <c r="M85" s="490">
        <v>649</v>
      </c>
      <c r="N85" s="490">
        <v>4</v>
      </c>
      <c r="O85" s="490">
        <v>2700</v>
      </c>
      <c r="P85" s="512"/>
      <c r="Q85" s="491">
        <v>675</v>
      </c>
    </row>
    <row r="86" spans="1:17" ht="14.45" customHeight="1" x14ac:dyDescent="0.2">
      <c r="A86" s="485" t="s">
        <v>1592</v>
      </c>
      <c r="B86" s="486" t="s">
        <v>1505</v>
      </c>
      <c r="C86" s="486" t="s">
        <v>1487</v>
      </c>
      <c r="D86" s="486" t="s">
        <v>1520</v>
      </c>
      <c r="E86" s="486" t="s">
        <v>1521</v>
      </c>
      <c r="F86" s="490">
        <v>43</v>
      </c>
      <c r="G86" s="490">
        <v>7525</v>
      </c>
      <c r="H86" s="490"/>
      <c r="I86" s="490">
        <v>175</v>
      </c>
      <c r="J86" s="490">
        <v>26</v>
      </c>
      <c r="K86" s="490">
        <v>4576</v>
      </c>
      <c r="L86" s="490"/>
      <c r="M86" s="490">
        <v>176</v>
      </c>
      <c r="N86" s="490">
        <v>51</v>
      </c>
      <c r="O86" s="490">
        <v>9690</v>
      </c>
      <c r="P86" s="512"/>
      <c r="Q86" s="491">
        <v>190</v>
      </c>
    </row>
    <row r="87" spans="1:17" ht="14.45" customHeight="1" x14ac:dyDescent="0.2">
      <c r="A87" s="485" t="s">
        <v>1592</v>
      </c>
      <c r="B87" s="486" t="s">
        <v>1505</v>
      </c>
      <c r="C87" s="486" t="s">
        <v>1487</v>
      </c>
      <c r="D87" s="486" t="s">
        <v>1524</v>
      </c>
      <c r="E87" s="486" t="s">
        <v>1525</v>
      </c>
      <c r="F87" s="490">
        <v>618</v>
      </c>
      <c r="G87" s="490">
        <v>10506</v>
      </c>
      <c r="H87" s="490"/>
      <c r="I87" s="490">
        <v>17</v>
      </c>
      <c r="J87" s="490">
        <v>503</v>
      </c>
      <c r="K87" s="490">
        <v>8551</v>
      </c>
      <c r="L87" s="490"/>
      <c r="M87" s="490">
        <v>17</v>
      </c>
      <c r="N87" s="490">
        <v>400</v>
      </c>
      <c r="O87" s="490">
        <v>7600</v>
      </c>
      <c r="P87" s="512"/>
      <c r="Q87" s="491">
        <v>19</v>
      </c>
    </row>
    <row r="88" spans="1:17" ht="14.45" customHeight="1" x14ac:dyDescent="0.2">
      <c r="A88" s="485" t="s">
        <v>1592</v>
      </c>
      <c r="B88" s="486" t="s">
        <v>1505</v>
      </c>
      <c r="C88" s="486" t="s">
        <v>1487</v>
      </c>
      <c r="D88" s="486" t="s">
        <v>1526</v>
      </c>
      <c r="E88" s="486" t="s">
        <v>1527</v>
      </c>
      <c r="F88" s="490">
        <v>89</v>
      </c>
      <c r="G88" s="490">
        <v>24653</v>
      </c>
      <c r="H88" s="490"/>
      <c r="I88" s="490">
        <v>277</v>
      </c>
      <c r="J88" s="490">
        <v>82</v>
      </c>
      <c r="K88" s="490">
        <v>22878</v>
      </c>
      <c r="L88" s="490"/>
      <c r="M88" s="490">
        <v>279</v>
      </c>
      <c r="N88" s="490">
        <v>115</v>
      </c>
      <c r="O88" s="490">
        <v>33235</v>
      </c>
      <c r="P88" s="512"/>
      <c r="Q88" s="491">
        <v>289</v>
      </c>
    </row>
    <row r="89" spans="1:17" ht="14.45" customHeight="1" x14ac:dyDescent="0.2">
      <c r="A89" s="485" t="s">
        <v>1592</v>
      </c>
      <c r="B89" s="486" t="s">
        <v>1505</v>
      </c>
      <c r="C89" s="486" t="s">
        <v>1487</v>
      </c>
      <c r="D89" s="486" t="s">
        <v>1528</v>
      </c>
      <c r="E89" s="486" t="s">
        <v>1529</v>
      </c>
      <c r="F89" s="490">
        <v>126</v>
      </c>
      <c r="G89" s="490">
        <v>17766</v>
      </c>
      <c r="H89" s="490"/>
      <c r="I89" s="490">
        <v>141</v>
      </c>
      <c r="J89" s="490">
        <v>111</v>
      </c>
      <c r="K89" s="490">
        <v>15762</v>
      </c>
      <c r="L89" s="490"/>
      <c r="M89" s="490">
        <v>142</v>
      </c>
      <c r="N89" s="490">
        <v>151</v>
      </c>
      <c r="O89" s="490">
        <v>21593</v>
      </c>
      <c r="P89" s="512"/>
      <c r="Q89" s="491">
        <v>143</v>
      </c>
    </row>
    <row r="90" spans="1:17" ht="14.45" customHeight="1" x14ac:dyDescent="0.2">
      <c r="A90" s="485" t="s">
        <v>1592</v>
      </c>
      <c r="B90" s="486" t="s">
        <v>1505</v>
      </c>
      <c r="C90" s="486" t="s">
        <v>1487</v>
      </c>
      <c r="D90" s="486" t="s">
        <v>1530</v>
      </c>
      <c r="E90" s="486" t="s">
        <v>1529</v>
      </c>
      <c r="F90" s="490">
        <v>496</v>
      </c>
      <c r="G90" s="490">
        <v>39184</v>
      </c>
      <c r="H90" s="490"/>
      <c r="I90" s="490">
        <v>79</v>
      </c>
      <c r="J90" s="490">
        <v>385</v>
      </c>
      <c r="K90" s="490">
        <v>30415</v>
      </c>
      <c r="L90" s="490"/>
      <c r="M90" s="490">
        <v>79</v>
      </c>
      <c r="N90" s="490">
        <v>430</v>
      </c>
      <c r="O90" s="490">
        <v>34830</v>
      </c>
      <c r="P90" s="512"/>
      <c r="Q90" s="491">
        <v>81</v>
      </c>
    </row>
    <row r="91" spans="1:17" ht="14.45" customHeight="1" x14ac:dyDescent="0.2">
      <c r="A91" s="485" t="s">
        <v>1592</v>
      </c>
      <c r="B91" s="486" t="s">
        <v>1505</v>
      </c>
      <c r="C91" s="486" t="s">
        <v>1487</v>
      </c>
      <c r="D91" s="486" t="s">
        <v>1531</v>
      </c>
      <c r="E91" s="486" t="s">
        <v>1532</v>
      </c>
      <c r="F91" s="490">
        <v>126</v>
      </c>
      <c r="G91" s="490">
        <v>39816</v>
      </c>
      <c r="H91" s="490"/>
      <c r="I91" s="490">
        <v>316</v>
      </c>
      <c r="J91" s="490">
        <v>111</v>
      </c>
      <c r="K91" s="490">
        <v>35298</v>
      </c>
      <c r="L91" s="490"/>
      <c r="M91" s="490">
        <v>318</v>
      </c>
      <c r="N91" s="490">
        <v>151</v>
      </c>
      <c r="O91" s="490">
        <v>49528</v>
      </c>
      <c r="P91" s="512"/>
      <c r="Q91" s="491">
        <v>328</v>
      </c>
    </row>
    <row r="92" spans="1:17" ht="14.45" customHeight="1" x14ac:dyDescent="0.2">
      <c r="A92" s="485" t="s">
        <v>1592</v>
      </c>
      <c r="B92" s="486" t="s">
        <v>1505</v>
      </c>
      <c r="C92" s="486" t="s">
        <v>1487</v>
      </c>
      <c r="D92" s="486" t="s">
        <v>1535</v>
      </c>
      <c r="E92" s="486" t="s">
        <v>1536</v>
      </c>
      <c r="F92" s="490">
        <v>441</v>
      </c>
      <c r="G92" s="490">
        <v>72765</v>
      </c>
      <c r="H92" s="490"/>
      <c r="I92" s="490">
        <v>165</v>
      </c>
      <c r="J92" s="490">
        <v>364</v>
      </c>
      <c r="K92" s="490">
        <v>60424</v>
      </c>
      <c r="L92" s="490"/>
      <c r="M92" s="490">
        <v>166</v>
      </c>
      <c r="N92" s="490">
        <v>400</v>
      </c>
      <c r="O92" s="490">
        <v>68000</v>
      </c>
      <c r="P92" s="512"/>
      <c r="Q92" s="491">
        <v>170</v>
      </c>
    </row>
    <row r="93" spans="1:17" ht="14.45" customHeight="1" x14ac:dyDescent="0.2">
      <c r="A93" s="485" t="s">
        <v>1592</v>
      </c>
      <c r="B93" s="486" t="s">
        <v>1505</v>
      </c>
      <c r="C93" s="486" t="s">
        <v>1487</v>
      </c>
      <c r="D93" s="486" t="s">
        <v>1539</v>
      </c>
      <c r="E93" s="486" t="s">
        <v>1503</v>
      </c>
      <c r="F93" s="490">
        <v>1460</v>
      </c>
      <c r="G93" s="490">
        <v>108040</v>
      </c>
      <c r="H93" s="490"/>
      <c r="I93" s="490">
        <v>74</v>
      </c>
      <c r="J93" s="490">
        <v>1083</v>
      </c>
      <c r="K93" s="490">
        <v>80142</v>
      </c>
      <c r="L93" s="490"/>
      <c r="M93" s="490">
        <v>74</v>
      </c>
      <c r="N93" s="490">
        <v>1311</v>
      </c>
      <c r="O93" s="490">
        <v>98325</v>
      </c>
      <c r="P93" s="512"/>
      <c r="Q93" s="491">
        <v>75</v>
      </c>
    </row>
    <row r="94" spans="1:17" ht="14.45" customHeight="1" x14ac:dyDescent="0.2">
      <c r="A94" s="485" t="s">
        <v>1592</v>
      </c>
      <c r="B94" s="486" t="s">
        <v>1505</v>
      </c>
      <c r="C94" s="486" t="s">
        <v>1487</v>
      </c>
      <c r="D94" s="486" t="s">
        <v>1546</v>
      </c>
      <c r="E94" s="486" t="s">
        <v>1547</v>
      </c>
      <c r="F94" s="490">
        <v>40</v>
      </c>
      <c r="G94" s="490">
        <v>48640</v>
      </c>
      <c r="H94" s="490"/>
      <c r="I94" s="490">
        <v>1216</v>
      </c>
      <c r="J94" s="490">
        <v>22</v>
      </c>
      <c r="K94" s="490">
        <v>26840</v>
      </c>
      <c r="L94" s="490"/>
      <c r="M94" s="490">
        <v>1220</v>
      </c>
      <c r="N94" s="490">
        <v>63</v>
      </c>
      <c r="O94" s="490">
        <v>78120</v>
      </c>
      <c r="P94" s="512"/>
      <c r="Q94" s="491">
        <v>1240</v>
      </c>
    </row>
    <row r="95" spans="1:17" ht="14.45" customHeight="1" x14ac:dyDescent="0.2">
      <c r="A95" s="485" t="s">
        <v>1592</v>
      </c>
      <c r="B95" s="486" t="s">
        <v>1505</v>
      </c>
      <c r="C95" s="486" t="s">
        <v>1487</v>
      </c>
      <c r="D95" s="486" t="s">
        <v>1548</v>
      </c>
      <c r="E95" s="486" t="s">
        <v>1549</v>
      </c>
      <c r="F95" s="490">
        <v>27</v>
      </c>
      <c r="G95" s="490">
        <v>3132</v>
      </c>
      <c r="H95" s="490"/>
      <c r="I95" s="490">
        <v>116</v>
      </c>
      <c r="J95" s="490">
        <v>19</v>
      </c>
      <c r="K95" s="490">
        <v>2223</v>
      </c>
      <c r="L95" s="490"/>
      <c r="M95" s="490">
        <v>117</v>
      </c>
      <c r="N95" s="490">
        <v>32</v>
      </c>
      <c r="O95" s="490">
        <v>3904</v>
      </c>
      <c r="P95" s="512"/>
      <c r="Q95" s="491">
        <v>122</v>
      </c>
    </row>
    <row r="96" spans="1:17" ht="14.45" customHeight="1" x14ac:dyDescent="0.2">
      <c r="A96" s="485" t="s">
        <v>1592</v>
      </c>
      <c r="B96" s="486" t="s">
        <v>1505</v>
      </c>
      <c r="C96" s="486" t="s">
        <v>1487</v>
      </c>
      <c r="D96" s="486" t="s">
        <v>1550</v>
      </c>
      <c r="E96" s="486" t="s">
        <v>1551</v>
      </c>
      <c r="F96" s="490">
        <v>1</v>
      </c>
      <c r="G96" s="490">
        <v>350</v>
      </c>
      <c r="H96" s="490"/>
      <c r="I96" s="490">
        <v>350</v>
      </c>
      <c r="J96" s="490">
        <v>1</v>
      </c>
      <c r="K96" s="490">
        <v>352</v>
      </c>
      <c r="L96" s="490"/>
      <c r="M96" s="490">
        <v>352</v>
      </c>
      <c r="N96" s="490"/>
      <c r="O96" s="490"/>
      <c r="P96" s="512"/>
      <c r="Q96" s="491"/>
    </row>
    <row r="97" spans="1:17" ht="14.45" customHeight="1" x14ac:dyDescent="0.2">
      <c r="A97" s="485" t="s">
        <v>1592</v>
      </c>
      <c r="B97" s="486" t="s">
        <v>1505</v>
      </c>
      <c r="C97" s="486" t="s">
        <v>1487</v>
      </c>
      <c r="D97" s="486" t="s">
        <v>1554</v>
      </c>
      <c r="E97" s="486" t="s">
        <v>1555</v>
      </c>
      <c r="F97" s="490"/>
      <c r="G97" s="490"/>
      <c r="H97" s="490"/>
      <c r="I97" s="490"/>
      <c r="J97" s="490">
        <v>1</v>
      </c>
      <c r="K97" s="490">
        <v>1082</v>
      </c>
      <c r="L97" s="490"/>
      <c r="M97" s="490">
        <v>1082</v>
      </c>
      <c r="N97" s="490"/>
      <c r="O97" s="490"/>
      <c r="P97" s="512"/>
      <c r="Q97" s="491"/>
    </row>
    <row r="98" spans="1:17" ht="14.45" customHeight="1" x14ac:dyDescent="0.2">
      <c r="A98" s="485" t="s">
        <v>1592</v>
      </c>
      <c r="B98" s="486" t="s">
        <v>1505</v>
      </c>
      <c r="C98" s="486" t="s">
        <v>1487</v>
      </c>
      <c r="D98" s="486" t="s">
        <v>1556</v>
      </c>
      <c r="E98" s="486" t="s">
        <v>1557</v>
      </c>
      <c r="F98" s="490">
        <v>1</v>
      </c>
      <c r="G98" s="490">
        <v>304</v>
      </c>
      <c r="H98" s="490"/>
      <c r="I98" s="490">
        <v>304</v>
      </c>
      <c r="J98" s="490"/>
      <c r="K98" s="490"/>
      <c r="L98" s="490"/>
      <c r="M98" s="490"/>
      <c r="N98" s="490">
        <v>1</v>
      </c>
      <c r="O98" s="490">
        <v>316</v>
      </c>
      <c r="P98" s="512"/>
      <c r="Q98" s="491">
        <v>316</v>
      </c>
    </row>
    <row r="99" spans="1:17" ht="14.45" customHeight="1" x14ac:dyDescent="0.2">
      <c r="A99" s="485" t="s">
        <v>1593</v>
      </c>
      <c r="B99" s="486" t="s">
        <v>1505</v>
      </c>
      <c r="C99" s="486" t="s">
        <v>1487</v>
      </c>
      <c r="D99" s="486" t="s">
        <v>1502</v>
      </c>
      <c r="E99" s="486" t="s">
        <v>1503</v>
      </c>
      <c r="F99" s="490">
        <v>250</v>
      </c>
      <c r="G99" s="490">
        <v>53250</v>
      </c>
      <c r="H99" s="490"/>
      <c r="I99" s="490">
        <v>213</v>
      </c>
      <c r="J99" s="490">
        <v>209</v>
      </c>
      <c r="K99" s="490">
        <v>44935</v>
      </c>
      <c r="L99" s="490"/>
      <c r="M99" s="490">
        <v>215</v>
      </c>
      <c r="N99" s="490">
        <v>141</v>
      </c>
      <c r="O99" s="490">
        <v>31302</v>
      </c>
      <c r="P99" s="512"/>
      <c r="Q99" s="491">
        <v>222</v>
      </c>
    </row>
    <row r="100" spans="1:17" ht="14.45" customHeight="1" x14ac:dyDescent="0.2">
      <c r="A100" s="485" t="s">
        <v>1593</v>
      </c>
      <c r="B100" s="486" t="s">
        <v>1505</v>
      </c>
      <c r="C100" s="486" t="s">
        <v>1487</v>
      </c>
      <c r="D100" s="486" t="s">
        <v>1507</v>
      </c>
      <c r="E100" s="486" t="s">
        <v>1508</v>
      </c>
      <c r="F100" s="490">
        <v>349</v>
      </c>
      <c r="G100" s="490">
        <v>105747</v>
      </c>
      <c r="H100" s="490"/>
      <c r="I100" s="490">
        <v>303</v>
      </c>
      <c r="J100" s="490">
        <v>282</v>
      </c>
      <c r="K100" s="490">
        <v>86010</v>
      </c>
      <c r="L100" s="490"/>
      <c r="M100" s="490">
        <v>305</v>
      </c>
      <c r="N100" s="490">
        <v>88</v>
      </c>
      <c r="O100" s="490">
        <v>27632</v>
      </c>
      <c r="P100" s="512"/>
      <c r="Q100" s="491">
        <v>314</v>
      </c>
    </row>
    <row r="101" spans="1:17" ht="14.45" customHeight="1" x14ac:dyDescent="0.2">
      <c r="A101" s="485" t="s">
        <v>1593</v>
      </c>
      <c r="B101" s="486" t="s">
        <v>1505</v>
      </c>
      <c r="C101" s="486" t="s">
        <v>1487</v>
      </c>
      <c r="D101" s="486" t="s">
        <v>1509</v>
      </c>
      <c r="E101" s="486" t="s">
        <v>1510</v>
      </c>
      <c r="F101" s="490">
        <v>6</v>
      </c>
      <c r="G101" s="490">
        <v>600</v>
      </c>
      <c r="H101" s="490"/>
      <c r="I101" s="490">
        <v>100</v>
      </c>
      <c r="J101" s="490">
        <v>6</v>
      </c>
      <c r="K101" s="490">
        <v>606</v>
      </c>
      <c r="L101" s="490"/>
      <c r="M101" s="490">
        <v>101</v>
      </c>
      <c r="N101" s="490"/>
      <c r="O101" s="490"/>
      <c r="P101" s="512"/>
      <c r="Q101" s="491"/>
    </row>
    <row r="102" spans="1:17" ht="14.45" customHeight="1" x14ac:dyDescent="0.2">
      <c r="A102" s="485" t="s">
        <v>1593</v>
      </c>
      <c r="B102" s="486" t="s">
        <v>1505</v>
      </c>
      <c r="C102" s="486" t="s">
        <v>1487</v>
      </c>
      <c r="D102" s="486" t="s">
        <v>1513</v>
      </c>
      <c r="E102" s="486" t="s">
        <v>1514</v>
      </c>
      <c r="F102" s="490">
        <v>178</v>
      </c>
      <c r="G102" s="490">
        <v>24564</v>
      </c>
      <c r="H102" s="490"/>
      <c r="I102" s="490">
        <v>138</v>
      </c>
      <c r="J102" s="490">
        <v>115</v>
      </c>
      <c r="K102" s="490">
        <v>15985</v>
      </c>
      <c r="L102" s="490"/>
      <c r="M102" s="490">
        <v>139</v>
      </c>
      <c r="N102" s="490">
        <v>67</v>
      </c>
      <c r="O102" s="490">
        <v>9514</v>
      </c>
      <c r="P102" s="512"/>
      <c r="Q102" s="491">
        <v>142</v>
      </c>
    </row>
    <row r="103" spans="1:17" ht="14.45" customHeight="1" x14ac:dyDescent="0.2">
      <c r="A103" s="485" t="s">
        <v>1593</v>
      </c>
      <c r="B103" s="486" t="s">
        <v>1505</v>
      </c>
      <c r="C103" s="486" t="s">
        <v>1487</v>
      </c>
      <c r="D103" s="486" t="s">
        <v>1516</v>
      </c>
      <c r="E103" s="486" t="s">
        <v>1517</v>
      </c>
      <c r="F103" s="490">
        <v>1</v>
      </c>
      <c r="G103" s="490">
        <v>645</v>
      </c>
      <c r="H103" s="490"/>
      <c r="I103" s="490">
        <v>645</v>
      </c>
      <c r="J103" s="490">
        <v>3</v>
      </c>
      <c r="K103" s="490">
        <v>1947</v>
      </c>
      <c r="L103" s="490"/>
      <c r="M103" s="490">
        <v>649</v>
      </c>
      <c r="N103" s="490"/>
      <c r="O103" s="490"/>
      <c r="P103" s="512"/>
      <c r="Q103" s="491"/>
    </row>
    <row r="104" spans="1:17" ht="14.45" customHeight="1" x14ac:dyDescent="0.2">
      <c r="A104" s="485" t="s">
        <v>1593</v>
      </c>
      <c r="B104" s="486" t="s">
        <v>1505</v>
      </c>
      <c r="C104" s="486" t="s">
        <v>1487</v>
      </c>
      <c r="D104" s="486" t="s">
        <v>1520</v>
      </c>
      <c r="E104" s="486" t="s">
        <v>1521</v>
      </c>
      <c r="F104" s="490">
        <v>14</v>
      </c>
      <c r="G104" s="490">
        <v>2450</v>
      </c>
      <c r="H104" s="490"/>
      <c r="I104" s="490">
        <v>175</v>
      </c>
      <c r="J104" s="490">
        <v>11</v>
      </c>
      <c r="K104" s="490">
        <v>1936</v>
      </c>
      <c r="L104" s="490"/>
      <c r="M104" s="490">
        <v>176</v>
      </c>
      <c r="N104" s="490">
        <v>4</v>
      </c>
      <c r="O104" s="490">
        <v>760</v>
      </c>
      <c r="P104" s="512"/>
      <c r="Q104" s="491">
        <v>190</v>
      </c>
    </row>
    <row r="105" spans="1:17" ht="14.45" customHeight="1" x14ac:dyDescent="0.2">
      <c r="A105" s="485" t="s">
        <v>1593</v>
      </c>
      <c r="B105" s="486" t="s">
        <v>1505</v>
      </c>
      <c r="C105" s="486" t="s">
        <v>1487</v>
      </c>
      <c r="D105" s="486" t="s">
        <v>1522</v>
      </c>
      <c r="E105" s="486" t="s">
        <v>1523</v>
      </c>
      <c r="F105" s="490">
        <v>2</v>
      </c>
      <c r="G105" s="490">
        <v>696</v>
      </c>
      <c r="H105" s="490"/>
      <c r="I105" s="490">
        <v>348</v>
      </c>
      <c r="J105" s="490"/>
      <c r="K105" s="490"/>
      <c r="L105" s="490"/>
      <c r="M105" s="490"/>
      <c r="N105" s="490"/>
      <c r="O105" s="490"/>
      <c r="P105" s="512"/>
      <c r="Q105" s="491"/>
    </row>
    <row r="106" spans="1:17" ht="14.45" customHeight="1" x14ac:dyDescent="0.2">
      <c r="A106" s="485" t="s">
        <v>1593</v>
      </c>
      <c r="B106" s="486" t="s">
        <v>1505</v>
      </c>
      <c r="C106" s="486" t="s">
        <v>1487</v>
      </c>
      <c r="D106" s="486" t="s">
        <v>1524</v>
      </c>
      <c r="E106" s="486" t="s">
        <v>1525</v>
      </c>
      <c r="F106" s="490">
        <v>234</v>
      </c>
      <c r="G106" s="490">
        <v>3978</v>
      </c>
      <c r="H106" s="490"/>
      <c r="I106" s="490">
        <v>17</v>
      </c>
      <c r="J106" s="490">
        <v>161</v>
      </c>
      <c r="K106" s="490">
        <v>2737</v>
      </c>
      <c r="L106" s="490"/>
      <c r="M106" s="490">
        <v>17</v>
      </c>
      <c r="N106" s="490">
        <v>98</v>
      </c>
      <c r="O106" s="490">
        <v>1862</v>
      </c>
      <c r="P106" s="512"/>
      <c r="Q106" s="491">
        <v>19</v>
      </c>
    </row>
    <row r="107" spans="1:17" ht="14.45" customHeight="1" x14ac:dyDescent="0.2">
      <c r="A107" s="485" t="s">
        <v>1593</v>
      </c>
      <c r="B107" s="486" t="s">
        <v>1505</v>
      </c>
      <c r="C107" s="486" t="s">
        <v>1487</v>
      </c>
      <c r="D107" s="486" t="s">
        <v>1526</v>
      </c>
      <c r="E107" s="486" t="s">
        <v>1527</v>
      </c>
      <c r="F107" s="490">
        <v>43</v>
      </c>
      <c r="G107" s="490">
        <v>11911</v>
      </c>
      <c r="H107" s="490"/>
      <c r="I107" s="490">
        <v>277</v>
      </c>
      <c r="J107" s="490">
        <v>38</v>
      </c>
      <c r="K107" s="490">
        <v>10602</v>
      </c>
      <c r="L107" s="490"/>
      <c r="M107" s="490">
        <v>279</v>
      </c>
      <c r="N107" s="490">
        <v>36</v>
      </c>
      <c r="O107" s="490">
        <v>10404</v>
      </c>
      <c r="P107" s="512"/>
      <c r="Q107" s="491">
        <v>289</v>
      </c>
    </row>
    <row r="108" spans="1:17" ht="14.45" customHeight="1" x14ac:dyDescent="0.2">
      <c r="A108" s="485" t="s">
        <v>1593</v>
      </c>
      <c r="B108" s="486" t="s">
        <v>1505</v>
      </c>
      <c r="C108" s="486" t="s">
        <v>1487</v>
      </c>
      <c r="D108" s="486" t="s">
        <v>1528</v>
      </c>
      <c r="E108" s="486" t="s">
        <v>1529</v>
      </c>
      <c r="F108" s="490">
        <v>47</v>
      </c>
      <c r="G108" s="490">
        <v>6627</v>
      </c>
      <c r="H108" s="490"/>
      <c r="I108" s="490">
        <v>141</v>
      </c>
      <c r="J108" s="490">
        <v>43</v>
      </c>
      <c r="K108" s="490">
        <v>6106</v>
      </c>
      <c r="L108" s="490"/>
      <c r="M108" s="490">
        <v>142</v>
      </c>
      <c r="N108" s="490">
        <v>47</v>
      </c>
      <c r="O108" s="490">
        <v>6721</v>
      </c>
      <c r="P108" s="512"/>
      <c r="Q108" s="491">
        <v>143</v>
      </c>
    </row>
    <row r="109" spans="1:17" ht="14.45" customHeight="1" x14ac:dyDescent="0.2">
      <c r="A109" s="485" t="s">
        <v>1593</v>
      </c>
      <c r="B109" s="486" t="s">
        <v>1505</v>
      </c>
      <c r="C109" s="486" t="s">
        <v>1487</v>
      </c>
      <c r="D109" s="486" t="s">
        <v>1530</v>
      </c>
      <c r="E109" s="486" t="s">
        <v>1529</v>
      </c>
      <c r="F109" s="490">
        <v>178</v>
      </c>
      <c r="G109" s="490">
        <v>14062</v>
      </c>
      <c r="H109" s="490"/>
      <c r="I109" s="490">
        <v>79</v>
      </c>
      <c r="J109" s="490">
        <v>115</v>
      </c>
      <c r="K109" s="490">
        <v>9085</v>
      </c>
      <c r="L109" s="490"/>
      <c r="M109" s="490">
        <v>79</v>
      </c>
      <c r="N109" s="490">
        <v>67</v>
      </c>
      <c r="O109" s="490">
        <v>5427</v>
      </c>
      <c r="P109" s="512"/>
      <c r="Q109" s="491">
        <v>81</v>
      </c>
    </row>
    <row r="110" spans="1:17" ht="14.45" customHeight="1" x14ac:dyDescent="0.2">
      <c r="A110" s="485" t="s">
        <v>1593</v>
      </c>
      <c r="B110" s="486" t="s">
        <v>1505</v>
      </c>
      <c r="C110" s="486" t="s">
        <v>1487</v>
      </c>
      <c r="D110" s="486" t="s">
        <v>1531</v>
      </c>
      <c r="E110" s="486" t="s">
        <v>1532</v>
      </c>
      <c r="F110" s="490">
        <v>47</v>
      </c>
      <c r="G110" s="490">
        <v>14852</v>
      </c>
      <c r="H110" s="490"/>
      <c r="I110" s="490">
        <v>316</v>
      </c>
      <c r="J110" s="490">
        <v>43</v>
      </c>
      <c r="K110" s="490">
        <v>13674</v>
      </c>
      <c r="L110" s="490"/>
      <c r="M110" s="490">
        <v>318</v>
      </c>
      <c r="N110" s="490">
        <v>47</v>
      </c>
      <c r="O110" s="490">
        <v>15416</v>
      </c>
      <c r="P110" s="512"/>
      <c r="Q110" s="491">
        <v>328</v>
      </c>
    </row>
    <row r="111" spans="1:17" ht="14.45" customHeight="1" x14ac:dyDescent="0.2">
      <c r="A111" s="485" t="s">
        <v>1593</v>
      </c>
      <c r="B111" s="486" t="s">
        <v>1505</v>
      </c>
      <c r="C111" s="486" t="s">
        <v>1487</v>
      </c>
      <c r="D111" s="486" t="s">
        <v>1533</v>
      </c>
      <c r="E111" s="486" t="s">
        <v>1534</v>
      </c>
      <c r="F111" s="490">
        <v>2</v>
      </c>
      <c r="G111" s="490">
        <v>658</v>
      </c>
      <c r="H111" s="490"/>
      <c r="I111" s="490">
        <v>329</v>
      </c>
      <c r="J111" s="490"/>
      <c r="K111" s="490"/>
      <c r="L111" s="490"/>
      <c r="M111" s="490"/>
      <c r="N111" s="490"/>
      <c r="O111" s="490"/>
      <c r="P111" s="512"/>
      <c r="Q111" s="491"/>
    </row>
    <row r="112" spans="1:17" ht="14.45" customHeight="1" x14ac:dyDescent="0.2">
      <c r="A112" s="485" t="s">
        <v>1593</v>
      </c>
      <c r="B112" s="486" t="s">
        <v>1505</v>
      </c>
      <c r="C112" s="486" t="s">
        <v>1487</v>
      </c>
      <c r="D112" s="486" t="s">
        <v>1535</v>
      </c>
      <c r="E112" s="486" t="s">
        <v>1536</v>
      </c>
      <c r="F112" s="490">
        <v>161</v>
      </c>
      <c r="G112" s="490">
        <v>26565</v>
      </c>
      <c r="H112" s="490"/>
      <c r="I112" s="490">
        <v>165</v>
      </c>
      <c r="J112" s="490">
        <v>105</v>
      </c>
      <c r="K112" s="490">
        <v>17430</v>
      </c>
      <c r="L112" s="490"/>
      <c r="M112" s="490">
        <v>166</v>
      </c>
      <c r="N112" s="490">
        <v>65</v>
      </c>
      <c r="O112" s="490">
        <v>11050</v>
      </c>
      <c r="P112" s="512"/>
      <c r="Q112" s="491">
        <v>170</v>
      </c>
    </row>
    <row r="113" spans="1:17" ht="14.45" customHeight="1" x14ac:dyDescent="0.2">
      <c r="A113" s="485" t="s">
        <v>1593</v>
      </c>
      <c r="B113" s="486" t="s">
        <v>1505</v>
      </c>
      <c r="C113" s="486" t="s">
        <v>1487</v>
      </c>
      <c r="D113" s="486" t="s">
        <v>1539</v>
      </c>
      <c r="E113" s="486" t="s">
        <v>1503</v>
      </c>
      <c r="F113" s="490">
        <v>437</v>
      </c>
      <c r="G113" s="490">
        <v>32338</v>
      </c>
      <c r="H113" s="490"/>
      <c r="I113" s="490">
        <v>74</v>
      </c>
      <c r="J113" s="490">
        <v>289</v>
      </c>
      <c r="K113" s="490">
        <v>21386</v>
      </c>
      <c r="L113" s="490"/>
      <c r="M113" s="490">
        <v>74</v>
      </c>
      <c r="N113" s="490">
        <v>184</v>
      </c>
      <c r="O113" s="490">
        <v>13800</v>
      </c>
      <c r="P113" s="512"/>
      <c r="Q113" s="491">
        <v>75</v>
      </c>
    </row>
    <row r="114" spans="1:17" ht="14.45" customHeight="1" x14ac:dyDescent="0.2">
      <c r="A114" s="485" t="s">
        <v>1593</v>
      </c>
      <c r="B114" s="486" t="s">
        <v>1505</v>
      </c>
      <c r="C114" s="486" t="s">
        <v>1487</v>
      </c>
      <c r="D114" s="486" t="s">
        <v>1544</v>
      </c>
      <c r="E114" s="486" t="s">
        <v>1545</v>
      </c>
      <c r="F114" s="490">
        <v>1</v>
      </c>
      <c r="G114" s="490">
        <v>233</v>
      </c>
      <c r="H114" s="490"/>
      <c r="I114" s="490">
        <v>233</v>
      </c>
      <c r="J114" s="490"/>
      <c r="K114" s="490"/>
      <c r="L114" s="490"/>
      <c r="M114" s="490"/>
      <c r="N114" s="490"/>
      <c r="O114" s="490"/>
      <c r="P114" s="512"/>
      <c r="Q114" s="491"/>
    </row>
    <row r="115" spans="1:17" ht="14.45" customHeight="1" x14ac:dyDescent="0.2">
      <c r="A115" s="485" t="s">
        <v>1593</v>
      </c>
      <c r="B115" s="486" t="s">
        <v>1505</v>
      </c>
      <c r="C115" s="486" t="s">
        <v>1487</v>
      </c>
      <c r="D115" s="486" t="s">
        <v>1546</v>
      </c>
      <c r="E115" s="486" t="s">
        <v>1547</v>
      </c>
      <c r="F115" s="490">
        <v>20</v>
      </c>
      <c r="G115" s="490">
        <v>24320</v>
      </c>
      <c r="H115" s="490"/>
      <c r="I115" s="490">
        <v>1216</v>
      </c>
      <c r="J115" s="490">
        <v>15</v>
      </c>
      <c r="K115" s="490">
        <v>18300</v>
      </c>
      <c r="L115" s="490"/>
      <c r="M115" s="490">
        <v>1220</v>
      </c>
      <c r="N115" s="490">
        <v>5</v>
      </c>
      <c r="O115" s="490">
        <v>6200</v>
      </c>
      <c r="P115" s="512"/>
      <c r="Q115" s="491">
        <v>1240</v>
      </c>
    </row>
    <row r="116" spans="1:17" ht="14.45" customHeight="1" x14ac:dyDescent="0.2">
      <c r="A116" s="485" t="s">
        <v>1593</v>
      </c>
      <c r="B116" s="486" t="s">
        <v>1505</v>
      </c>
      <c r="C116" s="486" t="s">
        <v>1487</v>
      </c>
      <c r="D116" s="486" t="s">
        <v>1548</v>
      </c>
      <c r="E116" s="486" t="s">
        <v>1549</v>
      </c>
      <c r="F116" s="490">
        <v>11</v>
      </c>
      <c r="G116" s="490">
        <v>1276</v>
      </c>
      <c r="H116" s="490"/>
      <c r="I116" s="490">
        <v>116</v>
      </c>
      <c r="J116" s="490">
        <v>8</v>
      </c>
      <c r="K116" s="490">
        <v>936</v>
      </c>
      <c r="L116" s="490"/>
      <c r="M116" s="490">
        <v>117</v>
      </c>
      <c r="N116" s="490">
        <v>3</v>
      </c>
      <c r="O116" s="490">
        <v>366</v>
      </c>
      <c r="P116" s="512"/>
      <c r="Q116" s="491">
        <v>122</v>
      </c>
    </row>
    <row r="117" spans="1:17" ht="14.45" customHeight="1" x14ac:dyDescent="0.2">
      <c r="A117" s="485" t="s">
        <v>1593</v>
      </c>
      <c r="B117" s="486" t="s">
        <v>1505</v>
      </c>
      <c r="C117" s="486" t="s">
        <v>1487</v>
      </c>
      <c r="D117" s="486" t="s">
        <v>1554</v>
      </c>
      <c r="E117" s="486" t="s">
        <v>1555</v>
      </c>
      <c r="F117" s="490">
        <v>1</v>
      </c>
      <c r="G117" s="490">
        <v>1075</v>
      </c>
      <c r="H117" s="490"/>
      <c r="I117" s="490">
        <v>1075</v>
      </c>
      <c r="J117" s="490"/>
      <c r="K117" s="490"/>
      <c r="L117" s="490"/>
      <c r="M117" s="490"/>
      <c r="N117" s="490"/>
      <c r="O117" s="490"/>
      <c r="P117" s="512"/>
      <c r="Q117" s="491"/>
    </row>
    <row r="118" spans="1:17" ht="14.45" customHeight="1" x14ac:dyDescent="0.2">
      <c r="A118" s="485" t="s">
        <v>1593</v>
      </c>
      <c r="B118" s="486" t="s">
        <v>1505</v>
      </c>
      <c r="C118" s="486" t="s">
        <v>1487</v>
      </c>
      <c r="D118" s="486" t="s">
        <v>1556</v>
      </c>
      <c r="E118" s="486" t="s">
        <v>1557</v>
      </c>
      <c r="F118" s="490"/>
      <c r="G118" s="490"/>
      <c r="H118" s="490"/>
      <c r="I118" s="490"/>
      <c r="J118" s="490">
        <v>1</v>
      </c>
      <c r="K118" s="490">
        <v>306</v>
      </c>
      <c r="L118" s="490"/>
      <c r="M118" s="490">
        <v>306</v>
      </c>
      <c r="N118" s="490"/>
      <c r="O118" s="490"/>
      <c r="P118" s="512"/>
      <c r="Q118" s="491"/>
    </row>
    <row r="119" spans="1:17" ht="14.45" customHeight="1" x14ac:dyDescent="0.2">
      <c r="A119" s="485" t="s">
        <v>1485</v>
      </c>
      <c r="B119" s="486" t="s">
        <v>1505</v>
      </c>
      <c r="C119" s="486" t="s">
        <v>1487</v>
      </c>
      <c r="D119" s="486" t="s">
        <v>1502</v>
      </c>
      <c r="E119" s="486" t="s">
        <v>1503</v>
      </c>
      <c r="F119" s="490">
        <v>283</v>
      </c>
      <c r="G119" s="490">
        <v>60279</v>
      </c>
      <c r="H119" s="490"/>
      <c r="I119" s="490">
        <v>213</v>
      </c>
      <c r="J119" s="490">
        <v>293</v>
      </c>
      <c r="K119" s="490">
        <v>62995</v>
      </c>
      <c r="L119" s="490"/>
      <c r="M119" s="490">
        <v>215</v>
      </c>
      <c r="N119" s="490">
        <v>270</v>
      </c>
      <c r="O119" s="490">
        <v>59940</v>
      </c>
      <c r="P119" s="512"/>
      <c r="Q119" s="491">
        <v>222</v>
      </c>
    </row>
    <row r="120" spans="1:17" ht="14.45" customHeight="1" x14ac:dyDescent="0.2">
      <c r="A120" s="485" t="s">
        <v>1485</v>
      </c>
      <c r="B120" s="486" t="s">
        <v>1505</v>
      </c>
      <c r="C120" s="486" t="s">
        <v>1487</v>
      </c>
      <c r="D120" s="486" t="s">
        <v>1506</v>
      </c>
      <c r="E120" s="486" t="s">
        <v>1503</v>
      </c>
      <c r="F120" s="490">
        <v>7</v>
      </c>
      <c r="G120" s="490">
        <v>616</v>
      </c>
      <c r="H120" s="490"/>
      <c r="I120" s="490">
        <v>88</v>
      </c>
      <c r="J120" s="490">
        <v>2</v>
      </c>
      <c r="K120" s="490">
        <v>178</v>
      </c>
      <c r="L120" s="490"/>
      <c r="M120" s="490">
        <v>89</v>
      </c>
      <c r="N120" s="490">
        <v>6</v>
      </c>
      <c r="O120" s="490">
        <v>552</v>
      </c>
      <c r="P120" s="512"/>
      <c r="Q120" s="491">
        <v>92</v>
      </c>
    </row>
    <row r="121" spans="1:17" ht="14.45" customHeight="1" x14ac:dyDescent="0.2">
      <c r="A121" s="485" t="s">
        <v>1485</v>
      </c>
      <c r="B121" s="486" t="s">
        <v>1505</v>
      </c>
      <c r="C121" s="486" t="s">
        <v>1487</v>
      </c>
      <c r="D121" s="486" t="s">
        <v>1507</v>
      </c>
      <c r="E121" s="486" t="s">
        <v>1508</v>
      </c>
      <c r="F121" s="490">
        <v>317</v>
      </c>
      <c r="G121" s="490">
        <v>96051</v>
      </c>
      <c r="H121" s="490"/>
      <c r="I121" s="490">
        <v>303</v>
      </c>
      <c r="J121" s="490">
        <v>386</v>
      </c>
      <c r="K121" s="490">
        <v>117730</v>
      </c>
      <c r="L121" s="490"/>
      <c r="M121" s="490">
        <v>305</v>
      </c>
      <c r="N121" s="490">
        <v>632</v>
      </c>
      <c r="O121" s="490">
        <v>198448</v>
      </c>
      <c r="P121" s="512"/>
      <c r="Q121" s="491">
        <v>314</v>
      </c>
    </row>
    <row r="122" spans="1:17" ht="14.45" customHeight="1" x14ac:dyDescent="0.2">
      <c r="A122" s="485" t="s">
        <v>1485</v>
      </c>
      <c r="B122" s="486" t="s">
        <v>1505</v>
      </c>
      <c r="C122" s="486" t="s">
        <v>1487</v>
      </c>
      <c r="D122" s="486" t="s">
        <v>1509</v>
      </c>
      <c r="E122" s="486" t="s">
        <v>1510</v>
      </c>
      <c r="F122" s="490">
        <v>3</v>
      </c>
      <c r="G122" s="490">
        <v>300</v>
      </c>
      <c r="H122" s="490"/>
      <c r="I122" s="490">
        <v>100</v>
      </c>
      <c r="J122" s="490">
        <v>6</v>
      </c>
      <c r="K122" s="490">
        <v>606</v>
      </c>
      <c r="L122" s="490"/>
      <c r="M122" s="490">
        <v>101</v>
      </c>
      <c r="N122" s="490">
        <v>6</v>
      </c>
      <c r="O122" s="490">
        <v>636</v>
      </c>
      <c r="P122" s="512"/>
      <c r="Q122" s="491">
        <v>106</v>
      </c>
    </row>
    <row r="123" spans="1:17" ht="14.45" customHeight="1" x14ac:dyDescent="0.2">
      <c r="A123" s="485" t="s">
        <v>1485</v>
      </c>
      <c r="B123" s="486" t="s">
        <v>1505</v>
      </c>
      <c r="C123" s="486" t="s">
        <v>1487</v>
      </c>
      <c r="D123" s="486" t="s">
        <v>1511</v>
      </c>
      <c r="E123" s="486" t="s">
        <v>1512</v>
      </c>
      <c r="F123" s="490"/>
      <c r="G123" s="490"/>
      <c r="H123" s="490"/>
      <c r="I123" s="490"/>
      <c r="J123" s="490">
        <v>1</v>
      </c>
      <c r="K123" s="490">
        <v>237</v>
      </c>
      <c r="L123" s="490"/>
      <c r="M123" s="490">
        <v>237</v>
      </c>
      <c r="N123" s="490">
        <v>1</v>
      </c>
      <c r="O123" s="490">
        <v>247</v>
      </c>
      <c r="P123" s="512"/>
      <c r="Q123" s="491">
        <v>247</v>
      </c>
    </row>
    <row r="124" spans="1:17" ht="14.45" customHeight="1" x14ac:dyDescent="0.2">
      <c r="A124" s="485" t="s">
        <v>1485</v>
      </c>
      <c r="B124" s="486" t="s">
        <v>1505</v>
      </c>
      <c r="C124" s="486" t="s">
        <v>1487</v>
      </c>
      <c r="D124" s="486" t="s">
        <v>1513</v>
      </c>
      <c r="E124" s="486" t="s">
        <v>1514</v>
      </c>
      <c r="F124" s="490">
        <v>140</v>
      </c>
      <c r="G124" s="490">
        <v>19320</v>
      </c>
      <c r="H124" s="490"/>
      <c r="I124" s="490">
        <v>138</v>
      </c>
      <c r="J124" s="490">
        <v>125</v>
      </c>
      <c r="K124" s="490">
        <v>17375</v>
      </c>
      <c r="L124" s="490"/>
      <c r="M124" s="490">
        <v>139</v>
      </c>
      <c r="N124" s="490">
        <v>129</v>
      </c>
      <c r="O124" s="490">
        <v>18318</v>
      </c>
      <c r="P124" s="512"/>
      <c r="Q124" s="491">
        <v>142</v>
      </c>
    </row>
    <row r="125" spans="1:17" ht="14.45" customHeight="1" x14ac:dyDescent="0.2">
      <c r="A125" s="485" t="s">
        <v>1485</v>
      </c>
      <c r="B125" s="486" t="s">
        <v>1505</v>
      </c>
      <c r="C125" s="486" t="s">
        <v>1487</v>
      </c>
      <c r="D125" s="486" t="s">
        <v>1515</v>
      </c>
      <c r="E125" s="486" t="s">
        <v>1514</v>
      </c>
      <c r="F125" s="490">
        <v>1</v>
      </c>
      <c r="G125" s="490">
        <v>185</v>
      </c>
      <c r="H125" s="490"/>
      <c r="I125" s="490">
        <v>185</v>
      </c>
      <c r="J125" s="490">
        <v>1</v>
      </c>
      <c r="K125" s="490">
        <v>187</v>
      </c>
      <c r="L125" s="490"/>
      <c r="M125" s="490">
        <v>187</v>
      </c>
      <c r="N125" s="490">
        <v>3</v>
      </c>
      <c r="O125" s="490">
        <v>582</v>
      </c>
      <c r="P125" s="512"/>
      <c r="Q125" s="491">
        <v>194</v>
      </c>
    </row>
    <row r="126" spans="1:17" ht="14.45" customHeight="1" x14ac:dyDescent="0.2">
      <c r="A126" s="485" t="s">
        <v>1485</v>
      </c>
      <c r="B126" s="486" t="s">
        <v>1505</v>
      </c>
      <c r="C126" s="486" t="s">
        <v>1487</v>
      </c>
      <c r="D126" s="486" t="s">
        <v>1516</v>
      </c>
      <c r="E126" s="486" t="s">
        <v>1517</v>
      </c>
      <c r="F126" s="490">
        <v>1</v>
      </c>
      <c r="G126" s="490">
        <v>645</v>
      </c>
      <c r="H126" s="490"/>
      <c r="I126" s="490">
        <v>645</v>
      </c>
      <c r="J126" s="490">
        <v>1</v>
      </c>
      <c r="K126" s="490">
        <v>649</v>
      </c>
      <c r="L126" s="490"/>
      <c r="M126" s="490">
        <v>649</v>
      </c>
      <c r="N126" s="490">
        <v>3</v>
      </c>
      <c r="O126" s="490">
        <v>2025</v>
      </c>
      <c r="P126" s="512"/>
      <c r="Q126" s="491">
        <v>675</v>
      </c>
    </row>
    <row r="127" spans="1:17" ht="14.45" customHeight="1" x14ac:dyDescent="0.2">
      <c r="A127" s="485" t="s">
        <v>1485</v>
      </c>
      <c r="B127" s="486" t="s">
        <v>1505</v>
      </c>
      <c r="C127" s="486" t="s">
        <v>1487</v>
      </c>
      <c r="D127" s="486" t="s">
        <v>1520</v>
      </c>
      <c r="E127" s="486" t="s">
        <v>1521</v>
      </c>
      <c r="F127" s="490">
        <v>17</v>
      </c>
      <c r="G127" s="490">
        <v>2975</v>
      </c>
      <c r="H127" s="490"/>
      <c r="I127" s="490">
        <v>175</v>
      </c>
      <c r="J127" s="490">
        <v>15</v>
      </c>
      <c r="K127" s="490">
        <v>2640</v>
      </c>
      <c r="L127" s="490"/>
      <c r="M127" s="490">
        <v>176</v>
      </c>
      <c r="N127" s="490">
        <v>20</v>
      </c>
      <c r="O127" s="490">
        <v>3800</v>
      </c>
      <c r="P127" s="512"/>
      <c r="Q127" s="491">
        <v>190</v>
      </c>
    </row>
    <row r="128" spans="1:17" ht="14.45" customHeight="1" x14ac:dyDescent="0.2">
      <c r="A128" s="485" t="s">
        <v>1485</v>
      </c>
      <c r="B128" s="486" t="s">
        <v>1505</v>
      </c>
      <c r="C128" s="486" t="s">
        <v>1487</v>
      </c>
      <c r="D128" s="486" t="s">
        <v>1524</v>
      </c>
      <c r="E128" s="486" t="s">
        <v>1525</v>
      </c>
      <c r="F128" s="490">
        <v>231</v>
      </c>
      <c r="G128" s="490">
        <v>3927</v>
      </c>
      <c r="H128" s="490"/>
      <c r="I128" s="490">
        <v>17</v>
      </c>
      <c r="J128" s="490">
        <v>235</v>
      </c>
      <c r="K128" s="490">
        <v>3995</v>
      </c>
      <c r="L128" s="490"/>
      <c r="M128" s="490">
        <v>17</v>
      </c>
      <c r="N128" s="490">
        <v>165</v>
      </c>
      <c r="O128" s="490">
        <v>3135</v>
      </c>
      <c r="P128" s="512"/>
      <c r="Q128" s="491">
        <v>19</v>
      </c>
    </row>
    <row r="129" spans="1:17" ht="14.45" customHeight="1" x14ac:dyDescent="0.2">
      <c r="A129" s="485" t="s">
        <v>1485</v>
      </c>
      <c r="B129" s="486" t="s">
        <v>1505</v>
      </c>
      <c r="C129" s="486" t="s">
        <v>1487</v>
      </c>
      <c r="D129" s="486" t="s">
        <v>1526</v>
      </c>
      <c r="E129" s="486" t="s">
        <v>1527</v>
      </c>
      <c r="F129" s="490">
        <v>92</v>
      </c>
      <c r="G129" s="490">
        <v>25484</v>
      </c>
      <c r="H129" s="490"/>
      <c r="I129" s="490">
        <v>277</v>
      </c>
      <c r="J129" s="490">
        <v>90</v>
      </c>
      <c r="K129" s="490">
        <v>25110</v>
      </c>
      <c r="L129" s="490"/>
      <c r="M129" s="490">
        <v>279</v>
      </c>
      <c r="N129" s="490">
        <v>96</v>
      </c>
      <c r="O129" s="490">
        <v>27744</v>
      </c>
      <c r="P129" s="512"/>
      <c r="Q129" s="491">
        <v>289</v>
      </c>
    </row>
    <row r="130" spans="1:17" ht="14.45" customHeight="1" x14ac:dyDescent="0.2">
      <c r="A130" s="485" t="s">
        <v>1485</v>
      </c>
      <c r="B130" s="486" t="s">
        <v>1505</v>
      </c>
      <c r="C130" s="486" t="s">
        <v>1487</v>
      </c>
      <c r="D130" s="486" t="s">
        <v>1528</v>
      </c>
      <c r="E130" s="486" t="s">
        <v>1529</v>
      </c>
      <c r="F130" s="490">
        <v>99</v>
      </c>
      <c r="G130" s="490">
        <v>13959</v>
      </c>
      <c r="H130" s="490"/>
      <c r="I130" s="490">
        <v>141</v>
      </c>
      <c r="J130" s="490">
        <v>109</v>
      </c>
      <c r="K130" s="490">
        <v>15478</v>
      </c>
      <c r="L130" s="490"/>
      <c r="M130" s="490">
        <v>142</v>
      </c>
      <c r="N130" s="490">
        <v>105</v>
      </c>
      <c r="O130" s="490">
        <v>15015</v>
      </c>
      <c r="P130" s="512"/>
      <c r="Q130" s="491">
        <v>143</v>
      </c>
    </row>
    <row r="131" spans="1:17" ht="14.45" customHeight="1" x14ac:dyDescent="0.2">
      <c r="A131" s="485" t="s">
        <v>1485</v>
      </c>
      <c r="B131" s="486" t="s">
        <v>1505</v>
      </c>
      <c r="C131" s="486" t="s">
        <v>1487</v>
      </c>
      <c r="D131" s="486" t="s">
        <v>1530</v>
      </c>
      <c r="E131" s="486" t="s">
        <v>1529</v>
      </c>
      <c r="F131" s="490">
        <v>140</v>
      </c>
      <c r="G131" s="490">
        <v>11060</v>
      </c>
      <c r="H131" s="490"/>
      <c r="I131" s="490">
        <v>79</v>
      </c>
      <c r="J131" s="490">
        <v>125</v>
      </c>
      <c r="K131" s="490">
        <v>9875</v>
      </c>
      <c r="L131" s="490"/>
      <c r="M131" s="490">
        <v>79</v>
      </c>
      <c r="N131" s="490">
        <v>129</v>
      </c>
      <c r="O131" s="490">
        <v>10449</v>
      </c>
      <c r="P131" s="512"/>
      <c r="Q131" s="491">
        <v>81</v>
      </c>
    </row>
    <row r="132" spans="1:17" ht="14.45" customHeight="1" x14ac:dyDescent="0.2">
      <c r="A132" s="485" t="s">
        <v>1485</v>
      </c>
      <c r="B132" s="486" t="s">
        <v>1505</v>
      </c>
      <c r="C132" s="486" t="s">
        <v>1487</v>
      </c>
      <c r="D132" s="486" t="s">
        <v>1531</v>
      </c>
      <c r="E132" s="486" t="s">
        <v>1532</v>
      </c>
      <c r="F132" s="490">
        <v>99</v>
      </c>
      <c r="G132" s="490">
        <v>31284</v>
      </c>
      <c r="H132" s="490"/>
      <c r="I132" s="490">
        <v>316</v>
      </c>
      <c r="J132" s="490">
        <v>109</v>
      </c>
      <c r="K132" s="490">
        <v>34662</v>
      </c>
      <c r="L132" s="490"/>
      <c r="M132" s="490">
        <v>318</v>
      </c>
      <c r="N132" s="490">
        <v>105</v>
      </c>
      <c r="O132" s="490">
        <v>34440</v>
      </c>
      <c r="P132" s="512"/>
      <c r="Q132" s="491">
        <v>328</v>
      </c>
    </row>
    <row r="133" spans="1:17" ht="14.45" customHeight="1" x14ac:dyDescent="0.2">
      <c r="A133" s="485" t="s">
        <v>1485</v>
      </c>
      <c r="B133" s="486" t="s">
        <v>1505</v>
      </c>
      <c r="C133" s="486" t="s">
        <v>1487</v>
      </c>
      <c r="D133" s="486" t="s">
        <v>1535</v>
      </c>
      <c r="E133" s="486" t="s">
        <v>1536</v>
      </c>
      <c r="F133" s="490">
        <v>139</v>
      </c>
      <c r="G133" s="490">
        <v>22935</v>
      </c>
      <c r="H133" s="490"/>
      <c r="I133" s="490">
        <v>165</v>
      </c>
      <c r="J133" s="490">
        <v>121</v>
      </c>
      <c r="K133" s="490">
        <v>20086</v>
      </c>
      <c r="L133" s="490"/>
      <c r="M133" s="490">
        <v>166</v>
      </c>
      <c r="N133" s="490">
        <v>132</v>
      </c>
      <c r="O133" s="490">
        <v>22440</v>
      </c>
      <c r="P133" s="512"/>
      <c r="Q133" s="491">
        <v>170</v>
      </c>
    </row>
    <row r="134" spans="1:17" ht="14.45" customHeight="1" x14ac:dyDescent="0.2">
      <c r="A134" s="485" t="s">
        <v>1485</v>
      </c>
      <c r="B134" s="486" t="s">
        <v>1505</v>
      </c>
      <c r="C134" s="486" t="s">
        <v>1487</v>
      </c>
      <c r="D134" s="486" t="s">
        <v>1539</v>
      </c>
      <c r="E134" s="486" t="s">
        <v>1503</v>
      </c>
      <c r="F134" s="490">
        <v>323</v>
      </c>
      <c r="G134" s="490">
        <v>23902</v>
      </c>
      <c r="H134" s="490"/>
      <c r="I134" s="490">
        <v>74</v>
      </c>
      <c r="J134" s="490">
        <v>262</v>
      </c>
      <c r="K134" s="490">
        <v>19388</v>
      </c>
      <c r="L134" s="490"/>
      <c r="M134" s="490">
        <v>74</v>
      </c>
      <c r="N134" s="490">
        <v>355</v>
      </c>
      <c r="O134" s="490">
        <v>26625</v>
      </c>
      <c r="P134" s="512"/>
      <c r="Q134" s="491">
        <v>75</v>
      </c>
    </row>
    <row r="135" spans="1:17" ht="14.45" customHeight="1" x14ac:dyDescent="0.2">
      <c r="A135" s="485" t="s">
        <v>1485</v>
      </c>
      <c r="B135" s="486" t="s">
        <v>1505</v>
      </c>
      <c r="C135" s="486" t="s">
        <v>1487</v>
      </c>
      <c r="D135" s="486" t="s">
        <v>1546</v>
      </c>
      <c r="E135" s="486" t="s">
        <v>1547</v>
      </c>
      <c r="F135" s="490">
        <v>25</v>
      </c>
      <c r="G135" s="490">
        <v>30400</v>
      </c>
      <c r="H135" s="490"/>
      <c r="I135" s="490">
        <v>1216</v>
      </c>
      <c r="J135" s="490">
        <v>20</v>
      </c>
      <c r="K135" s="490">
        <v>24400</v>
      </c>
      <c r="L135" s="490"/>
      <c r="M135" s="490">
        <v>1220</v>
      </c>
      <c r="N135" s="490">
        <v>41</v>
      </c>
      <c r="O135" s="490">
        <v>50840</v>
      </c>
      <c r="P135" s="512"/>
      <c r="Q135" s="491">
        <v>1240</v>
      </c>
    </row>
    <row r="136" spans="1:17" ht="14.45" customHeight="1" x14ac:dyDescent="0.2">
      <c r="A136" s="485" t="s">
        <v>1485</v>
      </c>
      <c r="B136" s="486" t="s">
        <v>1505</v>
      </c>
      <c r="C136" s="486" t="s">
        <v>1487</v>
      </c>
      <c r="D136" s="486" t="s">
        <v>1548</v>
      </c>
      <c r="E136" s="486" t="s">
        <v>1549</v>
      </c>
      <c r="F136" s="490">
        <v>17</v>
      </c>
      <c r="G136" s="490">
        <v>1972</v>
      </c>
      <c r="H136" s="490"/>
      <c r="I136" s="490">
        <v>116</v>
      </c>
      <c r="J136" s="490">
        <v>12</v>
      </c>
      <c r="K136" s="490">
        <v>1404</v>
      </c>
      <c r="L136" s="490"/>
      <c r="M136" s="490">
        <v>117</v>
      </c>
      <c r="N136" s="490">
        <v>21</v>
      </c>
      <c r="O136" s="490">
        <v>2562</v>
      </c>
      <c r="P136" s="512"/>
      <c r="Q136" s="491">
        <v>122</v>
      </c>
    </row>
    <row r="137" spans="1:17" ht="14.45" customHeight="1" x14ac:dyDescent="0.2">
      <c r="A137" s="485" t="s">
        <v>1485</v>
      </c>
      <c r="B137" s="486" t="s">
        <v>1505</v>
      </c>
      <c r="C137" s="486" t="s">
        <v>1487</v>
      </c>
      <c r="D137" s="486" t="s">
        <v>1550</v>
      </c>
      <c r="E137" s="486" t="s">
        <v>1551</v>
      </c>
      <c r="F137" s="490"/>
      <c r="G137" s="490"/>
      <c r="H137" s="490"/>
      <c r="I137" s="490"/>
      <c r="J137" s="490">
        <v>1</v>
      </c>
      <c r="K137" s="490">
        <v>352</v>
      </c>
      <c r="L137" s="490"/>
      <c r="M137" s="490">
        <v>352</v>
      </c>
      <c r="N137" s="490">
        <v>1</v>
      </c>
      <c r="O137" s="490">
        <v>380</v>
      </c>
      <c r="P137" s="512"/>
      <c r="Q137" s="491">
        <v>380</v>
      </c>
    </row>
    <row r="138" spans="1:17" ht="14.45" customHeight="1" x14ac:dyDescent="0.2">
      <c r="A138" s="485" t="s">
        <v>1485</v>
      </c>
      <c r="B138" s="486" t="s">
        <v>1505</v>
      </c>
      <c r="C138" s="486" t="s">
        <v>1487</v>
      </c>
      <c r="D138" s="486" t="s">
        <v>1554</v>
      </c>
      <c r="E138" s="486" t="s">
        <v>1555</v>
      </c>
      <c r="F138" s="490">
        <v>2</v>
      </c>
      <c r="G138" s="490">
        <v>2150</v>
      </c>
      <c r="H138" s="490"/>
      <c r="I138" s="490">
        <v>1075</v>
      </c>
      <c r="J138" s="490"/>
      <c r="K138" s="490"/>
      <c r="L138" s="490"/>
      <c r="M138" s="490"/>
      <c r="N138" s="490">
        <v>1</v>
      </c>
      <c r="O138" s="490">
        <v>1124</v>
      </c>
      <c r="P138" s="512"/>
      <c r="Q138" s="491">
        <v>1124</v>
      </c>
    </row>
    <row r="139" spans="1:17" ht="14.45" customHeight="1" x14ac:dyDescent="0.2">
      <c r="A139" s="485" t="s">
        <v>1594</v>
      </c>
      <c r="B139" s="486" t="s">
        <v>1505</v>
      </c>
      <c r="C139" s="486" t="s">
        <v>1487</v>
      </c>
      <c r="D139" s="486" t="s">
        <v>1502</v>
      </c>
      <c r="E139" s="486" t="s">
        <v>1503</v>
      </c>
      <c r="F139" s="490">
        <v>392</v>
      </c>
      <c r="G139" s="490">
        <v>83496</v>
      </c>
      <c r="H139" s="490"/>
      <c r="I139" s="490">
        <v>213</v>
      </c>
      <c r="J139" s="490">
        <v>508</v>
      </c>
      <c r="K139" s="490">
        <v>109220</v>
      </c>
      <c r="L139" s="490"/>
      <c r="M139" s="490">
        <v>215</v>
      </c>
      <c r="N139" s="490">
        <v>362</v>
      </c>
      <c r="O139" s="490">
        <v>80364</v>
      </c>
      <c r="P139" s="512"/>
      <c r="Q139" s="491">
        <v>222</v>
      </c>
    </row>
    <row r="140" spans="1:17" ht="14.45" customHeight="1" x14ac:dyDescent="0.2">
      <c r="A140" s="485" t="s">
        <v>1594</v>
      </c>
      <c r="B140" s="486" t="s">
        <v>1505</v>
      </c>
      <c r="C140" s="486" t="s">
        <v>1487</v>
      </c>
      <c r="D140" s="486" t="s">
        <v>1507</v>
      </c>
      <c r="E140" s="486" t="s">
        <v>1508</v>
      </c>
      <c r="F140" s="490">
        <v>307</v>
      </c>
      <c r="G140" s="490">
        <v>93021</v>
      </c>
      <c r="H140" s="490"/>
      <c r="I140" s="490">
        <v>303</v>
      </c>
      <c r="J140" s="490">
        <v>566</v>
      </c>
      <c r="K140" s="490">
        <v>172630</v>
      </c>
      <c r="L140" s="490"/>
      <c r="M140" s="490">
        <v>305</v>
      </c>
      <c r="N140" s="490">
        <v>691</v>
      </c>
      <c r="O140" s="490">
        <v>216974</v>
      </c>
      <c r="P140" s="512"/>
      <c r="Q140" s="491">
        <v>314</v>
      </c>
    </row>
    <row r="141" spans="1:17" ht="14.45" customHeight="1" x14ac:dyDescent="0.2">
      <c r="A141" s="485" t="s">
        <v>1594</v>
      </c>
      <c r="B141" s="486" t="s">
        <v>1505</v>
      </c>
      <c r="C141" s="486" t="s">
        <v>1487</v>
      </c>
      <c r="D141" s="486" t="s">
        <v>1509</v>
      </c>
      <c r="E141" s="486" t="s">
        <v>1510</v>
      </c>
      <c r="F141" s="490">
        <v>6</v>
      </c>
      <c r="G141" s="490">
        <v>600</v>
      </c>
      <c r="H141" s="490"/>
      <c r="I141" s="490">
        <v>100</v>
      </c>
      <c r="J141" s="490">
        <v>9</v>
      </c>
      <c r="K141" s="490">
        <v>909</v>
      </c>
      <c r="L141" s="490"/>
      <c r="M141" s="490">
        <v>101</v>
      </c>
      <c r="N141" s="490">
        <v>21</v>
      </c>
      <c r="O141" s="490">
        <v>2226</v>
      </c>
      <c r="P141" s="512"/>
      <c r="Q141" s="491">
        <v>106</v>
      </c>
    </row>
    <row r="142" spans="1:17" ht="14.45" customHeight="1" x14ac:dyDescent="0.2">
      <c r="A142" s="485" t="s">
        <v>1594</v>
      </c>
      <c r="B142" s="486" t="s">
        <v>1505</v>
      </c>
      <c r="C142" s="486" t="s">
        <v>1487</v>
      </c>
      <c r="D142" s="486" t="s">
        <v>1511</v>
      </c>
      <c r="E142" s="486" t="s">
        <v>1512</v>
      </c>
      <c r="F142" s="490"/>
      <c r="G142" s="490"/>
      <c r="H142" s="490"/>
      <c r="I142" s="490"/>
      <c r="J142" s="490">
        <v>1</v>
      </c>
      <c r="K142" s="490">
        <v>237</v>
      </c>
      <c r="L142" s="490"/>
      <c r="M142" s="490">
        <v>237</v>
      </c>
      <c r="N142" s="490"/>
      <c r="O142" s="490"/>
      <c r="P142" s="512"/>
      <c r="Q142" s="491"/>
    </row>
    <row r="143" spans="1:17" ht="14.45" customHeight="1" x14ac:dyDescent="0.2">
      <c r="A143" s="485" t="s">
        <v>1594</v>
      </c>
      <c r="B143" s="486" t="s">
        <v>1505</v>
      </c>
      <c r="C143" s="486" t="s">
        <v>1487</v>
      </c>
      <c r="D143" s="486" t="s">
        <v>1513</v>
      </c>
      <c r="E143" s="486" t="s">
        <v>1514</v>
      </c>
      <c r="F143" s="490">
        <v>74</v>
      </c>
      <c r="G143" s="490">
        <v>10212</v>
      </c>
      <c r="H143" s="490"/>
      <c r="I143" s="490">
        <v>138</v>
      </c>
      <c r="J143" s="490">
        <v>57</v>
      </c>
      <c r="K143" s="490">
        <v>7923</v>
      </c>
      <c r="L143" s="490"/>
      <c r="M143" s="490">
        <v>139</v>
      </c>
      <c r="N143" s="490">
        <v>129</v>
      </c>
      <c r="O143" s="490">
        <v>18318</v>
      </c>
      <c r="P143" s="512"/>
      <c r="Q143" s="491">
        <v>142</v>
      </c>
    </row>
    <row r="144" spans="1:17" ht="14.45" customHeight="1" x14ac:dyDescent="0.2">
      <c r="A144" s="485" t="s">
        <v>1594</v>
      </c>
      <c r="B144" s="486" t="s">
        <v>1505</v>
      </c>
      <c r="C144" s="486" t="s">
        <v>1487</v>
      </c>
      <c r="D144" s="486" t="s">
        <v>1515</v>
      </c>
      <c r="E144" s="486" t="s">
        <v>1514</v>
      </c>
      <c r="F144" s="490">
        <v>1</v>
      </c>
      <c r="G144" s="490">
        <v>185</v>
      </c>
      <c r="H144" s="490"/>
      <c r="I144" s="490">
        <v>185</v>
      </c>
      <c r="J144" s="490"/>
      <c r="K144" s="490"/>
      <c r="L144" s="490"/>
      <c r="M144" s="490"/>
      <c r="N144" s="490"/>
      <c r="O144" s="490"/>
      <c r="P144" s="512"/>
      <c r="Q144" s="491"/>
    </row>
    <row r="145" spans="1:17" ht="14.45" customHeight="1" x14ac:dyDescent="0.2">
      <c r="A145" s="485" t="s">
        <v>1594</v>
      </c>
      <c r="B145" s="486" t="s">
        <v>1505</v>
      </c>
      <c r="C145" s="486" t="s">
        <v>1487</v>
      </c>
      <c r="D145" s="486" t="s">
        <v>1516</v>
      </c>
      <c r="E145" s="486" t="s">
        <v>1517</v>
      </c>
      <c r="F145" s="490"/>
      <c r="G145" s="490"/>
      <c r="H145" s="490"/>
      <c r="I145" s="490"/>
      <c r="J145" s="490">
        <v>1</v>
      </c>
      <c r="K145" s="490">
        <v>649</v>
      </c>
      <c r="L145" s="490"/>
      <c r="M145" s="490">
        <v>649</v>
      </c>
      <c r="N145" s="490">
        <v>1</v>
      </c>
      <c r="O145" s="490">
        <v>675</v>
      </c>
      <c r="P145" s="512"/>
      <c r="Q145" s="491">
        <v>675</v>
      </c>
    </row>
    <row r="146" spans="1:17" ht="14.45" customHeight="1" x14ac:dyDescent="0.2">
      <c r="A146" s="485" t="s">
        <v>1594</v>
      </c>
      <c r="B146" s="486" t="s">
        <v>1505</v>
      </c>
      <c r="C146" s="486" t="s">
        <v>1487</v>
      </c>
      <c r="D146" s="486" t="s">
        <v>1520</v>
      </c>
      <c r="E146" s="486" t="s">
        <v>1521</v>
      </c>
      <c r="F146" s="490">
        <v>8</v>
      </c>
      <c r="G146" s="490">
        <v>1400</v>
      </c>
      <c r="H146" s="490"/>
      <c r="I146" s="490">
        <v>175</v>
      </c>
      <c r="J146" s="490">
        <v>24</v>
      </c>
      <c r="K146" s="490">
        <v>4224</v>
      </c>
      <c r="L146" s="490"/>
      <c r="M146" s="490">
        <v>176</v>
      </c>
      <c r="N146" s="490">
        <v>32</v>
      </c>
      <c r="O146" s="490">
        <v>6080</v>
      </c>
      <c r="P146" s="512"/>
      <c r="Q146" s="491">
        <v>190</v>
      </c>
    </row>
    <row r="147" spans="1:17" ht="14.45" customHeight="1" x14ac:dyDescent="0.2">
      <c r="A147" s="485" t="s">
        <v>1594</v>
      </c>
      <c r="B147" s="486" t="s">
        <v>1505</v>
      </c>
      <c r="C147" s="486" t="s">
        <v>1487</v>
      </c>
      <c r="D147" s="486" t="s">
        <v>1522</v>
      </c>
      <c r="E147" s="486" t="s">
        <v>1523</v>
      </c>
      <c r="F147" s="490">
        <v>1</v>
      </c>
      <c r="G147" s="490">
        <v>348</v>
      </c>
      <c r="H147" s="490"/>
      <c r="I147" s="490">
        <v>348</v>
      </c>
      <c r="J147" s="490"/>
      <c r="K147" s="490"/>
      <c r="L147" s="490"/>
      <c r="M147" s="490"/>
      <c r="N147" s="490"/>
      <c r="O147" s="490"/>
      <c r="P147" s="512"/>
      <c r="Q147" s="491"/>
    </row>
    <row r="148" spans="1:17" ht="14.45" customHeight="1" x14ac:dyDescent="0.2">
      <c r="A148" s="485" t="s">
        <v>1594</v>
      </c>
      <c r="B148" s="486" t="s">
        <v>1505</v>
      </c>
      <c r="C148" s="486" t="s">
        <v>1487</v>
      </c>
      <c r="D148" s="486" t="s">
        <v>1524</v>
      </c>
      <c r="E148" s="486" t="s">
        <v>1525</v>
      </c>
      <c r="F148" s="490">
        <v>173</v>
      </c>
      <c r="G148" s="490">
        <v>2941</v>
      </c>
      <c r="H148" s="490"/>
      <c r="I148" s="490">
        <v>17</v>
      </c>
      <c r="J148" s="490">
        <v>174</v>
      </c>
      <c r="K148" s="490">
        <v>2958</v>
      </c>
      <c r="L148" s="490"/>
      <c r="M148" s="490">
        <v>17</v>
      </c>
      <c r="N148" s="490">
        <v>189</v>
      </c>
      <c r="O148" s="490">
        <v>3591</v>
      </c>
      <c r="P148" s="512"/>
      <c r="Q148" s="491">
        <v>19</v>
      </c>
    </row>
    <row r="149" spans="1:17" ht="14.45" customHeight="1" x14ac:dyDescent="0.2">
      <c r="A149" s="485" t="s">
        <v>1594</v>
      </c>
      <c r="B149" s="486" t="s">
        <v>1505</v>
      </c>
      <c r="C149" s="486" t="s">
        <v>1487</v>
      </c>
      <c r="D149" s="486" t="s">
        <v>1526</v>
      </c>
      <c r="E149" s="486" t="s">
        <v>1527</v>
      </c>
      <c r="F149" s="490">
        <v>65</v>
      </c>
      <c r="G149" s="490">
        <v>18005</v>
      </c>
      <c r="H149" s="490"/>
      <c r="I149" s="490">
        <v>277</v>
      </c>
      <c r="J149" s="490">
        <v>67</v>
      </c>
      <c r="K149" s="490">
        <v>18693</v>
      </c>
      <c r="L149" s="490"/>
      <c r="M149" s="490">
        <v>279</v>
      </c>
      <c r="N149" s="490">
        <v>91</v>
      </c>
      <c r="O149" s="490">
        <v>26299</v>
      </c>
      <c r="P149" s="512"/>
      <c r="Q149" s="491">
        <v>289</v>
      </c>
    </row>
    <row r="150" spans="1:17" ht="14.45" customHeight="1" x14ac:dyDescent="0.2">
      <c r="A150" s="485" t="s">
        <v>1594</v>
      </c>
      <c r="B150" s="486" t="s">
        <v>1505</v>
      </c>
      <c r="C150" s="486" t="s">
        <v>1487</v>
      </c>
      <c r="D150" s="486" t="s">
        <v>1528</v>
      </c>
      <c r="E150" s="486" t="s">
        <v>1529</v>
      </c>
      <c r="F150" s="490">
        <v>93</v>
      </c>
      <c r="G150" s="490">
        <v>13113</v>
      </c>
      <c r="H150" s="490"/>
      <c r="I150" s="490">
        <v>141</v>
      </c>
      <c r="J150" s="490">
        <v>114</v>
      </c>
      <c r="K150" s="490">
        <v>16188</v>
      </c>
      <c r="L150" s="490"/>
      <c r="M150" s="490">
        <v>142</v>
      </c>
      <c r="N150" s="490">
        <v>131</v>
      </c>
      <c r="O150" s="490">
        <v>18733</v>
      </c>
      <c r="P150" s="512"/>
      <c r="Q150" s="491">
        <v>143</v>
      </c>
    </row>
    <row r="151" spans="1:17" ht="14.45" customHeight="1" x14ac:dyDescent="0.2">
      <c r="A151" s="485" t="s">
        <v>1594</v>
      </c>
      <c r="B151" s="486" t="s">
        <v>1505</v>
      </c>
      <c r="C151" s="486" t="s">
        <v>1487</v>
      </c>
      <c r="D151" s="486" t="s">
        <v>1530</v>
      </c>
      <c r="E151" s="486" t="s">
        <v>1529</v>
      </c>
      <c r="F151" s="490">
        <v>74</v>
      </c>
      <c r="G151" s="490">
        <v>5846</v>
      </c>
      <c r="H151" s="490"/>
      <c r="I151" s="490">
        <v>79</v>
      </c>
      <c r="J151" s="490">
        <v>57</v>
      </c>
      <c r="K151" s="490">
        <v>4503</v>
      </c>
      <c r="L151" s="490"/>
      <c r="M151" s="490">
        <v>79</v>
      </c>
      <c r="N151" s="490">
        <v>129</v>
      </c>
      <c r="O151" s="490">
        <v>10449</v>
      </c>
      <c r="P151" s="512"/>
      <c r="Q151" s="491">
        <v>81</v>
      </c>
    </row>
    <row r="152" spans="1:17" ht="14.45" customHeight="1" x14ac:dyDescent="0.2">
      <c r="A152" s="485" t="s">
        <v>1594</v>
      </c>
      <c r="B152" s="486" t="s">
        <v>1505</v>
      </c>
      <c r="C152" s="486" t="s">
        <v>1487</v>
      </c>
      <c r="D152" s="486" t="s">
        <v>1531</v>
      </c>
      <c r="E152" s="486" t="s">
        <v>1532</v>
      </c>
      <c r="F152" s="490">
        <v>93</v>
      </c>
      <c r="G152" s="490">
        <v>29388</v>
      </c>
      <c r="H152" s="490"/>
      <c r="I152" s="490">
        <v>316</v>
      </c>
      <c r="J152" s="490">
        <v>114</v>
      </c>
      <c r="K152" s="490">
        <v>36252</v>
      </c>
      <c r="L152" s="490"/>
      <c r="M152" s="490">
        <v>318</v>
      </c>
      <c r="N152" s="490">
        <v>131</v>
      </c>
      <c r="O152" s="490">
        <v>42968</v>
      </c>
      <c r="P152" s="512"/>
      <c r="Q152" s="491">
        <v>328</v>
      </c>
    </row>
    <row r="153" spans="1:17" ht="14.45" customHeight="1" x14ac:dyDescent="0.2">
      <c r="A153" s="485" t="s">
        <v>1594</v>
      </c>
      <c r="B153" s="486" t="s">
        <v>1505</v>
      </c>
      <c r="C153" s="486" t="s">
        <v>1487</v>
      </c>
      <c r="D153" s="486" t="s">
        <v>1533</v>
      </c>
      <c r="E153" s="486" t="s">
        <v>1534</v>
      </c>
      <c r="F153" s="490">
        <v>1</v>
      </c>
      <c r="G153" s="490">
        <v>329</v>
      </c>
      <c r="H153" s="490"/>
      <c r="I153" s="490">
        <v>329</v>
      </c>
      <c r="J153" s="490"/>
      <c r="K153" s="490"/>
      <c r="L153" s="490"/>
      <c r="M153" s="490"/>
      <c r="N153" s="490"/>
      <c r="O153" s="490"/>
      <c r="P153" s="512"/>
      <c r="Q153" s="491"/>
    </row>
    <row r="154" spans="1:17" ht="14.45" customHeight="1" x14ac:dyDescent="0.2">
      <c r="A154" s="485" t="s">
        <v>1594</v>
      </c>
      <c r="B154" s="486" t="s">
        <v>1505</v>
      </c>
      <c r="C154" s="486" t="s">
        <v>1487</v>
      </c>
      <c r="D154" s="486" t="s">
        <v>1535</v>
      </c>
      <c r="E154" s="486" t="s">
        <v>1536</v>
      </c>
      <c r="F154" s="490">
        <v>49</v>
      </c>
      <c r="G154" s="490">
        <v>8085</v>
      </c>
      <c r="H154" s="490"/>
      <c r="I154" s="490">
        <v>165</v>
      </c>
      <c r="J154" s="490">
        <v>38</v>
      </c>
      <c r="K154" s="490">
        <v>6308</v>
      </c>
      <c r="L154" s="490"/>
      <c r="M154" s="490">
        <v>166</v>
      </c>
      <c r="N154" s="490">
        <v>103</v>
      </c>
      <c r="O154" s="490">
        <v>17510</v>
      </c>
      <c r="P154" s="512"/>
      <c r="Q154" s="491">
        <v>170</v>
      </c>
    </row>
    <row r="155" spans="1:17" ht="14.45" customHeight="1" x14ac:dyDescent="0.2">
      <c r="A155" s="485" t="s">
        <v>1594</v>
      </c>
      <c r="B155" s="486" t="s">
        <v>1505</v>
      </c>
      <c r="C155" s="486" t="s">
        <v>1487</v>
      </c>
      <c r="D155" s="486" t="s">
        <v>1539</v>
      </c>
      <c r="E155" s="486" t="s">
        <v>1503</v>
      </c>
      <c r="F155" s="490">
        <v>242</v>
      </c>
      <c r="G155" s="490">
        <v>17908</v>
      </c>
      <c r="H155" s="490"/>
      <c r="I155" s="490">
        <v>74</v>
      </c>
      <c r="J155" s="490">
        <v>248</v>
      </c>
      <c r="K155" s="490">
        <v>18352</v>
      </c>
      <c r="L155" s="490"/>
      <c r="M155" s="490">
        <v>74</v>
      </c>
      <c r="N155" s="490">
        <v>499</v>
      </c>
      <c r="O155" s="490">
        <v>37425</v>
      </c>
      <c r="P155" s="512"/>
      <c r="Q155" s="491">
        <v>75</v>
      </c>
    </row>
    <row r="156" spans="1:17" ht="14.45" customHeight="1" x14ac:dyDescent="0.2">
      <c r="A156" s="485" t="s">
        <v>1594</v>
      </c>
      <c r="B156" s="486" t="s">
        <v>1505</v>
      </c>
      <c r="C156" s="486" t="s">
        <v>1487</v>
      </c>
      <c r="D156" s="486" t="s">
        <v>1546</v>
      </c>
      <c r="E156" s="486" t="s">
        <v>1547</v>
      </c>
      <c r="F156" s="490">
        <v>10</v>
      </c>
      <c r="G156" s="490">
        <v>12160</v>
      </c>
      <c r="H156" s="490"/>
      <c r="I156" s="490">
        <v>1216</v>
      </c>
      <c r="J156" s="490">
        <v>26</v>
      </c>
      <c r="K156" s="490">
        <v>31720</v>
      </c>
      <c r="L156" s="490"/>
      <c r="M156" s="490">
        <v>1220</v>
      </c>
      <c r="N156" s="490">
        <v>48</v>
      </c>
      <c r="O156" s="490">
        <v>59520</v>
      </c>
      <c r="P156" s="512"/>
      <c r="Q156" s="491">
        <v>1240</v>
      </c>
    </row>
    <row r="157" spans="1:17" ht="14.45" customHeight="1" x14ac:dyDescent="0.2">
      <c r="A157" s="485" t="s">
        <v>1594</v>
      </c>
      <c r="B157" s="486" t="s">
        <v>1505</v>
      </c>
      <c r="C157" s="486" t="s">
        <v>1487</v>
      </c>
      <c r="D157" s="486" t="s">
        <v>1548</v>
      </c>
      <c r="E157" s="486" t="s">
        <v>1549</v>
      </c>
      <c r="F157" s="490">
        <v>7</v>
      </c>
      <c r="G157" s="490">
        <v>812</v>
      </c>
      <c r="H157" s="490"/>
      <c r="I157" s="490">
        <v>116</v>
      </c>
      <c r="J157" s="490">
        <v>14</v>
      </c>
      <c r="K157" s="490">
        <v>1638</v>
      </c>
      <c r="L157" s="490"/>
      <c r="M157" s="490">
        <v>117</v>
      </c>
      <c r="N157" s="490">
        <v>25</v>
      </c>
      <c r="O157" s="490">
        <v>3050</v>
      </c>
      <c r="P157" s="512"/>
      <c r="Q157" s="491">
        <v>122</v>
      </c>
    </row>
    <row r="158" spans="1:17" ht="14.45" customHeight="1" x14ac:dyDescent="0.2">
      <c r="A158" s="485" t="s">
        <v>1594</v>
      </c>
      <c r="B158" s="486" t="s">
        <v>1505</v>
      </c>
      <c r="C158" s="486" t="s">
        <v>1487</v>
      </c>
      <c r="D158" s="486" t="s">
        <v>1550</v>
      </c>
      <c r="E158" s="486" t="s">
        <v>1551</v>
      </c>
      <c r="F158" s="490">
        <v>1</v>
      </c>
      <c r="G158" s="490">
        <v>350</v>
      </c>
      <c r="H158" s="490"/>
      <c r="I158" s="490">
        <v>350</v>
      </c>
      <c r="J158" s="490"/>
      <c r="K158" s="490"/>
      <c r="L158" s="490"/>
      <c r="M158" s="490"/>
      <c r="N158" s="490"/>
      <c r="O158" s="490"/>
      <c r="P158" s="512"/>
      <c r="Q158" s="491"/>
    </row>
    <row r="159" spans="1:17" ht="14.45" customHeight="1" x14ac:dyDescent="0.2">
      <c r="A159" s="485" t="s">
        <v>1594</v>
      </c>
      <c r="B159" s="486" t="s">
        <v>1505</v>
      </c>
      <c r="C159" s="486" t="s">
        <v>1487</v>
      </c>
      <c r="D159" s="486" t="s">
        <v>1556</v>
      </c>
      <c r="E159" s="486" t="s">
        <v>1557</v>
      </c>
      <c r="F159" s="490"/>
      <c r="G159" s="490"/>
      <c r="H159" s="490"/>
      <c r="I159" s="490"/>
      <c r="J159" s="490">
        <v>1</v>
      </c>
      <c r="K159" s="490">
        <v>306</v>
      </c>
      <c r="L159" s="490"/>
      <c r="M159" s="490">
        <v>306</v>
      </c>
      <c r="N159" s="490"/>
      <c r="O159" s="490"/>
      <c r="P159" s="512"/>
      <c r="Q159" s="491"/>
    </row>
    <row r="160" spans="1:17" ht="14.45" customHeight="1" x14ac:dyDescent="0.2">
      <c r="A160" s="485" t="s">
        <v>1595</v>
      </c>
      <c r="B160" s="486" t="s">
        <v>1486</v>
      </c>
      <c r="C160" s="486" t="s">
        <v>1487</v>
      </c>
      <c r="D160" s="486" t="s">
        <v>1488</v>
      </c>
      <c r="E160" s="486" t="s">
        <v>1489</v>
      </c>
      <c r="F160" s="490"/>
      <c r="G160" s="490"/>
      <c r="H160" s="490"/>
      <c r="I160" s="490"/>
      <c r="J160" s="490"/>
      <c r="K160" s="490"/>
      <c r="L160" s="490"/>
      <c r="M160" s="490"/>
      <c r="N160" s="490">
        <v>1</v>
      </c>
      <c r="O160" s="490">
        <v>40</v>
      </c>
      <c r="P160" s="512"/>
      <c r="Q160" s="491">
        <v>40</v>
      </c>
    </row>
    <row r="161" spans="1:17" ht="14.45" customHeight="1" x14ac:dyDescent="0.2">
      <c r="A161" s="485" t="s">
        <v>1595</v>
      </c>
      <c r="B161" s="486" t="s">
        <v>1505</v>
      </c>
      <c r="C161" s="486" t="s">
        <v>1487</v>
      </c>
      <c r="D161" s="486" t="s">
        <v>1502</v>
      </c>
      <c r="E161" s="486" t="s">
        <v>1503</v>
      </c>
      <c r="F161" s="490">
        <v>194</v>
      </c>
      <c r="G161" s="490">
        <v>41322</v>
      </c>
      <c r="H161" s="490"/>
      <c r="I161" s="490">
        <v>213</v>
      </c>
      <c r="J161" s="490">
        <v>211</v>
      </c>
      <c r="K161" s="490">
        <v>45365</v>
      </c>
      <c r="L161" s="490"/>
      <c r="M161" s="490">
        <v>215</v>
      </c>
      <c r="N161" s="490">
        <v>236</v>
      </c>
      <c r="O161" s="490">
        <v>52392</v>
      </c>
      <c r="P161" s="512"/>
      <c r="Q161" s="491">
        <v>222</v>
      </c>
    </row>
    <row r="162" spans="1:17" ht="14.45" customHeight="1" x14ac:dyDescent="0.2">
      <c r="A162" s="485" t="s">
        <v>1595</v>
      </c>
      <c r="B162" s="486" t="s">
        <v>1505</v>
      </c>
      <c r="C162" s="486" t="s">
        <v>1487</v>
      </c>
      <c r="D162" s="486" t="s">
        <v>1506</v>
      </c>
      <c r="E162" s="486" t="s">
        <v>1503</v>
      </c>
      <c r="F162" s="490">
        <v>5</v>
      </c>
      <c r="G162" s="490">
        <v>440</v>
      </c>
      <c r="H162" s="490"/>
      <c r="I162" s="490">
        <v>88</v>
      </c>
      <c r="J162" s="490"/>
      <c r="K162" s="490"/>
      <c r="L162" s="490"/>
      <c r="M162" s="490"/>
      <c r="N162" s="490">
        <v>3</v>
      </c>
      <c r="O162" s="490">
        <v>276</v>
      </c>
      <c r="P162" s="512"/>
      <c r="Q162" s="491">
        <v>92</v>
      </c>
    </row>
    <row r="163" spans="1:17" ht="14.45" customHeight="1" x14ac:dyDescent="0.2">
      <c r="A163" s="485" t="s">
        <v>1595</v>
      </c>
      <c r="B163" s="486" t="s">
        <v>1505</v>
      </c>
      <c r="C163" s="486" t="s">
        <v>1487</v>
      </c>
      <c r="D163" s="486" t="s">
        <v>1507</v>
      </c>
      <c r="E163" s="486" t="s">
        <v>1508</v>
      </c>
      <c r="F163" s="490">
        <v>222</v>
      </c>
      <c r="G163" s="490">
        <v>67266</v>
      </c>
      <c r="H163" s="490"/>
      <c r="I163" s="490">
        <v>303</v>
      </c>
      <c r="J163" s="490">
        <v>281</v>
      </c>
      <c r="K163" s="490">
        <v>85705</v>
      </c>
      <c r="L163" s="490"/>
      <c r="M163" s="490">
        <v>305</v>
      </c>
      <c r="N163" s="490">
        <v>743</v>
      </c>
      <c r="O163" s="490">
        <v>233302</v>
      </c>
      <c r="P163" s="512"/>
      <c r="Q163" s="491">
        <v>314</v>
      </c>
    </row>
    <row r="164" spans="1:17" ht="14.45" customHeight="1" x14ac:dyDescent="0.2">
      <c r="A164" s="485" t="s">
        <v>1595</v>
      </c>
      <c r="B164" s="486" t="s">
        <v>1505</v>
      </c>
      <c r="C164" s="486" t="s">
        <v>1487</v>
      </c>
      <c r="D164" s="486" t="s">
        <v>1509</v>
      </c>
      <c r="E164" s="486" t="s">
        <v>1510</v>
      </c>
      <c r="F164" s="490">
        <v>3</v>
      </c>
      <c r="G164" s="490">
        <v>300</v>
      </c>
      <c r="H164" s="490"/>
      <c r="I164" s="490">
        <v>100</v>
      </c>
      <c r="J164" s="490"/>
      <c r="K164" s="490"/>
      <c r="L164" s="490"/>
      <c r="M164" s="490"/>
      <c r="N164" s="490">
        <v>6</v>
      </c>
      <c r="O164" s="490">
        <v>636</v>
      </c>
      <c r="P164" s="512"/>
      <c r="Q164" s="491">
        <v>106</v>
      </c>
    </row>
    <row r="165" spans="1:17" ht="14.45" customHeight="1" x14ac:dyDescent="0.2">
      <c r="A165" s="485" t="s">
        <v>1595</v>
      </c>
      <c r="B165" s="486" t="s">
        <v>1505</v>
      </c>
      <c r="C165" s="486" t="s">
        <v>1487</v>
      </c>
      <c r="D165" s="486" t="s">
        <v>1511</v>
      </c>
      <c r="E165" s="486" t="s">
        <v>1512</v>
      </c>
      <c r="F165" s="490"/>
      <c r="G165" s="490"/>
      <c r="H165" s="490"/>
      <c r="I165" s="490"/>
      <c r="J165" s="490"/>
      <c r="K165" s="490"/>
      <c r="L165" s="490"/>
      <c r="M165" s="490"/>
      <c r="N165" s="490">
        <v>1</v>
      </c>
      <c r="O165" s="490">
        <v>247</v>
      </c>
      <c r="P165" s="512"/>
      <c r="Q165" s="491">
        <v>247</v>
      </c>
    </row>
    <row r="166" spans="1:17" ht="14.45" customHeight="1" x14ac:dyDescent="0.2">
      <c r="A166" s="485" t="s">
        <v>1595</v>
      </c>
      <c r="B166" s="486" t="s">
        <v>1505</v>
      </c>
      <c r="C166" s="486" t="s">
        <v>1487</v>
      </c>
      <c r="D166" s="486" t="s">
        <v>1513</v>
      </c>
      <c r="E166" s="486" t="s">
        <v>1514</v>
      </c>
      <c r="F166" s="490">
        <v>125</v>
      </c>
      <c r="G166" s="490">
        <v>17250</v>
      </c>
      <c r="H166" s="490"/>
      <c r="I166" s="490">
        <v>138</v>
      </c>
      <c r="J166" s="490">
        <v>149</v>
      </c>
      <c r="K166" s="490">
        <v>20711</v>
      </c>
      <c r="L166" s="490"/>
      <c r="M166" s="490">
        <v>139</v>
      </c>
      <c r="N166" s="490">
        <v>166</v>
      </c>
      <c r="O166" s="490">
        <v>23572</v>
      </c>
      <c r="P166" s="512"/>
      <c r="Q166" s="491">
        <v>142</v>
      </c>
    </row>
    <row r="167" spans="1:17" ht="14.45" customHeight="1" x14ac:dyDescent="0.2">
      <c r="A167" s="485" t="s">
        <v>1595</v>
      </c>
      <c r="B167" s="486" t="s">
        <v>1505</v>
      </c>
      <c r="C167" s="486" t="s">
        <v>1487</v>
      </c>
      <c r="D167" s="486" t="s">
        <v>1515</v>
      </c>
      <c r="E167" s="486" t="s">
        <v>1514</v>
      </c>
      <c r="F167" s="490">
        <v>2</v>
      </c>
      <c r="G167" s="490">
        <v>370</v>
      </c>
      <c r="H167" s="490"/>
      <c r="I167" s="490">
        <v>185</v>
      </c>
      <c r="J167" s="490"/>
      <c r="K167" s="490"/>
      <c r="L167" s="490"/>
      <c r="M167" s="490"/>
      <c r="N167" s="490">
        <v>1</v>
      </c>
      <c r="O167" s="490">
        <v>194</v>
      </c>
      <c r="P167" s="512"/>
      <c r="Q167" s="491">
        <v>194</v>
      </c>
    </row>
    <row r="168" spans="1:17" ht="14.45" customHeight="1" x14ac:dyDescent="0.2">
      <c r="A168" s="485" t="s">
        <v>1595</v>
      </c>
      <c r="B168" s="486" t="s">
        <v>1505</v>
      </c>
      <c r="C168" s="486" t="s">
        <v>1487</v>
      </c>
      <c r="D168" s="486" t="s">
        <v>1516</v>
      </c>
      <c r="E168" s="486" t="s">
        <v>1517</v>
      </c>
      <c r="F168" s="490">
        <v>2</v>
      </c>
      <c r="G168" s="490">
        <v>1290</v>
      </c>
      <c r="H168" s="490"/>
      <c r="I168" s="490">
        <v>645</v>
      </c>
      <c r="J168" s="490">
        <v>1</v>
      </c>
      <c r="K168" s="490">
        <v>649</v>
      </c>
      <c r="L168" s="490"/>
      <c r="M168" s="490">
        <v>649</v>
      </c>
      <c r="N168" s="490">
        <v>3</v>
      </c>
      <c r="O168" s="490">
        <v>2025</v>
      </c>
      <c r="P168" s="512"/>
      <c r="Q168" s="491">
        <v>675</v>
      </c>
    </row>
    <row r="169" spans="1:17" ht="14.45" customHeight="1" x14ac:dyDescent="0.2">
      <c r="A169" s="485" t="s">
        <v>1595</v>
      </c>
      <c r="B169" s="486" t="s">
        <v>1505</v>
      </c>
      <c r="C169" s="486" t="s">
        <v>1487</v>
      </c>
      <c r="D169" s="486" t="s">
        <v>1520</v>
      </c>
      <c r="E169" s="486" t="s">
        <v>1521</v>
      </c>
      <c r="F169" s="490">
        <v>30</v>
      </c>
      <c r="G169" s="490">
        <v>5250</v>
      </c>
      <c r="H169" s="490"/>
      <c r="I169" s="490">
        <v>175</v>
      </c>
      <c r="J169" s="490">
        <v>31</v>
      </c>
      <c r="K169" s="490">
        <v>5456</v>
      </c>
      <c r="L169" s="490"/>
      <c r="M169" s="490">
        <v>176</v>
      </c>
      <c r="N169" s="490">
        <v>50</v>
      </c>
      <c r="O169" s="490">
        <v>9500</v>
      </c>
      <c r="P169" s="512"/>
      <c r="Q169" s="491">
        <v>190</v>
      </c>
    </row>
    <row r="170" spans="1:17" ht="14.45" customHeight="1" x14ac:dyDescent="0.2">
      <c r="A170" s="485" t="s">
        <v>1595</v>
      </c>
      <c r="B170" s="486" t="s">
        <v>1505</v>
      </c>
      <c r="C170" s="486" t="s">
        <v>1487</v>
      </c>
      <c r="D170" s="486" t="s">
        <v>1522</v>
      </c>
      <c r="E170" s="486" t="s">
        <v>1523</v>
      </c>
      <c r="F170" s="490">
        <v>2</v>
      </c>
      <c r="G170" s="490">
        <v>696</v>
      </c>
      <c r="H170" s="490"/>
      <c r="I170" s="490">
        <v>348</v>
      </c>
      <c r="J170" s="490">
        <v>1</v>
      </c>
      <c r="K170" s="490">
        <v>348</v>
      </c>
      <c r="L170" s="490"/>
      <c r="M170" s="490">
        <v>348</v>
      </c>
      <c r="N170" s="490">
        <v>6</v>
      </c>
      <c r="O170" s="490">
        <v>2094</v>
      </c>
      <c r="P170" s="512"/>
      <c r="Q170" s="491">
        <v>349</v>
      </c>
    </row>
    <row r="171" spans="1:17" ht="14.45" customHeight="1" x14ac:dyDescent="0.2">
      <c r="A171" s="485" t="s">
        <v>1595</v>
      </c>
      <c r="B171" s="486" t="s">
        <v>1505</v>
      </c>
      <c r="C171" s="486" t="s">
        <v>1487</v>
      </c>
      <c r="D171" s="486" t="s">
        <v>1524</v>
      </c>
      <c r="E171" s="486" t="s">
        <v>1525</v>
      </c>
      <c r="F171" s="490">
        <v>224</v>
      </c>
      <c r="G171" s="490">
        <v>3808</v>
      </c>
      <c r="H171" s="490"/>
      <c r="I171" s="490">
        <v>17</v>
      </c>
      <c r="J171" s="490">
        <v>253</v>
      </c>
      <c r="K171" s="490">
        <v>4301</v>
      </c>
      <c r="L171" s="490"/>
      <c r="M171" s="490">
        <v>17</v>
      </c>
      <c r="N171" s="490">
        <v>180</v>
      </c>
      <c r="O171" s="490">
        <v>3420</v>
      </c>
      <c r="P171" s="512"/>
      <c r="Q171" s="491">
        <v>19</v>
      </c>
    </row>
    <row r="172" spans="1:17" ht="14.45" customHeight="1" x14ac:dyDescent="0.2">
      <c r="A172" s="485" t="s">
        <v>1595</v>
      </c>
      <c r="B172" s="486" t="s">
        <v>1505</v>
      </c>
      <c r="C172" s="486" t="s">
        <v>1487</v>
      </c>
      <c r="D172" s="486" t="s">
        <v>1526</v>
      </c>
      <c r="E172" s="486" t="s">
        <v>1527</v>
      </c>
      <c r="F172" s="490">
        <v>55</v>
      </c>
      <c r="G172" s="490">
        <v>15235</v>
      </c>
      <c r="H172" s="490"/>
      <c r="I172" s="490">
        <v>277</v>
      </c>
      <c r="J172" s="490">
        <v>59</v>
      </c>
      <c r="K172" s="490">
        <v>16461</v>
      </c>
      <c r="L172" s="490"/>
      <c r="M172" s="490">
        <v>279</v>
      </c>
      <c r="N172" s="490">
        <v>80</v>
      </c>
      <c r="O172" s="490">
        <v>23120</v>
      </c>
      <c r="P172" s="512"/>
      <c r="Q172" s="491">
        <v>289</v>
      </c>
    </row>
    <row r="173" spans="1:17" ht="14.45" customHeight="1" x14ac:dyDescent="0.2">
      <c r="A173" s="485" t="s">
        <v>1595</v>
      </c>
      <c r="B173" s="486" t="s">
        <v>1505</v>
      </c>
      <c r="C173" s="486" t="s">
        <v>1487</v>
      </c>
      <c r="D173" s="486" t="s">
        <v>1528</v>
      </c>
      <c r="E173" s="486" t="s">
        <v>1529</v>
      </c>
      <c r="F173" s="490">
        <v>59</v>
      </c>
      <c r="G173" s="490">
        <v>8319</v>
      </c>
      <c r="H173" s="490"/>
      <c r="I173" s="490">
        <v>141</v>
      </c>
      <c r="J173" s="490">
        <v>68</v>
      </c>
      <c r="K173" s="490">
        <v>9656</v>
      </c>
      <c r="L173" s="490"/>
      <c r="M173" s="490">
        <v>142</v>
      </c>
      <c r="N173" s="490">
        <v>93</v>
      </c>
      <c r="O173" s="490">
        <v>13299</v>
      </c>
      <c r="P173" s="512"/>
      <c r="Q173" s="491">
        <v>143</v>
      </c>
    </row>
    <row r="174" spans="1:17" ht="14.45" customHeight="1" x14ac:dyDescent="0.2">
      <c r="A174" s="485" t="s">
        <v>1595</v>
      </c>
      <c r="B174" s="486" t="s">
        <v>1505</v>
      </c>
      <c r="C174" s="486" t="s">
        <v>1487</v>
      </c>
      <c r="D174" s="486" t="s">
        <v>1530</v>
      </c>
      <c r="E174" s="486" t="s">
        <v>1529</v>
      </c>
      <c r="F174" s="490">
        <v>125</v>
      </c>
      <c r="G174" s="490">
        <v>9875</v>
      </c>
      <c r="H174" s="490"/>
      <c r="I174" s="490">
        <v>79</v>
      </c>
      <c r="J174" s="490">
        <v>149</v>
      </c>
      <c r="K174" s="490">
        <v>11771</v>
      </c>
      <c r="L174" s="490"/>
      <c r="M174" s="490">
        <v>79</v>
      </c>
      <c r="N174" s="490">
        <v>166</v>
      </c>
      <c r="O174" s="490">
        <v>13446</v>
      </c>
      <c r="P174" s="512"/>
      <c r="Q174" s="491">
        <v>81</v>
      </c>
    </row>
    <row r="175" spans="1:17" ht="14.45" customHeight="1" x14ac:dyDescent="0.2">
      <c r="A175" s="485" t="s">
        <v>1595</v>
      </c>
      <c r="B175" s="486" t="s">
        <v>1505</v>
      </c>
      <c r="C175" s="486" t="s">
        <v>1487</v>
      </c>
      <c r="D175" s="486" t="s">
        <v>1531</v>
      </c>
      <c r="E175" s="486" t="s">
        <v>1532</v>
      </c>
      <c r="F175" s="490">
        <v>59</v>
      </c>
      <c r="G175" s="490">
        <v>18644</v>
      </c>
      <c r="H175" s="490"/>
      <c r="I175" s="490">
        <v>316</v>
      </c>
      <c r="J175" s="490">
        <v>68</v>
      </c>
      <c r="K175" s="490">
        <v>21624</v>
      </c>
      <c r="L175" s="490"/>
      <c r="M175" s="490">
        <v>318</v>
      </c>
      <c r="N175" s="490">
        <v>93</v>
      </c>
      <c r="O175" s="490">
        <v>30504</v>
      </c>
      <c r="P175" s="512"/>
      <c r="Q175" s="491">
        <v>328</v>
      </c>
    </row>
    <row r="176" spans="1:17" ht="14.45" customHeight="1" x14ac:dyDescent="0.2">
      <c r="A176" s="485" t="s">
        <v>1595</v>
      </c>
      <c r="B176" s="486" t="s">
        <v>1505</v>
      </c>
      <c r="C176" s="486" t="s">
        <v>1487</v>
      </c>
      <c r="D176" s="486" t="s">
        <v>1533</v>
      </c>
      <c r="E176" s="486" t="s">
        <v>1534</v>
      </c>
      <c r="F176" s="490">
        <v>7</v>
      </c>
      <c r="G176" s="490">
        <v>2303</v>
      </c>
      <c r="H176" s="490"/>
      <c r="I176" s="490">
        <v>329</v>
      </c>
      <c r="J176" s="490">
        <v>4</v>
      </c>
      <c r="K176" s="490">
        <v>1316</v>
      </c>
      <c r="L176" s="490"/>
      <c r="M176" s="490">
        <v>329</v>
      </c>
      <c r="N176" s="490">
        <v>13</v>
      </c>
      <c r="O176" s="490">
        <v>4290</v>
      </c>
      <c r="P176" s="512"/>
      <c r="Q176" s="491">
        <v>330</v>
      </c>
    </row>
    <row r="177" spans="1:17" ht="14.45" customHeight="1" x14ac:dyDescent="0.2">
      <c r="A177" s="485" t="s">
        <v>1595</v>
      </c>
      <c r="B177" s="486" t="s">
        <v>1505</v>
      </c>
      <c r="C177" s="486" t="s">
        <v>1487</v>
      </c>
      <c r="D177" s="486" t="s">
        <v>1535</v>
      </c>
      <c r="E177" s="486" t="s">
        <v>1536</v>
      </c>
      <c r="F177" s="490">
        <v>155</v>
      </c>
      <c r="G177" s="490">
        <v>25575</v>
      </c>
      <c r="H177" s="490"/>
      <c r="I177" s="490">
        <v>165</v>
      </c>
      <c r="J177" s="490">
        <v>173</v>
      </c>
      <c r="K177" s="490">
        <v>28718</v>
      </c>
      <c r="L177" s="490"/>
      <c r="M177" s="490">
        <v>166</v>
      </c>
      <c r="N177" s="490">
        <v>178</v>
      </c>
      <c r="O177" s="490">
        <v>30260</v>
      </c>
      <c r="P177" s="512"/>
      <c r="Q177" s="491">
        <v>170</v>
      </c>
    </row>
    <row r="178" spans="1:17" ht="14.45" customHeight="1" x14ac:dyDescent="0.2">
      <c r="A178" s="485" t="s">
        <v>1595</v>
      </c>
      <c r="B178" s="486" t="s">
        <v>1505</v>
      </c>
      <c r="C178" s="486" t="s">
        <v>1487</v>
      </c>
      <c r="D178" s="486" t="s">
        <v>1539</v>
      </c>
      <c r="E178" s="486" t="s">
        <v>1503</v>
      </c>
      <c r="F178" s="490">
        <v>271</v>
      </c>
      <c r="G178" s="490">
        <v>20054</v>
      </c>
      <c r="H178" s="490"/>
      <c r="I178" s="490">
        <v>74</v>
      </c>
      <c r="J178" s="490">
        <v>313</v>
      </c>
      <c r="K178" s="490">
        <v>23162</v>
      </c>
      <c r="L178" s="490"/>
      <c r="M178" s="490">
        <v>74</v>
      </c>
      <c r="N178" s="490">
        <v>469</v>
      </c>
      <c r="O178" s="490">
        <v>35175</v>
      </c>
      <c r="P178" s="512"/>
      <c r="Q178" s="491">
        <v>75</v>
      </c>
    </row>
    <row r="179" spans="1:17" ht="14.45" customHeight="1" x14ac:dyDescent="0.2">
      <c r="A179" s="485" t="s">
        <v>1595</v>
      </c>
      <c r="B179" s="486" t="s">
        <v>1505</v>
      </c>
      <c r="C179" s="486" t="s">
        <v>1487</v>
      </c>
      <c r="D179" s="486" t="s">
        <v>1544</v>
      </c>
      <c r="E179" s="486" t="s">
        <v>1545</v>
      </c>
      <c r="F179" s="490">
        <v>1</v>
      </c>
      <c r="G179" s="490">
        <v>233</v>
      </c>
      <c r="H179" s="490"/>
      <c r="I179" s="490">
        <v>233</v>
      </c>
      <c r="J179" s="490"/>
      <c r="K179" s="490"/>
      <c r="L179" s="490"/>
      <c r="M179" s="490"/>
      <c r="N179" s="490"/>
      <c r="O179" s="490"/>
      <c r="P179" s="512"/>
      <c r="Q179" s="491"/>
    </row>
    <row r="180" spans="1:17" ht="14.45" customHeight="1" x14ac:dyDescent="0.2">
      <c r="A180" s="485" t="s">
        <v>1595</v>
      </c>
      <c r="B180" s="486" t="s">
        <v>1505</v>
      </c>
      <c r="C180" s="486" t="s">
        <v>1487</v>
      </c>
      <c r="D180" s="486" t="s">
        <v>1546</v>
      </c>
      <c r="E180" s="486" t="s">
        <v>1547</v>
      </c>
      <c r="F180" s="490">
        <v>29</v>
      </c>
      <c r="G180" s="490">
        <v>35264</v>
      </c>
      <c r="H180" s="490"/>
      <c r="I180" s="490">
        <v>1216</v>
      </c>
      <c r="J180" s="490">
        <v>39</v>
      </c>
      <c r="K180" s="490">
        <v>47580</v>
      </c>
      <c r="L180" s="490"/>
      <c r="M180" s="490">
        <v>1220</v>
      </c>
      <c r="N180" s="490">
        <v>72</v>
      </c>
      <c r="O180" s="490">
        <v>89280</v>
      </c>
      <c r="P180" s="512"/>
      <c r="Q180" s="491">
        <v>1240</v>
      </c>
    </row>
    <row r="181" spans="1:17" ht="14.45" customHeight="1" x14ac:dyDescent="0.2">
      <c r="A181" s="485" t="s">
        <v>1595</v>
      </c>
      <c r="B181" s="486" t="s">
        <v>1505</v>
      </c>
      <c r="C181" s="486" t="s">
        <v>1487</v>
      </c>
      <c r="D181" s="486" t="s">
        <v>1548</v>
      </c>
      <c r="E181" s="486" t="s">
        <v>1549</v>
      </c>
      <c r="F181" s="490">
        <v>19</v>
      </c>
      <c r="G181" s="490">
        <v>2204</v>
      </c>
      <c r="H181" s="490"/>
      <c r="I181" s="490">
        <v>116</v>
      </c>
      <c r="J181" s="490">
        <v>11</v>
      </c>
      <c r="K181" s="490">
        <v>1287</v>
      </c>
      <c r="L181" s="490"/>
      <c r="M181" s="490">
        <v>117</v>
      </c>
      <c r="N181" s="490">
        <v>32</v>
      </c>
      <c r="O181" s="490">
        <v>3904</v>
      </c>
      <c r="P181" s="512"/>
      <c r="Q181" s="491">
        <v>122</v>
      </c>
    </row>
    <row r="182" spans="1:17" ht="14.45" customHeight="1" x14ac:dyDescent="0.2">
      <c r="A182" s="485" t="s">
        <v>1595</v>
      </c>
      <c r="B182" s="486" t="s">
        <v>1505</v>
      </c>
      <c r="C182" s="486" t="s">
        <v>1487</v>
      </c>
      <c r="D182" s="486" t="s">
        <v>1550</v>
      </c>
      <c r="E182" s="486" t="s">
        <v>1551</v>
      </c>
      <c r="F182" s="490">
        <v>2</v>
      </c>
      <c r="G182" s="490">
        <v>700</v>
      </c>
      <c r="H182" s="490"/>
      <c r="I182" s="490">
        <v>350</v>
      </c>
      <c r="J182" s="490"/>
      <c r="K182" s="490"/>
      <c r="L182" s="490"/>
      <c r="M182" s="490"/>
      <c r="N182" s="490">
        <v>1</v>
      </c>
      <c r="O182" s="490">
        <v>380</v>
      </c>
      <c r="P182" s="512"/>
      <c r="Q182" s="491">
        <v>380</v>
      </c>
    </row>
    <row r="183" spans="1:17" ht="14.45" customHeight="1" x14ac:dyDescent="0.2">
      <c r="A183" s="485" t="s">
        <v>1595</v>
      </c>
      <c r="B183" s="486" t="s">
        <v>1505</v>
      </c>
      <c r="C183" s="486" t="s">
        <v>1487</v>
      </c>
      <c r="D183" s="486" t="s">
        <v>1554</v>
      </c>
      <c r="E183" s="486" t="s">
        <v>1555</v>
      </c>
      <c r="F183" s="490">
        <v>1</v>
      </c>
      <c r="G183" s="490">
        <v>1075</v>
      </c>
      <c r="H183" s="490"/>
      <c r="I183" s="490">
        <v>1075</v>
      </c>
      <c r="J183" s="490"/>
      <c r="K183" s="490"/>
      <c r="L183" s="490"/>
      <c r="M183" s="490"/>
      <c r="N183" s="490"/>
      <c r="O183" s="490"/>
      <c r="P183" s="512"/>
      <c r="Q183" s="491"/>
    </row>
    <row r="184" spans="1:17" ht="14.45" customHeight="1" x14ac:dyDescent="0.2">
      <c r="A184" s="485" t="s">
        <v>1595</v>
      </c>
      <c r="B184" s="486" t="s">
        <v>1505</v>
      </c>
      <c r="C184" s="486" t="s">
        <v>1487</v>
      </c>
      <c r="D184" s="486" t="s">
        <v>1556</v>
      </c>
      <c r="E184" s="486" t="s">
        <v>1557</v>
      </c>
      <c r="F184" s="490"/>
      <c r="G184" s="490"/>
      <c r="H184" s="490"/>
      <c r="I184" s="490"/>
      <c r="J184" s="490"/>
      <c r="K184" s="490"/>
      <c r="L184" s="490"/>
      <c r="M184" s="490"/>
      <c r="N184" s="490">
        <v>1</v>
      </c>
      <c r="O184" s="490">
        <v>316</v>
      </c>
      <c r="P184" s="512"/>
      <c r="Q184" s="491">
        <v>316</v>
      </c>
    </row>
    <row r="185" spans="1:17" ht="14.45" customHeight="1" x14ac:dyDescent="0.2">
      <c r="A185" s="485" t="s">
        <v>1504</v>
      </c>
      <c r="B185" s="486" t="s">
        <v>1505</v>
      </c>
      <c r="C185" s="486" t="s">
        <v>1487</v>
      </c>
      <c r="D185" s="486" t="s">
        <v>1502</v>
      </c>
      <c r="E185" s="486" t="s">
        <v>1503</v>
      </c>
      <c r="F185" s="490">
        <v>10</v>
      </c>
      <c r="G185" s="490">
        <v>2130</v>
      </c>
      <c r="H185" s="490"/>
      <c r="I185" s="490">
        <v>213</v>
      </c>
      <c r="J185" s="490">
        <v>6</v>
      </c>
      <c r="K185" s="490">
        <v>1290</v>
      </c>
      <c r="L185" s="490"/>
      <c r="M185" s="490">
        <v>215</v>
      </c>
      <c r="N185" s="490">
        <v>7</v>
      </c>
      <c r="O185" s="490">
        <v>1554</v>
      </c>
      <c r="P185" s="512"/>
      <c r="Q185" s="491">
        <v>222</v>
      </c>
    </row>
    <row r="186" spans="1:17" ht="14.45" customHeight="1" x14ac:dyDescent="0.2">
      <c r="A186" s="485" t="s">
        <v>1504</v>
      </c>
      <c r="B186" s="486" t="s">
        <v>1505</v>
      </c>
      <c r="C186" s="486" t="s">
        <v>1487</v>
      </c>
      <c r="D186" s="486" t="s">
        <v>1507</v>
      </c>
      <c r="E186" s="486" t="s">
        <v>1508</v>
      </c>
      <c r="F186" s="490">
        <v>77</v>
      </c>
      <c r="G186" s="490">
        <v>23331</v>
      </c>
      <c r="H186" s="490"/>
      <c r="I186" s="490">
        <v>303</v>
      </c>
      <c r="J186" s="490">
        <v>146</v>
      </c>
      <c r="K186" s="490">
        <v>44530</v>
      </c>
      <c r="L186" s="490"/>
      <c r="M186" s="490">
        <v>305</v>
      </c>
      <c r="N186" s="490">
        <v>113</v>
      </c>
      <c r="O186" s="490">
        <v>35482</v>
      </c>
      <c r="P186" s="512"/>
      <c r="Q186" s="491">
        <v>314</v>
      </c>
    </row>
    <row r="187" spans="1:17" ht="14.45" customHeight="1" x14ac:dyDescent="0.2">
      <c r="A187" s="485" t="s">
        <v>1504</v>
      </c>
      <c r="B187" s="486" t="s">
        <v>1505</v>
      </c>
      <c r="C187" s="486" t="s">
        <v>1487</v>
      </c>
      <c r="D187" s="486" t="s">
        <v>1509</v>
      </c>
      <c r="E187" s="486" t="s">
        <v>1510</v>
      </c>
      <c r="F187" s="490">
        <v>12</v>
      </c>
      <c r="G187" s="490">
        <v>1200</v>
      </c>
      <c r="H187" s="490"/>
      <c r="I187" s="490">
        <v>100</v>
      </c>
      <c r="J187" s="490">
        <v>12</v>
      </c>
      <c r="K187" s="490">
        <v>1212</v>
      </c>
      <c r="L187" s="490"/>
      <c r="M187" s="490">
        <v>101</v>
      </c>
      <c r="N187" s="490">
        <v>21</v>
      </c>
      <c r="O187" s="490">
        <v>2226</v>
      </c>
      <c r="P187" s="512"/>
      <c r="Q187" s="491">
        <v>106</v>
      </c>
    </row>
    <row r="188" spans="1:17" ht="14.45" customHeight="1" x14ac:dyDescent="0.2">
      <c r="A188" s="485" t="s">
        <v>1504</v>
      </c>
      <c r="B188" s="486" t="s">
        <v>1505</v>
      </c>
      <c r="C188" s="486" t="s">
        <v>1487</v>
      </c>
      <c r="D188" s="486" t="s">
        <v>1511</v>
      </c>
      <c r="E188" s="486" t="s">
        <v>1512</v>
      </c>
      <c r="F188" s="490">
        <v>5</v>
      </c>
      <c r="G188" s="490">
        <v>1175</v>
      </c>
      <c r="H188" s="490"/>
      <c r="I188" s="490">
        <v>235</v>
      </c>
      <c r="J188" s="490">
        <v>2</v>
      </c>
      <c r="K188" s="490">
        <v>474</v>
      </c>
      <c r="L188" s="490"/>
      <c r="M188" s="490">
        <v>237</v>
      </c>
      <c r="N188" s="490">
        <v>5</v>
      </c>
      <c r="O188" s="490">
        <v>1235</v>
      </c>
      <c r="P188" s="512"/>
      <c r="Q188" s="491">
        <v>247</v>
      </c>
    </row>
    <row r="189" spans="1:17" ht="14.45" customHeight="1" x14ac:dyDescent="0.2">
      <c r="A189" s="485" t="s">
        <v>1504</v>
      </c>
      <c r="B189" s="486" t="s">
        <v>1505</v>
      </c>
      <c r="C189" s="486" t="s">
        <v>1487</v>
      </c>
      <c r="D189" s="486" t="s">
        <v>1513</v>
      </c>
      <c r="E189" s="486" t="s">
        <v>1514</v>
      </c>
      <c r="F189" s="490">
        <v>28</v>
      </c>
      <c r="G189" s="490">
        <v>3864</v>
      </c>
      <c r="H189" s="490"/>
      <c r="I189" s="490">
        <v>138</v>
      </c>
      <c r="J189" s="490">
        <v>17</v>
      </c>
      <c r="K189" s="490">
        <v>2363</v>
      </c>
      <c r="L189" s="490"/>
      <c r="M189" s="490">
        <v>139</v>
      </c>
      <c r="N189" s="490">
        <v>23</v>
      </c>
      <c r="O189" s="490">
        <v>3266</v>
      </c>
      <c r="P189" s="512"/>
      <c r="Q189" s="491">
        <v>142</v>
      </c>
    </row>
    <row r="190" spans="1:17" ht="14.45" customHeight="1" x14ac:dyDescent="0.2">
      <c r="A190" s="485" t="s">
        <v>1504</v>
      </c>
      <c r="B190" s="486" t="s">
        <v>1505</v>
      </c>
      <c r="C190" s="486" t="s">
        <v>1487</v>
      </c>
      <c r="D190" s="486" t="s">
        <v>1515</v>
      </c>
      <c r="E190" s="486" t="s">
        <v>1514</v>
      </c>
      <c r="F190" s="490"/>
      <c r="G190" s="490"/>
      <c r="H190" s="490"/>
      <c r="I190" s="490"/>
      <c r="J190" s="490">
        <v>6</v>
      </c>
      <c r="K190" s="490">
        <v>1122</v>
      </c>
      <c r="L190" s="490"/>
      <c r="M190" s="490">
        <v>187</v>
      </c>
      <c r="N190" s="490">
        <v>6</v>
      </c>
      <c r="O190" s="490">
        <v>1164</v>
      </c>
      <c r="P190" s="512"/>
      <c r="Q190" s="491">
        <v>194</v>
      </c>
    </row>
    <row r="191" spans="1:17" ht="14.45" customHeight="1" x14ac:dyDescent="0.2">
      <c r="A191" s="485" t="s">
        <v>1504</v>
      </c>
      <c r="B191" s="486" t="s">
        <v>1505</v>
      </c>
      <c r="C191" s="486" t="s">
        <v>1487</v>
      </c>
      <c r="D191" s="486" t="s">
        <v>1596</v>
      </c>
      <c r="E191" s="486" t="s">
        <v>1597</v>
      </c>
      <c r="F191" s="490">
        <v>2</v>
      </c>
      <c r="G191" s="490">
        <v>604</v>
      </c>
      <c r="H191" s="490"/>
      <c r="I191" s="490">
        <v>302</v>
      </c>
      <c r="J191" s="490">
        <v>6</v>
      </c>
      <c r="K191" s="490">
        <v>1830</v>
      </c>
      <c r="L191" s="490"/>
      <c r="M191" s="490">
        <v>305</v>
      </c>
      <c r="N191" s="490">
        <v>6</v>
      </c>
      <c r="O191" s="490">
        <v>1926</v>
      </c>
      <c r="P191" s="512"/>
      <c r="Q191" s="491">
        <v>321</v>
      </c>
    </row>
    <row r="192" spans="1:17" ht="14.45" customHeight="1" x14ac:dyDescent="0.2">
      <c r="A192" s="485" t="s">
        <v>1504</v>
      </c>
      <c r="B192" s="486" t="s">
        <v>1505</v>
      </c>
      <c r="C192" s="486" t="s">
        <v>1487</v>
      </c>
      <c r="D192" s="486" t="s">
        <v>1520</v>
      </c>
      <c r="E192" s="486" t="s">
        <v>1521</v>
      </c>
      <c r="F192" s="490">
        <v>22</v>
      </c>
      <c r="G192" s="490">
        <v>3850</v>
      </c>
      <c r="H192" s="490"/>
      <c r="I192" s="490">
        <v>175</v>
      </c>
      <c r="J192" s="490">
        <v>37</v>
      </c>
      <c r="K192" s="490">
        <v>6512</v>
      </c>
      <c r="L192" s="490"/>
      <c r="M192" s="490">
        <v>176</v>
      </c>
      <c r="N192" s="490">
        <v>44</v>
      </c>
      <c r="O192" s="490">
        <v>8360</v>
      </c>
      <c r="P192" s="512"/>
      <c r="Q192" s="491">
        <v>190</v>
      </c>
    </row>
    <row r="193" spans="1:17" ht="14.45" customHeight="1" x14ac:dyDescent="0.2">
      <c r="A193" s="485" t="s">
        <v>1504</v>
      </c>
      <c r="B193" s="486" t="s">
        <v>1505</v>
      </c>
      <c r="C193" s="486" t="s">
        <v>1487</v>
      </c>
      <c r="D193" s="486" t="s">
        <v>1522</v>
      </c>
      <c r="E193" s="486" t="s">
        <v>1523</v>
      </c>
      <c r="F193" s="490">
        <v>21</v>
      </c>
      <c r="G193" s="490">
        <v>7308</v>
      </c>
      <c r="H193" s="490"/>
      <c r="I193" s="490">
        <v>348</v>
      </c>
      <c r="J193" s="490"/>
      <c r="K193" s="490"/>
      <c r="L193" s="490"/>
      <c r="M193" s="490"/>
      <c r="N193" s="490"/>
      <c r="O193" s="490"/>
      <c r="P193" s="512"/>
      <c r="Q193" s="491"/>
    </row>
    <row r="194" spans="1:17" ht="14.45" customHeight="1" x14ac:dyDescent="0.2">
      <c r="A194" s="485" t="s">
        <v>1504</v>
      </c>
      <c r="B194" s="486" t="s">
        <v>1505</v>
      </c>
      <c r="C194" s="486" t="s">
        <v>1487</v>
      </c>
      <c r="D194" s="486" t="s">
        <v>1524</v>
      </c>
      <c r="E194" s="486" t="s">
        <v>1525</v>
      </c>
      <c r="F194" s="490">
        <v>1425</v>
      </c>
      <c r="G194" s="490">
        <v>24225</v>
      </c>
      <c r="H194" s="490"/>
      <c r="I194" s="490">
        <v>17</v>
      </c>
      <c r="J194" s="490">
        <v>1644</v>
      </c>
      <c r="K194" s="490">
        <v>27948</v>
      </c>
      <c r="L194" s="490"/>
      <c r="M194" s="490">
        <v>17</v>
      </c>
      <c r="N194" s="490">
        <v>807</v>
      </c>
      <c r="O194" s="490">
        <v>15333</v>
      </c>
      <c r="P194" s="512"/>
      <c r="Q194" s="491">
        <v>19</v>
      </c>
    </row>
    <row r="195" spans="1:17" ht="14.45" customHeight="1" x14ac:dyDescent="0.2">
      <c r="A195" s="485" t="s">
        <v>1504</v>
      </c>
      <c r="B195" s="486" t="s">
        <v>1505</v>
      </c>
      <c r="C195" s="486" t="s">
        <v>1487</v>
      </c>
      <c r="D195" s="486" t="s">
        <v>1526</v>
      </c>
      <c r="E195" s="486" t="s">
        <v>1527</v>
      </c>
      <c r="F195" s="490"/>
      <c r="G195" s="490"/>
      <c r="H195" s="490"/>
      <c r="I195" s="490"/>
      <c r="J195" s="490"/>
      <c r="K195" s="490"/>
      <c r="L195" s="490"/>
      <c r="M195" s="490"/>
      <c r="N195" s="490">
        <v>1</v>
      </c>
      <c r="O195" s="490">
        <v>289</v>
      </c>
      <c r="P195" s="512"/>
      <c r="Q195" s="491">
        <v>289</v>
      </c>
    </row>
    <row r="196" spans="1:17" ht="14.45" customHeight="1" x14ac:dyDescent="0.2">
      <c r="A196" s="485" t="s">
        <v>1504</v>
      </c>
      <c r="B196" s="486" t="s">
        <v>1505</v>
      </c>
      <c r="C196" s="486" t="s">
        <v>1487</v>
      </c>
      <c r="D196" s="486" t="s">
        <v>1528</v>
      </c>
      <c r="E196" s="486" t="s">
        <v>1529</v>
      </c>
      <c r="F196" s="490"/>
      <c r="G196" s="490"/>
      <c r="H196" s="490"/>
      <c r="I196" s="490"/>
      <c r="J196" s="490">
        <v>1</v>
      </c>
      <c r="K196" s="490">
        <v>142</v>
      </c>
      <c r="L196" s="490"/>
      <c r="M196" s="490">
        <v>142</v>
      </c>
      <c r="N196" s="490"/>
      <c r="O196" s="490"/>
      <c r="P196" s="512"/>
      <c r="Q196" s="491"/>
    </row>
    <row r="197" spans="1:17" ht="14.45" customHeight="1" x14ac:dyDescent="0.2">
      <c r="A197" s="485" t="s">
        <v>1504</v>
      </c>
      <c r="B197" s="486" t="s">
        <v>1505</v>
      </c>
      <c r="C197" s="486" t="s">
        <v>1487</v>
      </c>
      <c r="D197" s="486" t="s">
        <v>1530</v>
      </c>
      <c r="E197" s="486" t="s">
        <v>1529</v>
      </c>
      <c r="F197" s="490">
        <v>28</v>
      </c>
      <c r="G197" s="490">
        <v>2212</v>
      </c>
      <c r="H197" s="490"/>
      <c r="I197" s="490">
        <v>79</v>
      </c>
      <c r="J197" s="490">
        <v>17</v>
      </c>
      <c r="K197" s="490">
        <v>1343</v>
      </c>
      <c r="L197" s="490"/>
      <c r="M197" s="490">
        <v>79</v>
      </c>
      <c r="N197" s="490">
        <v>23</v>
      </c>
      <c r="O197" s="490">
        <v>1863</v>
      </c>
      <c r="P197" s="512"/>
      <c r="Q197" s="491">
        <v>81</v>
      </c>
    </row>
    <row r="198" spans="1:17" ht="14.45" customHeight="1" x14ac:dyDescent="0.2">
      <c r="A198" s="485" t="s">
        <v>1504</v>
      </c>
      <c r="B198" s="486" t="s">
        <v>1505</v>
      </c>
      <c r="C198" s="486" t="s">
        <v>1487</v>
      </c>
      <c r="D198" s="486" t="s">
        <v>1531</v>
      </c>
      <c r="E198" s="486" t="s">
        <v>1532</v>
      </c>
      <c r="F198" s="490"/>
      <c r="G198" s="490"/>
      <c r="H198" s="490"/>
      <c r="I198" s="490"/>
      <c r="J198" s="490">
        <v>1</v>
      </c>
      <c r="K198" s="490">
        <v>318</v>
      </c>
      <c r="L198" s="490"/>
      <c r="M198" s="490">
        <v>318</v>
      </c>
      <c r="N198" s="490"/>
      <c r="O198" s="490"/>
      <c r="P198" s="512"/>
      <c r="Q198" s="491"/>
    </row>
    <row r="199" spans="1:17" ht="14.45" customHeight="1" x14ac:dyDescent="0.2">
      <c r="A199" s="485" t="s">
        <v>1504</v>
      </c>
      <c r="B199" s="486" t="s">
        <v>1505</v>
      </c>
      <c r="C199" s="486" t="s">
        <v>1487</v>
      </c>
      <c r="D199" s="486" t="s">
        <v>1533</v>
      </c>
      <c r="E199" s="486" t="s">
        <v>1534</v>
      </c>
      <c r="F199" s="490">
        <v>1135</v>
      </c>
      <c r="G199" s="490">
        <v>373415</v>
      </c>
      <c r="H199" s="490"/>
      <c r="I199" s="490">
        <v>329</v>
      </c>
      <c r="J199" s="490">
        <v>1570</v>
      </c>
      <c r="K199" s="490">
        <v>516530</v>
      </c>
      <c r="L199" s="490"/>
      <c r="M199" s="490">
        <v>329</v>
      </c>
      <c r="N199" s="490">
        <v>1103</v>
      </c>
      <c r="O199" s="490">
        <v>363990</v>
      </c>
      <c r="P199" s="512"/>
      <c r="Q199" s="491">
        <v>330</v>
      </c>
    </row>
    <row r="200" spans="1:17" ht="14.45" customHeight="1" x14ac:dyDescent="0.2">
      <c r="A200" s="485" t="s">
        <v>1504</v>
      </c>
      <c r="B200" s="486" t="s">
        <v>1505</v>
      </c>
      <c r="C200" s="486" t="s">
        <v>1487</v>
      </c>
      <c r="D200" s="486" t="s">
        <v>1535</v>
      </c>
      <c r="E200" s="486" t="s">
        <v>1536</v>
      </c>
      <c r="F200" s="490">
        <v>9</v>
      </c>
      <c r="G200" s="490">
        <v>1485</v>
      </c>
      <c r="H200" s="490"/>
      <c r="I200" s="490">
        <v>165</v>
      </c>
      <c r="J200" s="490">
        <v>7</v>
      </c>
      <c r="K200" s="490">
        <v>1162</v>
      </c>
      <c r="L200" s="490"/>
      <c r="M200" s="490">
        <v>166</v>
      </c>
      <c r="N200" s="490">
        <v>6</v>
      </c>
      <c r="O200" s="490">
        <v>1020</v>
      </c>
      <c r="P200" s="512"/>
      <c r="Q200" s="491">
        <v>170</v>
      </c>
    </row>
    <row r="201" spans="1:17" ht="14.45" customHeight="1" x14ac:dyDescent="0.2">
      <c r="A201" s="485" t="s">
        <v>1504</v>
      </c>
      <c r="B201" s="486" t="s">
        <v>1505</v>
      </c>
      <c r="C201" s="486" t="s">
        <v>1487</v>
      </c>
      <c r="D201" s="486" t="s">
        <v>1539</v>
      </c>
      <c r="E201" s="486" t="s">
        <v>1503</v>
      </c>
      <c r="F201" s="490">
        <v>42</v>
      </c>
      <c r="G201" s="490">
        <v>3108</v>
      </c>
      <c r="H201" s="490"/>
      <c r="I201" s="490">
        <v>74</v>
      </c>
      <c r="J201" s="490">
        <v>35</v>
      </c>
      <c r="K201" s="490">
        <v>2590</v>
      </c>
      <c r="L201" s="490"/>
      <c r="M201" s="490">
        <v>74</v>
      </c>
      <c r="N201" s="490">
        <v>33</v>
      </c>
      <c r="O201" s="490">
        <v>2475</v>
      </c>
      <c r="P201" s="512"/>
      <c r="Q201" s="491">
        <v>75</v>
      </c>
    </row>
    <row r="202" spans="1:17" ht="14.45" customHeight="1" x14ac:dyDescent="0.2">
      <c r="A202" s="485" t="s">
        <v>1504</v>
      </c>
      <c r="B202" s="486" t="s">
        <v>1505</v>
      </c>
      <c r="C202" s="486" t="s">
        <v>1487</v>
      </c>
      <c r="D202" s="486" t="s">
        <v>1546</v>
      </c>
      <c r="E202" s="486" t="s">
        <v>1547</v>
      </c>
      <c r="F202" s="490">
        <v>10</v>
      </c>
      <c r="G202" s="490">
        <v>12160</v>
      </c>
      <c r="H202" s="490"/>
      <c r="I202" s="490">
        <v>1216</v>
      </c>
      <c r="J202" s="490">
        <v>18</v>
      </c>
      <c r="K202" s="490">
        <v>21960</v>
      </c>
      <c r="L202" s="490"/>
      <c r="M202" s="490">
        <v>1220</v>
      </c>
      <c r="N202" s="490">
        <v>11</v>
      </c>
      <c r="O202" s="490">
        <v>13640</v>
      </c>
      <c r="P202" s="512"/>
      <c r="Q202" s="491">
        <v>1240</v>
      </c>
    </row>
    <row r="203" spans="1:17" ht="14.45" customHeight="1" x14ac:dyDescent="0.2">
      <c r="A203" s="485" t="s">
        <v>1504</v>
      </c>
      <c r="B203" s="486" t="s">
        <v>1505</v>
      </c>
      <c r="C203" s="486" t="s">
        <v>1487</v>
      </c>
      <c r="D203" s="486" t="s">
        <v>1548</v>
      </c>
      <c r="E203" s="486" t="s">
        <v>1549</v>
      </c>
      <c r="F203" s="490">
        <v>237</v>
      </c>
      <c r="G203" s="490">
        <v>27492</v>
      </c>
      <c r="H203" s="490"/>
      <c r="I203" s="490">
        <v>116</v>
      </c>
      <c r="J203" s="490">
        <v>226</v>
      </c>
      <c r="K203" s="490">
        <v>26442</v>
      </c>
      <c r="L203" s="490"/>
      <c r="M203" s="490">
        <v>117</v>
      </c>
      <c r="N203" s="490">
        <v>227</v>
      </c>
      <c r="O203" s="490">
        <v>27694</v>
      </c>
      <c r="P203" s="512"/>
      <c r="Q203" s="491">
        <v>122</v>
      </c>
    </row>
    <row r="204" spans="1:17" ht="14.45" customHeight="1" x14ac:dyDescent="0.2">
      <c r="A204" s="485" t="s">
        <v>1504</v>
      </c>
      <c r="B204" s="486" t="s">
        <v>1505</v>
      </c>
      <c r="C204" s="486" t="s">
        <v>1487</v>
      </c>
      <c r="D204" s="486" t="s">
        <v>1550</v>
      </c>
      <c r="E204" s="486" t="s">
        <v>1551</v>
      </c>
      <c r="F204" s="490"/>
      <c r="G204" s="490"/>
      <c r="H204" s="490"/>
      <c r="I204" s="490"/>
      <c r="J204" s="490">
        <v>1</v>
      </c>
      <c r="K204" s="490">
        <v>352</v>
      </c>
      <c r="L204" s="490"/>
      <c r="M204" s="490">
        <v>352</v>
      </c>
      <c r="N204" s="490"/>
      <c r="O204" s="490"/>
      <c r="P204" s="512"/>
      <c r="Q204" s="491"/>
    </row>
    <row r="205" spans="1:17" ht="14.45" customHeight="1" x14ac:dyDescent="0.2">
      <c r="A205" s="485" t="s">
        <v>1504</v>
      </c>
      <c r="B205" s="486" t="s">
        <v>1505</v>
      </c>
      <c r="C205" s="486" t="s">
        <v>1487</v>
      </c>
      <c r="D205" s="486" t="s">
        <v>1552</v>
      </c>
      <c r="E205" s="486" t="s">
        <v>1553</v>
      </c>
      <c r="F205" s="490">
        <v>569</v>
      </c>
      <c r="G205" s="490">
        <v>86488</v>
      </c>
      <c r="H205" s="490"/>
      <c r="I205" s="490">
        <v>152</v>
      </c>
      <c r="J205" s="490">
        <v>581</v>
      </c>
      <c r="K205" s="490">
        <v>88893</v>
      </c>
      <c r="L205" s="490"/>
      <c r="M205" s="490">
        <v>153</v>
      </c>
      <c r="N205" s="490">
        <v>562</v>
      </c>
      <c r="O205" s="490">
        <v>88796</v>
      </c>
      <c r="P205" s="512"/>
      <c r="Q205" s="491">
        <v>158</v>
      </c>
    </row>
    <row r="206" spans="1:17" ht="14.45" customHeight="1" x14ac:dyDescent="0.2">
      <c r="A206" s="485" t="s">
        <v>1504</v>
      </c>
      <c r="B206" s="486" t="s">
        <v>1505</v>
      </c>
      <c r="C206" s="486" t="s">
        <v>1487</v>
      </c>
      <c r="D206" s="486" t="s">
        <v>1556</v>
      </c>
      <c r="E206" s="486" t="s">
        <v>1557</v>
      </c>
      <c r="F206" s="490">
        <v>4</v>
      </c>
      <c r="G206" s="490">
        <v>1216</v>
      </c>
      <c r="H206" s="490"/>
      <c r="I206" s="490">
        <v>304</v>
      </c>
      <c r="J206" s="490">
        <v>4</v>
      </c>
      <c r="K206" s="490">
        <v>1224</v>
      </c>
      <c r="L206" s="490"/>
      <c r="M206" s="490">
        <v>306</v>
      </c>
      <c r="N206" s="490">
        <v>2</v>
      </c>
      <c r="O206" s="490">
        <v>632</v>
      </c>
      <c r="P206" s="512"/>
      <c r="Q206" s="491">
        <v>316</v>
      </c>
    </row>
    <row r="207" spans="1:17" ht="14.45" customHeight="1" x14ac:dyDescent="0.2">
      <c r="A207" s="485" t="s">
        <v>1598</v>
      </c>
      <c r="B207" s="486" t="s">
        <v>1505</v>
      </c>
      <c r="C207" s="486" t="s">
        <v>1487</v>
      </c>
      <c r="D207" s="486" t="s">
        <v>1502</v>
      </c>
      <c r="E207" s="486" t="s">
        <v>1503</v>
      </c>
      <c r="F207" s="490">
        <v>60</v>
      </c>
      <c r="G207" s="490">
        <v>12780</v>
      </c>
      <c r="H207" s="490"/>
      <c r="I207" s="490">
        <v>213</v>
      </c>
      <c r="J207" s="490">
        <v>73</v>
      </c>
      <c r="K207" s="490">
        <v>15695</v>
      </c>
      <c r="L207" s="490"/>
      <c r="M207" s="490">
        <v>215</v>
      </c>
      <c r="N207" s="490">
        <v>67</v>
      </c>
      <c r="O207" s="490">
        <v>14874</v>
      </c>
      <c r="P207" s="512"/>
      <c r="Q207" s="491">
        <v>222</v>
      </c>
    </row>
    <row r="208" spans="1:17" ht="14.45" customHeight="1" x14ac:dyDescent="0.2">
      <c r="A208" s="485" t="s">
        <v>1598</v>
      </c>
      <c r="B208" s="486" t="s">
        <v>1505</v>
      </c>
      <c r="C208" s="486" t="s">
        <v>1487</v>
      </c>
      <c r="D208" s="486" t="s">
        <v>1506</v>
      </c>
      <c r="E208" s="486" t="s">
        <v>1503</v>
      </c>
      <c r="F208" s="490">
        <v>1</v>
      </c>
      <c r="G208" s="490">
        <v>88</v>
      </c>
      <c r="H208" s="490"/>
      <c r="I208" s="490">
        <v>88</v>
      </c>
      <c r="J208" s="490">
        <v>5</v>
      </c>
      <c r="K208" s="490">
        <v>445</v>
      </c>
      <c r="L208" s="490"/>
      <c r="M208" s="490">
        <v>89</v>
      </c>
      <c r="N208" s="490">
        <v>3</v>
      </c>
      <c r="O208" s="490">
        <v>276</v>
      </c>
      <c r="P208" s="512"/>
      <c r="Q208" s="491">
        <v>92</v>
      </c>
    </row>
    <row r="209" spans="1:17" ht="14.45" customHeight="1" x14ac:dyDescent="0.2">
      <c r="A209" s="485" t="s">
        <v>1598</v>
      </c>
      <c r="B209" s="486" t="s">
        <v>1505</v>
      </c>
      <c r="C209" s="486" t="s">
        <v>1487</v>
      </c>
      <c r="D209" s="486" t="s">
        <v>1507</v>
      </c>
      <c r="E209" s="486" t="s">
        <v>1508</v>
      </c>
      <c r="F209" s="490">
        <v>167</v>
      </c>
      <c r="G209" s="490">
        <v>50601</v>
      </c>
      <c r="H209" s="490"/>
      <c r="I209" s="490">
        <v>303</v>
      </c>
      <c r="J209" s="490">
        <v>320</v>
      </c>
      <c r="K209" s="490">
        <v>97600</v>
      </c>
      <c r="L209" s="490"/>
      <c r="M209" s="490">
        <v>305</v>
      </c>
      <c r="N209" s="490">
        <v>227</v>
      </c>
      <c r="O209" s="490">
        <v>71278</v>
      </c>
      <c r="P209" s="512"/>
      <c r="Q209" s="491">
        <v>314</v>
      </c>
    </row>
    <row r="210" spans="1:17" ht="14.45" customHeight="1" x14ac:dyDescent="0.2">
      <c r="A210" s="485" t="s">
        <v>1598</v>
      </c>
      <c r="B210" s="486" t="s">
        <v>1505</v>
      </c>
      <c r="C210" s="486" t="s">
        <v>1487</v>
      </c>
      <c r="D210" s="486" t="s">
        <v>1509</v>
      </c>
      <c r="E210" s="486" t="s">
        <v>1510</v>
      </c>
      <c r="F210" s="490">
        <v>15</v>
      </c>
      <c r="G210" s="490">
        <v>1500</v>
      </c>
      <c r="H210" s="490"/>
      <c r="I210" s="490">
        <v>100</v>
      </c>
      <c r="J210" s="490">
        <v>9</v>
      </c>
      <c r="K210" s="490">
        <v>909</v>
      </c>
      <c r="L210" s="490"/>
      <c r="M210" s="490">
        <v>101</v>
      </c>
      <c r="N210" s="490">
        <v>6</v>
      </c>
      <c r="O210" s="490">
        <v>636</v>
      </c>
      <c r="P210" s="512"/>
      <c r="Q210" s="491">
        <v>106</v>
      </c>
    </row>
    <row r="211" spans="1:17" ht="14.45" customHeight="1" x14ac:dyDescent="0.2">
      <c r="A211" s="485" t="s">
        <v>1598</v>
      </c>
      <c r="B211" s="486" t="s">
        <v>1505</v>
      </c>
      <c r="C211" s="486" t="s">
        <v>1487</v>
      </c>
      <c r="D211" s="486" t="s">
        <v>1513</v>
      </c>
      <c r="E211" s="486" t="s">
        <v>1514</v>
      </c>
      <c r="F211" s="490">
        <v>68</v>
      </c>
      <c r="G211" s="490">
        <v>9384</v>
      </c>
      <c r="H211" s="490"/>
      <c r="I211" s="490">
        <v>138</v>
      </c>
      <c r="J211" s="490">
        <v>61</v>
      </c>
      <c r="K211" s="490">
        <v>8479</v>
      </c>
      <c r="L211" s="490"/>
      <c r="M211" s="490">
        <v>139</v>
      </c>
      <c r="N211" s="490">
        <v>70</v>
      </c>
      <c r="O211" s="490">
        <v>9940</v>
      </c>
      <c r="P211" s="512"/>
      <c r="Q211" s="491">
        <v>142</v>
      </c>
    </row>
    <row r="212" spans="1:17" ht="14.45" customHeight="1" x14ac:dyDescent="0.2">
      <c r="A212" s="485" t="s">
        <v>1598</v>
      </c>
      <c r="B212" s="486" t="s">
        <v>1505</v>
      </c>
      <c r="C212" s="486" t="s">
        <v>1487</v>
      </c>
      <c r="D212" s="486" t="s">
        <v>1515</v>
      </c>
      <c r="E212" s="486" t="s">
        <v>1514</v>
      </c>
      <c r="F212" s="490">
        <v>1</v>
      </c>
      <c r="G212" s="490">
        <v>185</v>
      </c>
      <c r="H212" s="490"/>
      <c r="I212" s="490">
        <v>185</v>
      </c>
      <c r="J212" s="490">
        <v>3</v>
      </c>
      <c r="K212" s="490">
        <v>561</v>
      </c>
      <c r="L212" s="490"/>
      <c r="M212" s="490">
        <v>187</v>
      </c>
      <c r="N212" s="490">
        <v>2</v>
      </c>
      <c r="O212" s="490">
        <v>388</v>
      </c>
      <c r="P212" s="512"/>
      <c r="Q212" s="491">
        <v>194</v>
      </c>
    </row>
    <row r="213" spans="1:17" ht="14.45" customHeight="1" x14ac:dyDescent="0.2">
      <c r="A213" s="485" t="s">
        <v>1598</v>
      </c>
      <c r="B213" s="486" t="s">
        <v>1505</v>
      </c>
      <c r="C213" s="486" t="s">
        <v>1487</v>
      </c>
      <c r="D213" s="486" t="s">
        <v>1516</v>
      </c>
      <c r="E213" s="486" t="s">
        <v>1517</v>
      </c>
      <c r="F213" s="490"/>
      <c r="G213" s="490"/>
      <c r="H213" s="490"/>
      <c r="I213" s="490"/>
      <c r="J213" s="490">
        <v>1</v>
      </c>
      <c r="K213" s="490">
        <v>649</v>
      </c>
      <c r="L213" s="490"/>
      <c r="M213" s="490">
        <v>649</v>
      </c>
      <c r="N213" s="490"/>
      <c r="O213" s="490"/>
      <c r="P213" s="512"/>
      <c r="Q213" s="491"/>
    </row>
    <row r="214" spans="1:17" ht="14.45" customHeight="1" x14ac:dyDescent="0.2">
      <c r="A214" s="485" t="s">
        <v>1598</v>
      </c>
      <c r="B214" s="486" t="s">
        <v>1505</v>
      </c>
      <c r="C214" s="486" t="s">
        <v>1487</v>
      </c>
      <c r="D214" s="486" t="s">
        <v>1518</v>
      </c>
      <c r="E214" s="486" t="s">
        <v>1519</v>
      </c>
      <c r="F214" s="490">
        <v>1</v>
      </c>
      <c r="G214" s="490">
        <v>614</v>
      </c>
      <c r="H214" s="490"/>
      <c r="I214" s="490">
        <v>614</v>
      </c>
      <c r="J214" s="490">
        <v>1</v>
      </c>
      <c r="K214" s="490">
        <v>618</v>
      </c>
      <c r="L214" s="490"/>
      <c r="M214" s="490">
        <v>618</v>
      </c>
      <c r="N214" s="490">
        <v>1</v>
      </c>
      <c r="O214" s="490">
        <v>640</v>
      </c>
      <c r="P214" s="512"/>
      <c r="Q214" s="491">
        <v>640</v>
      </c>
    </row>
    <row r="215" spans="1:17" ht="14.45" customHeight="1" x14ac:dyDescent="0.2">
      <c r="A215" s="485" t="s">
        <v>1598</v>
      </c>
      <c r="B215" s="486" t="s">
        <v>1505</v>
      </c>
      <c r="C215" s="486" t="s">
        <v>1487</v>
      </c>
      <c r="D215" s="486" t="s">
        <v>1520</v>
      </c>
      <c r="E215" s="486" t="s">
        <v>1521</v>
      </c>
      <c r="F215" s="490">
        <v>24</v>
      </c>
      <c r="G215" s="490">
        <v>4200</v>
      </c>
      <c r="H215" s="490"/>
      <c r="I215" s="490">
        <v>175</v>
      </c>
      <c r="J215" s="490">
        <v>22</v>
      </c>
      <c r="K215" s="490">
        <v>3872</v>
      </c>
      <c r="L215" s="490"/>
      <c r="M215" s="490">
        <v>176</v>
      </c>
      <c r="N215" s="490">
        <v>14</v>
      </c>
      <c r="O215" s="490">
        <v>2660</v>
      </c>
      <c r="P215" s="512"/>
      <c r="Q215" s="491">
        <v>190</v>
      </c>
    </row>
    <row r="216" spans="1:17" ht="14.45" customHeight="1" x14ac:dyDescent="0.2">
      <c r="A216" s="485" t="s">
        <v>1598</v>
      </c>
      <c r="B216" s="486" t="s">
        <v>1505</v>
      </c>
      <c r="C216" s="486" t="s">
        <v>1487</v>
      </c>
      <c r="D216" s="486" t="s">
        <v>1522</v>
      </c>
      <c r="E216" s="486" t="s">
        <v>1523</v>
      </c>
      <c r="F216" s="490">
        <v>1</v>
      </c>
      <c r="G216" s="490">
        <v>348</v>
      </c>
      <c r="H216" s="490"/>
      <c r="I216" s="490">
        <v>348</v>
      </c>
      <c r="J216" s="490"/>
      <c r="K216" s="490"/>
      <c r="L216" s="490"/>
      <c r="M216" s="490"/>
      <c r="N216" s="490"/>
      <c r="O216" s="490"/>
      <c r="P216" s="512"/>
      <c r="Q216" s="491"/>
    </row>
    <row r="217" spans="1:17" ht="14.45" customHeight="1" x14ac:dyDescent="0.2">
      <c r="A217" s="485" t="s">
        <v>1598</v>
      </c>
      <c r="B217" s="486" t="s">
        <v>1505</v>
      </c>
      <c r="C217" s="486" t="s">
        <v>1487</v>
      </c>
      <c r="D217" s="486" t="s">
        <v>1524</v>
      </c>
      <c r="E217" s="486" t="s">
        <v>1525</v>
      </c>
      <c r="F217" s="490">
        <v>136</v>
      </c>
      <c r="G217" s="490">
        <v>2312</v>
      </c>
      <c r="H217" s="490"/>
      <c r="I217" s="490">
        <v>17</v>
      </c>
      <c r="J217" s="490">
        <v>154</v>
      </c>
      <c r="K217" s="490">
        <v>2618</v>
      </c>
      <c r="L217" s="490"/>
      <c r="M217" s="490">
        <v>17</v>
      </c>
      <c r="N217" s="490">
        <v>118</v>
      </c>
      <c r="O217" s="490">
        <v>2242</v>
      </c>
      <c r="P217" s="512"/>
      <c r="Q217" s="491">
        <v>19</v>
      </c>
    </row>
    <row r="218" spans="1:17" ht="14.45" customHeight="1" x14ac:dyDescent="0.2">
      <c r="A218" s="485" t="s">
        <v>1598</v>
      </c>
      <c r="B218" s="486" t="s">
        <v>1505</v>
      </c>
      <c r="C218" s="486" t="s">
        <v>1487</v>
      </c>
      <c r="D218" s="486" t="s">
        <v>1526</v>
      </c>
      <c r="E218" s="486" t="s">
        <v>1527</v>
      </c>
      <c r="F218" s="490">
        <v>21</v>
      </c>
      <c r="G218" s="490">
        <v>5817</v>
      </c>
      <c r="H218" s="490"/>
      <c r="I218" s="490">
        <v>277</v>
      </c>
      <c r="J218" s="490">
        <v>26</v>
      </c>
      <c r="K218" s="490">
        <v>7254</v>
      </c>
      <c r="L218" s="490"/>
      <c r="M218" s="490">
        <v>279</v>
      </c>
      <c r="N218" s="490">
        <v>30</v>
      </c>
      <c r="O218" s="490">
        <v>8670</v>
      </c>
      <c r="P218" s="512"/>
      <c r="Q218" s="491">
        <v>289</v>
      </c>
    </row>
    <row r="219" spans="1:17" ht="14.45" customHeight="1" x14ac:dyDescent="0.2">
      <c r="A219" s="485" t="s">
        <v>1598</v>
      </c>
      <c r="B219" s="486" t="s">
        <v>1505</v>
      </c>
      <c r="C219" s="486" t="s">
        <v>1487</v>
      </c>
      <c r="D219" s="486" t="s">
        <v>1528</v>
      </c>
      <c r="E219" s="486" t="s">
        <v>1529</v>
      </c>
      <c r="F219" s="490">
        <v>29</v>
      </c>
      <c r="G219" s="490">
        <v>4089</v>
      </c>
      <c r="H219" s="490"/>
      <c r="I219" s="490">
        <v>141</v>
      </c>
      <c r="J219" s="490">
        <v>45</v>
      </c>
      <c r="K219" s="490">
        <v>6390</v>
      </c>
      <c r="L219" s="490"/>
      <c r="M219" s="490">
        <v>142</v>
      </c>
      <c r="N219" s="490">
        <v>49</v>
      </c>
      <c r="O219" s="490">
        <v>7007</v>
      </c>
      <c r="P219" s="512"/>
      <c r="Q219" s="491">
        <v>143</v>
      </c>
    </row>
    <row r="220" spans="1:17" ht="14.45" customHeight="1" x14ac:dyDescent="0.2">
      <c r="A220" s="485" t="s">
        <v>1598</v>
      </c>
      <c r="B220" s="486" t="s">
        <v>1505</v>
      </c>
      <c r="C220" s="486" t="s">
        <v>1487</v>
      </c>
      <c r="D220" s="486" t="s">
        <v>1530</v>
      </c>
      <c r="E220" s="486" t="s">
        <v>1529</v>
      </c>
      <c r="F220" s="490">
        <v>65</v>
      </c>
      <c r="G220" s="490">
        <v>5135</v>
      </c>
      <c r="H220" s="490"/>
      <c r="I220" s="490">
        <v>79</v>
      </c>
      <c r="J220" s="490">
        <v>61</v>
      </c>
      <c r="K220" s="490">
        <v>4819</v>
      </c>
      <c r="L220" s="490"/>
      <c r="M220" s="490">
        <v>79</v>
      </c>
      <c r="N220" s="490">
        <v>70</v>
      </c>
      <c r="O220" s="490">
        <v>5670</v>
      </c>
      <c r="P220" s="512"/>
      <c r="Q220" s="491">
        <v>81</v>
      </c>
    </row>
    <row r="221" spans="1:17" ht="14.45" customHeight="1" x14ac:dyDescent="0.2">
      <c r="A221" s="485" t="s">
        <v>1598</v>
      </c>
      <c r="B221" s="486" t="s">
        <v>1505</v>
      </c>
      <c r="C221" s="486" t="s">
        <v>1487</v>
      </c>
      <c r="D221" s="486" t="s">
        <v>1531</v>
      </c>
      <c r="E221" s="486" t="s">
        <v>1532</v>
      </c>
      <c r="F221" s="490">
        <v>29</v>
      </c>
      <c r="G221" s="490">
        <v>9164</v>
      </c>
      <c r="H221" s="490"/>
      <c r="I221" s="490">
        <v>316</v>
      </c>
      <c r="J221" s="490">
        <v>45</v>
      </c>
      <c r="K221" s="490">
        <v>14310</v>
      </c>
      <c r="L221" s="490"/>
      <c r="M221" s="490">
        <v>318</v>
      </c>
      <c r="N221" s="490">
        <v>48</v>
      </c>
      <c r="O221" s="490">
        <v>15744</v>
      </c>
      <c r="P221" s="512"/>
      <c r="Q221" s="491">
        <v>328</v>
      </c>
    </row>
    <row r="222" spans="1:17" ht="14.45" customHeight="1" x14ac:dyDescent="0.2">
      <c r="A222" s="485" t="s">
        <v>1598</v>
      </c>
      <c r="B222" s="486" t="s">
        <v>1505</v>
      </c>
      <c r="C222" s="486" t="s">
        <v>1487</v>
      </c>
      <c r="D222" s="486" t="s">
        <v>1533</v>
      </c>
      <c r="E222" s="486" t="s">
        <v>1534</v>
      </c>
      <c r="F222" s="490"/>
      <c r="G222" s="490"/>
      <c r="H222" s="490"/>
      <c r="I222" s="490"/>
      <c r="J222" s="490"/>
      <c r="K222" s="490"/>
      <c r="L222" s="490"/>
      <c r="M222" s="490"/>
      <c r="N222" s="490">
        <v>1</v>
      </c>
      <c r="O222" s="490">
        <v>330</v>
      </c>
      <c r="P222" s="512"/>
      <c r="Q222" s="491">
        <v>330</v>
      </c>
    </row>
    <row r="223" spans="1:17" ht="14.45" customHeight="1" x14ac:dyDescent="0.2">
      <c r="A223" s="485" t="s">
        <v>1598</v>
      </c>
      <c r="B223" s="486" t="s">
        <v>1505</v>
      </c>
      <c r="C223" s="486" t="s">
        <v>1487</v>
      </c>
      <c r="D223" s="486" t="s">
        <v>1535</v>
      </c>
      <c r="E223" s="486" t="s">
        <v>1536</v>
      </c>
      <c r="F223" s="490">
        <v>60</v>
      </c>
      <c r="G223" s="490">
        <v>9900</v>
      </c>
      <c r="H223" s="490"/>
      <c r="I223" s="490">
        <v>165</v>
      </c>
      <c r="J223" s="490">
        <v>54</v>
      </c>
      <c r="K223" s="490">
        <v>8964</v>
      </c>
      <c r="L223" s="490"/>
      <c r="M223" s="490">
        <v>166</v>
      </c>
      <c r="N223" s="490">
        <v>54</v>
      </c>
      <c r="O223" s="490">
        <v>9180</v>
      </c>
      <c r="P223" s="512"/>
      <c r="Q223" s="491">
        <v>170</v>
      </c>
    </row>
    <row r="224" spans="1:17" ht="14.45" customHeight="1" x14ac:dyDescent="0.2">
      <c r="A224" s="485" t="s">
        <v>1598</v>
      </c>
      <c r="B224" s="486" t="s">
        <v>1505</v>
      </c>
      <c r="C224" s="486" t="s">
        <v>1487</v>
      </c>
      <c r="D224" s="486" t="s">
        <v>1537</v>
      </c>
      <c r="E224" s="486" t="s">
        <v>1538</v>
      </c>
      <c r="F224" s="490"/>
      <c r="G224" s="490"/>
      <c r="H224" s="490"/>
      <c r="I224" s="490"/>
      <c r="J224" s="490"/>
      <c r="K224" s="490"/>
      <c r="L224" s="490"/>
      <c r="M224" s="490"/>
      <c r="N224" s="490">
        <v>1</v>
      </c>
      <c r="O224" s="490">
        <v>228</v>
      </c>
      <c r="P224" s="512"/>
      <c r="Q224" s="491">
        <v>228</v>
      </c>
    </row>
    <row r="225" spans="1:17" ht="14.45" customHeight="1" x14ac:dyDescent="0.2">
      <c r="A225" s="485" t="s">
        <v>1598</v>
      </c>
      <c r="B225" s="486" t="s">
        <v>1505</v>
      </c>
      <c r="C225" s="486" t="s">
        <v>1487</v>
      </c>
      <c r="D225" s="486" t="s">
        <v>1539</v>
      </c>
      <c r="E225" s="486" t="s">
        <v>1503</v>
      </c>
      <c r="F225" s="490">
        <v>84</v>
      </c>
      <c r="G225" s="490">
        <v>6216</v>
      </c>
      <c r="H225" s="490"/>
      <c r="I225" s="490">
        <v>74</v>
      </c>
      <c r="J225" s="490">
        <v>108</v>
      </c>
      <c r="K225" s="490">
        <v>7992</v>
      </c>
      <c r="L225" s="490"/>
      <c r="M225" s="490">
        <v>74</v>
      </c>
      <c r="N225" s="490">
        <v>125</v>
      </c>
      <c r="O225" s="490">
        <v>9375</v>
      </c>
      <c r="P225" s="512"/>
      <c r="Q225" s="491">
        <v>75</v>
      </c>
    </row>
    <row r="226" spans="1:17" ht="14.45" customHeight="1" x14ac:dyDescent="0.2">
      <c r="A226" s="485" t="s">
        <v>1598</v>
      </c>
      <c r="B226" s="486" t="s">
        <v>1505</v>
      </c>
      <c r="C226" s="486" t="s">
        <v>1487</v>
      </c>
      <c r="D226" s="486" t="s">
        <v>1540</v>
      </c>
      <c r="E226" s="486" t="s">
        <v>1541</v>
      </c>
      <c r="F226" s="490"/>
      <c r="G226" s="490"/>
      <c r="H226" s="490"/>
      <c r="I226" s="490"/>
      <c r="J226" s="490"/>
      <c r="K226" s="490"/>
      <c r="L226" s="490"/>
      <c r="M226" s="490"/>
      <c r="N226" s="490">
        <v>1</v>
      </c>
      <c r="O226" s="490">
        <v>56</v>
      </c>
      <c r="P226" s="512"/>
      <c r="Q226" s="491">
        <v>56</v>
      </c>
    </row>
    <row r="227" spans="1:17" ht="14.45" customHeight="1" x14ac:dyDescent="0.2">
      <c r="A227" s="485" t="s">
        <v>1598</v>
      </c>
      <c r="B227" s="486" t="s">
        <v>1505</v>
      </c>
      <c r="C227" s="486" t="s">
        <v>1487</v>
      </c>
      <c r="D227" s="486" t="s">
        <v>1542</v>
      </c>
      <c r="E227" s="486" t="s">
        <v>1543</v>
      </c>
      <c r="F227" s="490"/>
      <c r="G227" s="490"/>
      <c r="H227" s="490"/>
      <c r="I227" s="490"/>
      <c r="J227" s="490"/>
      <c r="K227" s="490"/>
      <c r="L227" s="490"/>
      <c r="M227" s="490"/>
      <c r="N227" s="490">
        <v>1</v>
      </c>
      <c r="O227" s="490">
        <v>484</v>
      </c>
      <c r="P227" s="512"/>
      <c r="Q227" s="491">
        <v>484</v>
      </c>
    </row>
    <row r="228" spans="1:17" ht="14.45" customHeight="1" x14ac:dyDescent="0.2">
      <c r="A228" s="485" t="s">
        <v>1598</v>
      </c>
      <c r="B228" s="486" t="s">
        <v>1505</v>
      </c>
      <c r="C228" s="486" t="s">
        <v>1487</v>
      </c>
      <c r="D228" s="486" t="s">
        <v>1544</v>
      </c>
      <c r="E228" s="486" t="s">
        <v>1545</v>
      </c>
      <c r="F228" s="490">
        <v>1</v>
      </c>
      <c r="G228" s="490">
        <v>233</v>
      </c>
      <c r="H228" s="490"/>
      <c r="I228" s="490">
        <v>233</v>
      </c>
      <c r="J228" s="490">
        <v>1</v>
      </c>
      <c r="K228" s="490">
        <v>235</v>
      </c>
      <c r="L228" s="490"/>
      <c r="M228" s="490">
        <v>235</v>
      </c>
      <c r="N228" s="490"/>
      <c r="O228" s="490"/>
      <c r="P228" s="512"/>
      <c r="Q228" s="491"/>
    </row>
    <row r="229" spans="1:17" ht="14.45" customHeight="1" x14ac:dyDescent="0.2">
      <c r="A229" s="485" t="s">
        <v>1598</v>
      </c>
      <c r="B229" s="486" t="s">
        <v>1505</v>
      </c>
      <c r="C229" s="486" t="s">
        <v>1487</v>
      </c>
      <c r="D229" s="486" t="s">
        <v>1546</v>
      </c>
      <c r="E229" s="486" t="s">
        <v>1547</v>
      </c>
      <c r="F229" s="490">
        <v>6</v>
      </c>
      <c r="G229" s="490">
        <v>7296</v>
      </c>
      <c r="H229" s="490"/>
      <c r="I229" s="490">
        <v>1216</v>
      </c>
      <c r="J229" s="490">
        <v>10</v>
      </c>
      <c r="K229" s="490">
        <v>12200</v>
      </c>
      <c r="L229" s="490"/>
      <c r="M229" s="490">
        <v>1220</v>
      </c>
      <c r="N229" s="490">
        <v>5</v>
      </c>
      <c r="O229" s="490">
        <v>6200</v>
      </c>
      <c r="P229" s="512"/>
      <c r="Q229" s="491">
        <v>1240</v>
      </c>
    </row>
    <row r="230" spans="1:17" ht="14.45" customHeight="1" x14ac:dyDescent="0.2">
      <c r="A230" s="485" t="s">
        <v>1598</v>
      </c>
      <c r="B230" s="486" t="s">
        <v>1505</v>
      </c>
      <c r="C230" s="486" t="s">
        <v>1487</v>
      </c>
      <c r="D230" s="486" t="s">
        <v>1548</v>
      </c>
      <c r="E230" s="486" t="s">
        <v>1549</v>
      </c>
      <c r="F230" s="490">
        <v>32</v>
      </c>
      <c r="G230" s="490">
        <v>3712</v>
      </c>
      <c r="H230" s="490"/>
      <c r="I230" s="490">
        <v>116</v>
      </c>
      <c r="J230" s="490">
        <v>24</v>
      </c>
      <c r="K230" s="490">
        <v>2808</v>
      </c>
      <c r="L230" s="490"/>
      <c r="M230" s="490">
        <v>117</v>
      </c>
      <c r="N230" s="490">
        <v>21</v>
      </c>
      <c r="O230" s="490">
        <v>2562</v>
      </c>
      <c r="P230" s="512"/>
      <c r="Q230" s="491">
        <v>122</v>
      </c>
    </row>
    <row r="231" spans="1:17" ht="14.45" customHeight="1" x14ac:dyDescent="0.2">
      <c r="A231" s="485" t="s">
        <v>1598</v>
      </c>
      <c r="B231" s="486" t="s">
        <v>1505</v>
      </c>
      <c r="C231" s="486" t="s">
        <v>1487</v>
      </c>
      <c r="D231" s="486" t="s">
        <v>1550</v>
      </c>
      <c r="E231" s="486" t="s">
        <v>1551</v>
      </c>
      <c r="F231" s="490"/>
      <c r="G231" s="490"/>
      <c r="H231" s="490"/>
      <c r="I231" s="490"/>
      <c r="J231" s="490">
        <v>1</v>
      </c>
      <c r="K231" s="490">
        <v>352</v>
      </c>
      <c r="L231" s="490"/>
      <c r="M231" s="490">
        <v>352</v>
      </c>
      <c r="N231" s="490">
        <v>1</v>
      </c>
      <c r="O231" s="490">
        <v>380</v>
      </c>
      <c r="P231" s="512"/>
      <c r="Q231" s="491">
        <v>380</v>
      </c>
    </row>
    <row r="232" spans="1:17" ht="14.45" customHeight="1" x14ac:dyDescent="0.2">
      <c r="A232" s="485" t="s">
        <v>1598</v>
      </c>
      <c r="B232" s="486" t="s">
        <v>1505</v>
      </c>
      <c r="C232" s="486" t="s">
        <v>1487</v>
      </c>
      <c r="D232" s="486" t="s">
        <v>1552</v>
      </c>
      <c r="E232" s="486" t="s">
        <v>1553</v>
      </c>
      <c r="F232" s="490">
        <v>10</v>
      </c>
      <c r="G232" s="490">
        <v>1520</v>
      </c>
      <c r="H232" s="490"/>
      <c r="I232" s="490">
        <v>152</v>
      </c>
      <c r="J232" s="490">
        <v>7</v>
      </c>
      <c r="K232" s="490">
        <v>1071</v>
      </c>
      <c r="L232" s="490"/>
      <c r="M232" s="490">
        <v>153</v>
      </c>
      <c r="N232" s="490">
        <v>8</v>
      </c>
      <c r="O232" s="490">
        <v>1264</v>
      </c>
      <c r="P232" s="512"/>
      <c r="Q232" s="491">
        <v>158</v>
      </c>
    </row>
    <row r="233" spans="1:17" ht="14.45" customHeight="1" x14ac:dyDescent="0.2">
      <c r="A233" s="485" t="s">
        <v>1598</v>
      </c>
      <c r="B233" s="486" t="s">
        <v>1505</v>
      </c>
      <c r="C233" s="486" t="s">
        <v>1487</v>
      </c>
      <c r="D233" s="486" t="s">
        <v>1554</v>
      </c>
      <c r="E233" s="486" t="s">
        <v>1555</v>
      </c>
      <c r="F233" s="490">
        <v>1</v>
      </c>
      <c r="G233" s="490">
        <v>1075</v>
      </c>
      <c r="H233" s="490"/>
      <c r="I233" s="490">
        <v>1075</v>
      </c>
      <c r="J233" s="490"/>
      <c r="K233" s="490"/>
      <c r="L233" s="490"/>
      <c r="M233" s="490"/>
      <c r="N233" s="490">
        <v>1</v>
      </c>
      <c r="O233" s="490">
        <v>1124</v>
      </c>
      <c r="P233" s="512"/>
      <c r="Q233" s="491">
        <v>1124</v>
      </c>
    </row>
    <row r="234" spans="1:17" ht="14.45" customHeight="1" x14ac:dyDescent="0.2">
      <c r="A234" s="485" t="s">
        <v>1598</v>
      </c>
      <c r="B234" s="486" t="s">
        <v>1505</v>
      </c>
      <c r="C234" s="486" t="s">
        <v>1487</v>
      </c>
      <c r="D234" s="486" t="s">
        <v>1556</v>
      </c>
      <c r="E234" s="486" t="s">
        <v>1557</v>
      </c>
      <c r="F234" s="490"/>
      <c r="G234" s="490"/>
      <c r="H234" s="490"/>
      <c r="I234" s="490"/>
      <c r="J234" s="490">
        <v>1</v>
      </c>
      <c r="K234" s="490">
        <v>306</v>
      </c>
      <c r="L234" s="490"/>
      <c r="M234" s="490">
        <v>306</v>
      </c>
      <c r="N234" s="490">
        <v>1</v>
      </c>
      <c r="O234" s="490">
        <v>316</v>
      </c>
      <c r="P234" s="512"/>
      <c r="Q234" s="491">
        <v>316</v>
      </c>
    </row>
    <row r="235" spans="1:17" ht="14.45" customHeight="1" x14ac:dyDescent="0.2">
      <c r="A235" s="485" t="s">
        <v>1599</v>
      </c>
      <c r="B235" s="486" t="s">
        <v>1505</v>
      </c>
      <c r="C235" s="486" t="s">
        <v>1487</v>
      </c>
      <c r="D235" s="486" t="s">
        <v>1502</v>
      </c>
      <c r="E235" s="486" t="s">
        <v>1503</v>
      </c>
      <c r="F235" s="490">
        <v>158</v>
      </c>
      <c r="G235" s="490">
        <v>33654</v>
      </c>
      <c r="H235" s="490"/>
      <c r="I235" s="490">
        <v>213</v>
      </c>
      <c r="J235" s="490">
        <v>122</v>
      </c>
      <c r="K235" s="490">
        <v>26230</v>
      </c>
      <c r="L235" s="490"/>
      <c r="M235" s="490">
        <v>215</v>
      </c>
      <c r="N235" s="490">
        <v>94</v>
      </c>
      <c r="O235" s="490">
        <v>20868</v>
      </c>
      <c r="P235" s="512"/>
      <c r="Q235" s="491">
        <v>222</v>
      </c>
    </row>
    <row r="236" spans="1:17" ht="14.45" customHeight="1" x14ac:dyDescent="0.2">
      <c r="A236" s="485" t="s">
        <v>1599</v>
      </c>
      <c r="B236" s="486" t="s">
        <v>1505</v>
      </c>
      <c r="C236" s="486" t="s">
        <v>1487</v>
      </c>
      <c r="D236" s="486" t="s">
        <v>1506</v>
      </c>
      <c r="E236" s="486" t="s">
        <v>1503</v>
      </c>
      <c r="F236" s="490">
        <v>2</v>
      </c>
      <c r="G236" s="490">
        <v>176</v>
      </c>
      <c r="H236" s="490"/>
      <c r="I236" s="490">
        <v>88</v>
      </c>
      <c r="J236" s="490"/>
      <c r="K236" s="490"/>
      <c r="L236" s="490"/>
      <c r="M236" s="490"/>
      <c r="N236" s="490"/>
      <c r="O236" s="490"/>
      <c r="P236" s="512"/>
      <c r="Q236" s="491"/>
    </row>
    <row r="237" spans="1:17" ht="14.45" customHeight="1" x14ac:dyDescent="0.2">
      <c r="A237" s="485" t="s">
        <v>1599</v>
      </c>
      <c r="B237" s="486" t="s">
        <v>1505</v>
      </c>
      <c r="C237" s="486" t="s">
        <v>1487</v>
      </c>
      <c r="D237" s="486" t="s">
        <v>1507</v>
      </c>
      <c r="E237" s="486" t="s">
        <v>1508</v>
      </c>
      <c r="F237" s="490">
        <v>705</v>
      </c>
      <c r="G237" s="490">
        <v>213615</v>
      </c>
      <c r="H237" s="490"/>
      <c r="I237" s="490">
        <v>303</v>
      </c>
      <c r="J237" s="490">
        <v>434</v>
      </c>
      <c r="K237" s="490">
        <v>132370</v>
      </c>
      <c r="L237" s="490"/>
      <c r="M237" s="490">
        <v>305</v>
      </c>
      <c r="N237" s="490">
        <v>405</v>
      </c>
      <c r="O237" s="490">
        <v>127170</v>
      </c>
      <c r="P237" s="512"/>
      <c r="Q237" s="491">
        <v>314</v>
      </c>
    </row>
    <row r="238" spans="1:17" ht="14.45" customHeight="1" x14ac:dyDescent="0.2">
      <c r="A238" s="485" t="s">
        <v>1599</v>
      </c>
      <c r="B238" s="486" t="s">
        <v>1505</v>
      </c>
      <c r="C238" s="486" t="s">
        <v>1487</v>
      </c>
      <c r="D238" s="486" t="s">
        <v>1509</v>
      </c>
      <c r="E238" s="486" t="s">
        <v>1510</v>
      </c>
      <c r="F238" s="490">
        <v>6</v>
      </c>
      <c r="G238" s="490">
        <v>600</v>
      </c>
      <c r="H238" s="490"/>
      <c r="I238" s="490">
        <v>100</v>
      </c>
      <c r="J238" s="490">
        <v>3</v>
      </c>
      <c r="K238" s="490">
        <v>303</v>
      </c>
      <c r="L238" s="490"/>
      <c r="M238" s="490">
        <v>101</v>
      </c>
      <c r="N238" s="490">
        <v>6</v>
      </c>
      <c r="O238" s="490">
        <v>636</v>
      </c>
      <c r="P238" s="512"/>
      <c r="Q238" s="491">
        <v>106</v>
      </c>
    </row>
    <row r="239" spans="1:17" ht="14.45" customHeight="1" x14ac:dyDescent="0.2">
      <c r="A239" s="485" t="s">
        <v>1599</v>
      </c>
      <c r="B239" s="486" t="s">
        <v>1505</v>
      </c>
      <c r="C239" s="486" t="s">
        <v>1487</v>
      </c>
      <c r="D239" s="486" t="s">
        <v>1511</v>
      </c>
      <c r="E239" s="486" t="s">
        <v>1512</v>
      </c>
      <c r="F239" s="490">
        <v>1</v>
      </c>
      <c r="G239" s="490">
        <v>235</v>
      </c>
      <c r="H239" s="490"/>
      <c r="I239" s="490">
        <v>235</v>
      </c>
      <c r="J239" s="490"/>
      <c r="K239" s="490"/>
      <c r="L239" s="490"/>
      <c r="M239" s="490"/>
      <c r="N239" s="490"/>
      <c r="O239" s="490"/>
      <c r="P239" s="512"/>
      <c r="Q239" s="491"/>
    </row>
    <row r="240" spans="1:17" ht="14.45" customHeight="1" x14ac:dyDescent="0.2">
      <c r="A240" s="485" t="s">
        <v>1599</v>
      </c>
      <c r="B240" s="486" t="s">
        <v>1505</v>
      </c>
      <c r="C240" s="486" t="s">
        <v>1487</v>
      </c>
      <c r="D240" s="486" t="s">
        <v>1513</v>
      </c>
      <c r="E240" s="486" t="s">
        <v>1514</v>
      </c>
      <c r="F240" s="490">
        <v>503</v>
      </c>
      <c r="G240" s="490">
        <v>69414</v>
      </c>
      <c r="H240" s="490"/>
      <c r="I240" s="490">
        <v>138</v>
      </c>
      <c r="J240" s="490">
        <v>306</v>
      </c>
      <c r="K240" s="490">
        <v>42534</v>
      </c>
      <c r="L240" s="490"/>
      <c r="M240" s="490">
        <v>139</v>
      </c>
      <c r="N240" s="490">
        <v>250</v>
      </c>
      <c r="O240" s="490">
        <v>35500</v>
      </c>
      <c r="P240" s="512"/>
      <c r="Q240" s="491">
        <v>142</v>
      </c>
    </row>
    <row r="241" spans="1:17" ht="14.45" customHeight="1" x14ac:dyDescent="0.2">
      <c r="A241" s="485" t="s">
        <v>1599</v>
      </c>
      <c r="B241" s="486" t="s">
        <v>1505</v>
      </c>
      <c r="C241" s="486" t="s">
        <v>1487</v>
      </c>
      <c r="D241" s="486" t="s">
        <v>1515</v>
      </c>
      <c r="E241" s="486" t="s">
        <v>1514</v>
      </c>
      <c r="F241" s="490">
        <v>2</v>
      </c>
      <c r="G241" s="490">
        <v>370</v>
      </c>
      <c r="H241" s="490"/>
      <c r="I241" s="490">
        <v>185</v>
      </c>
      <c r="J241" s="490"/>
      <c r="K241" s="490"/>
      <c r="L241" s="490"/>
      <c r="M241" s="490"/>
      <c r="N241" s="490"/>
      <c r="O241" s="490"/>
      <c r="P241" s="512"/>
      <c r="Q241" s="491"/>
    </row>
    <row r="242" spans="1:17" ht="14.45" customHeight="1" x14ac:dyDescent="0.2">
      <c r="A242" s="485" t="s">
        <v>1599</v>
      </c>
      <c r="B242" s="486" t="s">
        <v>1505</v>
      </c>
      <c r="C242" s="486" t="s">
        <v>1487</v>
      </c>
      <c r="D242" s="486" t="s">
        <v>1516</v>
      </c>
      <c r="E242" s="486" t="s">
        <v>1517</v>
      </c>
      <c r="F242" s="490">
        <v>2</v>
      </c>
      <c r="G242" s="490">
        <v>1290</v>
      </c>
      <c r="H242" s="490"/>
      <c r="I242" s="490">
        <v>645</v>
      </c>
      <c r="J242" s="490">
        <v>1</v>
      </c>
      <c r="K242" s="490">
        <v>649</v>
      </c>
      <c r="L242" s="490"/>
      <c r="M242" s="490">
        <v>649</v>
      </c>
      <c r="N242" s="490">
        <v>2</v>
      </c>
      <c r="O242" s="490">
        <v>1350</v>
      </c>
      <c r="P242" s="512"/>
      <c r="Q242" s="491">
        <v>675</v>
      </c>
    </row>
    <row r="243" spans="1:17" ht="14.45" customHeight="1" x14ac:dyDescent="0.2">
      <c r="A243" s="485" t="s">
        <v>1599</v>
      </c>
      <c r="B243" s="486" t="s">
        <v>1505</v>
      </c>
      <c r="C243" s="486" t="s">
        <v>1487</v>
      </c>
      <c r="D243" s="486" t="s">
        <v>1520</v>
      </c>
      <c r="E243" s="486" t="s">
        <v>1521</v>
      </c>
      <c r="F243" s="490">
        <v>27</v>
      </c>
      <c r="G243" s="490">
        <v>4725</v>
      </c>
      <c r="H243" s="490"/>
      <c r="I243" s="490">
        <v>175</v>
      </c>
      <c r="J243" s="490">
        <v>11</v>
      </c>
      <c r="K243" s="490">
        <v>1936</v>
      </c>
      <c r="L243" s="490"/>
      <c r="M243" s="490">
        <v>176</v>
      </c>
      <c r="N243" s="490">
        <v>18</v>
      </c>
      <c r="O243" s="490">
        <v>3420</v>
      </c>
      <c r="P243" s="512"/>
      <c r="Q243" s="491">
        <v>190</v>
      </c>
    </row>
    <row r="244" spans="1:17" ht="14.45" customHeight="1" x14ac:dyDescent="0.2">
      <c r="A244" s="485" t="s">
        <v>1599</v>
      </c>
      <c r="B244" s="486" t="s">
        <v>1505</v>
      </c>
      <c r="C244" s="486" t="s">
        <v>1487</v>
      </c>
      <c r="D244" s="486" t="s">
        <v>1522</v>
      </c>
      <c r="E244" s="486" t="s">
        <v>1523</v>
      </c>
      <c r="F244" s="490">
        <v>66</v>
      </c>
      <c r="G244" s="490">
        <v>22968</v>
      </c>
      <c r="H244" s="490"/>
      <c r="I244" s="490">
        <v>348</v>
      </c>
      <c r="J244" s="490">
        <v>17</v>
      </c>
      <c r="K244" s="490">
        <v>5916</v>
      </c>
      <c r="L244" s="490"/>
      <c r="M244" s="490">
        <v>348</v>
      </c>
      <c r="N244" s="490">
        <v>1</v>
      </c>
      <c r="O244" s="490">
        <v>349</v>
      </c>
      <c r="P244" s="512"/>
      <c r="Q244" s="491">
        <v>349</v>
      </c>
    </row>
    <row r="245" spans="1:17" ht="14.45" customHeight="1" x14ac:dyDescent="0.2">
      <c r="A245" s="485" t="s">
        <v>1599</v>
      </c>
      <c r="B245" s="486" t="s">
        <v>1505</v>
      </c>
      <c r="C245" s="486" t="s">
        <v>1487</v>
      </c>
      <c r="D245" s="486" t="s">
        <v>1524</v>
      </c>
      <c r="E245" s="486" t="s">
        <v>1525</v>
      </c>
      <c r="F245" s="490">
        <v>614</v>
      </c>
      <c r="G245" s="490">
        <v>10438</v>
      </c>
      <c r="H245" s="490"/>
      <c r="I245" s="490">
        <v>17</v>
      </c>
      <c r="J245" s="490">
        <v>360</v>
      </c>
      <c r="K245" s="490">
        <v>6120</v>
      </c>
      <c r="L245" s="490"/>
      <c r="M245" s="490">
        <v>17</v>
      </c>
      <c r="N245" s="490">
        <v>223</v>
      </c>
      <c r="O245" s="490">
        <v>4237</v>
      </c>
      <c r="P245" s="512"/>
      <c r="Q245" s="491">
        <v>19</v>
      </c>
    </row>
    <row r="246" spans="1:17" ht="14.45" customHeight="1" x14ac:dyDescent="0.2">
      <c r="A246" s="485" t="s">
        <v>1599</v>
      </c>
      <c r="B246" s="486" t="s">
        <v>1505</v>
      </c>
      <c r="C246" s="486" t="s">
        <v>1487</v>
      </c>
      <c r="D246" s="486" t="s">
        <v>1526</v>
      </c>
      <c r="E246" s="486" t="s">
        <v>1527</v>
      </c>
      <c r="F246" s="490">
        <v>35</v>
      </c>
      <c r="G246" s="490">
        <v>9695</v>
      </c>
      <c r="H246" s="490"/>
      <c r="I246" s="490">
        <v>277</v>
      </c>
      <c r="J246" s="490">
        <v>31</v>
      </c>
      <c r="K246" s="490">
        <v>8649</v>
      </c>
      <c r="L246" s="490"/>
      <c r="M246" s="490">
        <v>279</v>
      </c>
      <c r="N246" s="490">
        <v>26</v>
      </c>
      <c r="O246" s="490">
        <v>7514</v>
      </c>
      <c r="P246" s="512"/>
      <c r="Q246" s="491">
        <v>289</v>
      </c>
    </row>
    <row r="247" spans="1:17" ht="14.45" customHeight="1" x14ac:dyDescent="0.2">
      <c r="A247" s="485" t="s">
        <v>1599</v>
      </c>
      <c r="B247" s="486" t="s">
        <v>1505</v>
      </c>
      <c r="C247" s="486" t="s">
        <v>1487</v>
      </c>
      <c r="D247" s="486" t="s">
        <v>1528</v>
      </c>
      <c r="E247" s="486" t="s">
        <v>1529</v>
      </c>
      <c r="F247" s="490">
        <v>35</v>
      </c>
      <c r="G247" s="490">
        <v>4935</v>
      </c>
      <c r="H247" s="490"/>
      <c r="I247" s="490">
        <v>141</v>
      </c>
      <c r="J247" s="490">
        <v>33</v>
      </c>
      <c r="K247" s="490">
        <v>4686</v>
      </c>
      <c r="L247" s="490"/>
      <c r="M247" s="490">
        <v>142</v>
      </c>
      <c r="N247" s="490">
        <v>30</v>
      </c>
      <c r="O247" s="490">
        <v>4290</v>
      </c>
      <c r="P247" s="512"/>
      <c r="Q247" s="491">
        <v>143</v>
      </c>
    </row>
    <row r="248" spans="1:17" ht="14.45" customHeight="1" x14ac:dyDescent="0.2">
      <c r="A248" s="485" t="s">
        <v>1599</v>
      </c>
      <c r="B248" s="486" t="s">
        <v>1505</v>
      </c>
      <c r="C248" s="486" t="s">
        <v>1487</v>
      </c>
      <c r="D248" s="486" t="s">
        <v>1530</v>
      </c>
      <c r="E248" s="486" t="s">
        <v>1529</v>
      </c>
      <c r="F248" s="490">
        <v>503</v>
      </c>
      <c r="G248" s="490">
        <v>39737</v>
      </c>
      <c r="H248" s="490"/>
      <c r="I248" s="490">
        <v>79</v>
      </c>
      <c r="J248" s="490">
        <v>306</v>
      </c>
      <c r="K248" s="490">
        <v>24174</v>
      </c>
      <c r="L248" s="490"/>
      <c r="M248" s="490">
        <v>79</v>
      </c>
      <c r="N248" s="490">
        <v>250</v>
      </c>
      <c r="O248" s="490">
        <v>20250</v>
      </c>
      <c r="P248" s="512"/>
      <c r="Q248" s="491">
        <v>81</v>
      </c>
    </row>
    <row r="249" spans="1:17" ht="14.45" customHeight="1" x14ac:dyDescent="0.2">
      <c r="A249" s="485" t="s">
        <v>1599</v>
      </c>
      <c r="B249" s="486" t="s">
        <v>1505</v>
      </c>
      <c r="C249" s="486" t="s">
        <v>1487</v>
      </c>
      <c r="D249" s="486" t="s">
        <v>1531</v>
      </c>
      <c r="E249" s="486" t="s">
        <v>1532</v>
      </c>
      <c r="F249" s="490">
        <v>35</v>
      </c>
      <c r="G249" s="490">
        <v>11060</v>
      </c>
      <c r="H249" s="490"/>
      <c r="I249" s="490">
        <v>316</v>
      </c>
      <c r="J249" s="490">
        <v>33</v>
      </c>
      <c r="K249" s="490">
        <v>10494</v>
      </c>
      <c r="L249" s="490"/>
      <c r="M249" s="490">
        <v>318</v>
      </c>
      <c r="N249" s="490">
        <v>30</v>
      </c>
      <c r="O249" s="490">
        <v>9840</v>
      </c>
      <c r="P249" s="512"/>
      <c r="Q249" s="491">
        <v>328</v>
      </c>
    </row>
    <row r="250" spans="1:17" ht="14.45" customHeight="1" x14ac:dyDescent="0.2">
      <c r="A250" s="485" t="s">
        <v>1599</v>
      </c>
      <c r="B250" s="486" t="s">
        <v>1505</v>
      </c>
      <c r="C250" s="486" t="s">
        <v>1487</v>
      </c>
      <c r="D250" s="486" t="s">
        <v>1533</v>
      </c>
      <c r="E250" s="486" t="s">
        <v>1534</v>
      </c>
      <c r="F250" s="490">
        <v>66</v>
      </c>
      <c r="G250" s="490">
        <v>21714</v>
      </c>
      <c r="H250" s="490"/>
      <c r="I250" s="490">
        <v>329</v>
      </c>
      <c r="J250" s="490">
        <v>17</v>
      </c>
      <c r="K250" s="490">
        <v>5593</v>
      </c>
      <c r="L250" s="490"/>
      <c r="M250" s="490">
        <v>329</v>
      </c>
      <c r="N250" s="490">
        <v>1</v>
      </c>
      <c r="O250" s="490">
        <v>330</v>
      </c>
      <c r="P250" s="512"/>
      <c r="Q250" s="491">
        <v>330</v>
      </c>
    </row>
    <row r="251" spans="1:17" ht="14.45" customHeight="1" x14ac:dyDescent="0.2">
      <c r="A251" s="485" t="s">
        <v>1599</v>
      </c>
      <c r="B251" s="486" t="s">
        <v>1505</v>
      </c>
      <c r="C251" s="486" t="s">
        <v>1487</v>
      </c>
      <c r="D251" s="486" t="s">
        <v>1535</v>
      </c>
      <c r="E251" s="486" t="s">
        <v>1536</v>
      </c>
      <c r="F251" s="490">
        <v>451</v>
      </c>
      <c r="G251" s="490">
        <v>74415</v>
      </c>
      <c r="H251" s="490"/>
      <c r="I251" s="490">
        <v>165</v>
      </c>
      <c r="J251" s="490">
        <v>284</v>
      </c>
      <c r="K251" s="490">
        <v>47144</v>
      </c>
      <c r="L251" s="490"/>
      <c r="M251" s="490">
        <v>166</v>
      </c>
      <c r="N251" s="490">
        <v>215</v>
      </c>
      <c r="O251" s="490">
        <v>36550</v>
      </c>
      <c r="P251" s="512"/>
      <c r="Q251" s="491">
        <v>170</v>
      </c>
    </row>
    <row r="252" spans="1:17" ht="14.45" customHeight="1" x14ac:dyDescent="0.2">
      <c r="A252" s="485" t="s">
        <v>1599</v>
      </c>
      <c r="B252" s="486" t="s">
        <v>1505</v>
      </c>
      <c r="C252" s="486" t="s">
        <v>1487</v>
      </c>
      <c r="D252" s="486" t="s">
        <v>1539</v>
      </c>
      <c r="E252" s="486" t="s">
        <v>1503</v>
      </c>
      <c r="F252" s="490">
        <v>1562</v>
      </c>
      <c r="G252" s="490">
        <v>115588</v>
      </c>
      <c r="H252" s="490"/>
      <c r="I252" s="490">
        <v>74</v>
      </c>
      <c r="J252" s="490">
        <v>885</v>
      </c>
      <c r="K252" s="490">
        <v>65490</v>
      </c>
      <c r="L252" s="490"/>
      <c r="M252" s="490">
        <v>74</v>
      </c>
      <c r="N252" s="490">
        <v>861</v>
      </c>
      <c r="O252" s="490">
        <v>64575</v>
      </c>
      <c r="P252" s="512"/>
      <c r="Q252" s="491">
        <v>75</v>
      </c>
    </row>
    <row r="253" spans="1:17" ht="14.45" customHeight="1" x14ac:dyDescent="0.2">
      <c r="A253" s="485" t="s">
        <v>1599</v>
      </c>
      <c r="B253" s="486" t="s">
        <v>1505</v>
      </c>
      <c r="C253" s="486" t="s">
        <v>1487</v>
      </c>
      <c r="D253" s="486" t="s">
        <v>1544</v>
      </c>
      <c r="E253" s="486" t="s">
        <v>1545</v>
      </c>
      <c r="F253" s="490">
        <v>2</v>
      </c>
      <c r="G253" s="490">
        <v>466</v>
      </c>
      <c r="H253" s="490"/>
      <c r="I253" s="490">
        <v>233</v>
      </c>
      <c r="J253" s="490"/>
      <c r="K253" s="490"/>
      <c r="L253" s="490"/>
      <c r="M253" s="490"/>
      <c r="N253" s="490"/>
      <c r="O253" s="490"/>
      <c r="P253" s="512"/>
      <c r="Q253" s="491"/>
    </row>
    <row r="254" spans="1:17" ht="14.45" customHeight="1" x14ac:dyDescent="0.2">
      <c r="A254" s="485" t="s">
        <v>1599</v>
      </c>
      <c r="B254" s="486" t="s">
        <v>1505</v>
      </c>
      <c r="C254" s="486" t="s">
        <v>1487</v>
      </c>
      <c r="D254" s="486" t="s">
        <v>1546</v>
      </c>
      <c r="E254" s="486" t="s">
        <v>1547</v>
      </c>
      <c r="F254" s="490">
        <v>37</v>
      </c>
      <c r="G254" s="490">
        <v>44992</v>
      </c>
      <c r="H254" s="490"/>
      <c r="I254" s="490">
        <v>1216</v>
      </c>
      <c r="J254" s="490">
        <v>20</v>
      </c>
      <c r="K254" s="490">
        <v>24400</v>
      </c>
      <c r="L254" s="490"/>
      <c r="M254" s="490">
        <v>1220</v>
      </c>
      <c r="N254" s="490">
        <v>23</v>
      </c>
      <c r="O254" s="490">
        <v>28520</v>
      </c>
      <c r="P254" s="512"/>
      <c r="Q254" s="491">
        <v>1240</v>
      </c>
    </row>
    <row r="255" spans="1:17" ht="14.45" customHeight="1" x14ac:dyDescent="0.2">
      <c r="A255" s="485" t="s">
        <v>1599</v>
      </c>
      <c r="B255" s="486" t="s">
        <v>1505</v>
      </c>
      <c r="C255" s="486" t="s">
        <v>1487</v>
      </c>
      <c r="D255" s="486" t="s">
        <v>1548</v>
      </c>
      <c r="E255" s="486" t="s">
        <v>1549</v>
      </c>
      <c r="F255" s="490">
        <v>23</v>
      </c>
      <c r="G255" s="490">
        <v>2668</v>
      </c>
      <c r="H255" s="490"/>
      <c r="I255" s="490">
        <v>116</v>
      </c>
      <c r="J255" s="490">
        <v>12</v>
      </c>
      <c r="K255" s="490">
        <v>1404</v>
      </c>
      <c r="L255" s="490"/>
      <c r="M255" s="490">
        <v>117</v>
      </c>
      <c r="N255" s="490">
        <v>14</v>
      </c>
      <c r="O255" s="490">
        <v>1708</v>
      </c>
      <c r="P255" s="512"/>
      <c r="Q255" s="491">
        <v>122</v>
      </c>
    </row>
    <row r="256" spans="1:17" ht="14.45" customHeight="1" x14ac:dyDescent="0.2">
      <c r="A256" s="485" t="s">
        <v>1599</v>
      </c>
      <c r="B256" s="486" t="s">
        <v>1505</v>
      </c>
      <c r="C256" s="486" t="s">
        <v>1487</v>
      </c>
      <c r="D256" s="486" t="s">
        <v>1550</v>
      </c>
      <c r="E256" s="486" t="s">
        <v>1551</v>
      </c>
      <c r="F256" s="490">
        <v>1</v>
      </c>
      <c r="G256" s="490">
        <v>350</v>
      </c>
      <c r="H256" s="490"/>
      <c r="I256" s="490">
        <v>350</v>
      </c>
      <c r="J256" s="490">
        <v>1</v>
      </c>
      <c r="K256" s="490">
        <v>352</v>
      </c>
      <c r="L256" s="490"/>
      <c r="M256" s="490">
        <v>352</v>
      </c>
      <c r="N256" s="490"/>
      <c r="O256" s="490"/>
      <c r="P256" s="512"/>
      <c r="Q256" s="491"/>
    </row>
    <row r="257" spans="1:17" ht="14.45" customHeight="1" x14ac:dyDescent="0.2">
      <c r="A257" s="485" t="s">
        <v>1599</v>
      </c>
      <c r="B257" s="486" t="s">
        <v>1505</v>
      </c>
      <c r="C257" s="486" t="s">
        <v>1487</v>
      </c>
      <c r="D257" s="486" t="s">
        <v>1554</v>
      </c>
      <c r="E257" s="486" t="s">
        <v>1555</v>
      </c>
      <c r="F257" s="490">
        <v>2</v>
      </c>
      <c r="G257" s="490">
        <v>2150</v>
      </c>
      <c r="H257" s="490"/>
      <c r="I257" s="490">
        <v>1075</v>
      </c>
      <c r="J257" s="490"/>
      <c r="K257" s="490"/>
      <c r="L257" s="490"/>
      <c r="M257" s="490"/>
      <c r="N257" s="490"/>
      <c r="O257" s="490"/>
      <c r="P257" s="512"/>
      <c r="Q257" s="491"/>
    </row>
    <row r="258" spans="1:17" ht="14.45" customHeight="1" x14ac:dyDescent="0.2">
      <c r="A258" s="485" t="s">
        <v>1599</v>
      </c>
      <c r="B258" s="486" t="s">
        <v>1505</v>
      </c>
      <c r="C258" s="486" t="s">
        <v>1487</v>
      </c>
      <c r="D258" s="486" t="s">
        <v>1556</v>
      </c>
      <c r="E258" s="486" t="s">
        <v>1557</v>
      </c>
      <c r="F258" s="490">
        <v>1</v>
      </c>
      <c r="G258" s="490">
        <v>304</v>
      </c>
      <c r="H258" s="490"/>
      <c r="I258" s="490">
        <v>304</v>
      </c>
      <c r="J258" s="490"/>
      <c r="K258" s="490"/>
      <c r="L258" s="490"/>
      <c r="M258" s="490"/>
      <c r="N258" s="490"/>
      <c r="O258" s="490"/>
      <c r="P258" s="512"/>
      <c r="Q258" s="491"/>
    </row>
    <row r="259" spans="1:17" ht="14.45" customHeight="1" x14ac:dyDescent="0.2">
      <c r="A259" s="485" t="s">
        <v>1600</v>
      </c>
      <c r="B259" s="486" t="s">
        <v>1505</v>
      </c>
      <c r="C259" s="486" t="s">
        <v>1487</v>
      </c>
      <c r="D259" s="486" t="s">
        <v>1502</v>
      </c>
      <c r="E259" s="486" t="s">
        <v>1503</v>
      </c>
      <c r="F259" s="490">
        <v>139</v>
      </c>
      <c r="G259" s="490">
        <v>29607</v>
      </c>
      <c r="H259" s="490"/>
      <c r="I259" s="490">
        <v>213</v>
      </c>
      <c r="J259" s="490">
        <v>176</v>
      </c>
      <c r="K259" s="490">
        <v>37840</v>
      </c>
      <c r="L259" s="490"/>
      <c r="M259" s="490">
        <v>215</v>
      </c>
      <c r="N259" s="490">
        <v>103</v>
      </c>
      <c r="O259" s="490">
        <v>22866</v>
      </c>
      <c r="P259" s="512"/>
      <c r="Q259" s="491">
        <v>222</v>
      </c>
    </row>
    <row r="260" spans="1:17" ht="14.45" customHeight="1" x14ac:dyDescent="0.2">
      <c r="A260" s="485" t="s">
        <v>1600</v>
      </c>
      <c r="B260" s="486" t="s">
        <v>1505</v>
      </c>
      <c r="C260" s="486" t="s">
        <v>1487</v>
      </c>
      <c r="D260" s="486" t="s">
        <v>1506</v>
      </c>
      <c r="E260" s="486" t="s">
        <v>1503</v>
      </c>
      <c r="F260" s="490">
        <v>1</v>
      </c>
      <c r="G260" s="490">
        <v>88</v>
      </c>
      <c r="H260" s="490"/>
      <c r="I260" s="490">
        <v>88</v>
      </c>
      <c r="J260" s="490"/>
      <c r="K260" s="490"/>
      <c r="L260" s="490"/>
      <c r="M260" s="490"/>
      <c r="N260" s="490"/>
      <c r="O260" s="490"/>
      <c r="P260" s="512"/>
      <c r="Q260" s="491"/>
    </row>
    <row r="261" spans="1:17" ht="14.45" customHeight="1" x14ac:dyDescent="0.2">
      <c r="A261" s="485" t="s">
        <v>1600</v>
      </c>
      <c r="B261" s="486" t="s">
        <v>1505</v>
      </c>
      <c r="C261" s="486" t="s">
        <v>1487</v>
      </c>
      <c r="D261" s="486" t="s">
        <v>1507</v>
      </c>
      <c r="E261" s="486" t="s">
        <v>1508</v>
      </c>
      <c r="F261" s="490">
        <v>399</v>
      </c>
      <c r="G261" s="490">
        <v>120897</v>
      </c>
      <c r="H261" s="490"/>
      <c r="I261" s="490">
        <v>303</v>
      </c>
      <c r="J261" s="490">
        <v>643</v>
      </c>
      <c r="K261" s="490">
        <v>196115</v>
      </c>
      <c r="L261" s="490"/>
      <c r="M261" s="490">
        <v>305</v>
      </c>
      <c r="N261" s="490">
        <v>454</v>
      </c>
      <c r="O261" s="490">
        <v>142556</v>
      </c>
      <c r="P261" s="512"/>
      <c r="Q261" s="491">
        <v>314</v>
      </c>
    </row>
    <row r="262" spans="1:17" ht="14.45" customHeight="1" x14ac:dyDescent="0.2">
      <c r="A262" s="485" t="s">
        <v>1600</v>
      </c>
      <c r="B262" s="486" t="s">
        <v>1505</v>
      </c>
      <c r="C262" s="486" t="s">
        <v>1487</v>
      </c>
      <c r="D262" s="486" t="s">
        <v>1509</v>
      </c>
      <c r="E262" s="486" t="s">
        <v>1510</v>
      </c>
      <c r="F262" s="490">
        <v>9</v>
      </c>
      <c r="G262" s="490">
        <v>900</v>
      </c>
      <c r="H262" s="490"/>
      <c r="I262" s="490">
        <v>100</v>
      </c>
      <c r="J262" s="490">
        <v>9</v>
      </c>
      <c r="K262" s="490">
        <v>909</v>
      </c>
      <c r="L262" s="490"/>
      <c r="M262" s="490">
        <v>101</v>
      </c>
      <c r="N262" s="490">
        <v>3</v>
      </c>
      <c r="O262" s="490">
        <v>318</v>
      </c>
      <c r="P262" s="512"/>
      <c r="Q262" s="491">
        <v>106</v>
      </c>
    </row>
    <row r="263" spans="1:17" ht="14.45" customHeight="1" x14ac:dyDescent="0.2">
      <c r="A263" s="485" t="s">
        <v>1600</v>
      </c>
      <c r="B263" s="486" t="s">
        <v>1505</v>
      </c>
      <c r="C263" s="486" t="s">
        <v>1487</v>
      </c>
      <c r="D263" s="486" t="s">
        <v>1511</v>
      </c>
      <c r="E263" s="486" t="s">
        <v>1512</v>
      </c>
      <c r="F263" s="490">
        <v>1</v>
      </c>
      <c r="G263" s="490">
        <v>235</v>
      </c>
      <c r="H263" s="490"/>
      <c r="I263" s="490">
        <v>235</v>
      </c>
      <c r="J263" s="490"/>
      <c r="K263" s="490"/>
      <c r="L263" s="490"/>
      <c r="M263" s="490"/>
      <c r="N263" s="490"/>
      <c r="O263" s="490"/>
      <c r="P263" s="512"/>
      <c r="Q263" s="491"/>
    </row>
    <row r="264" spans="1:17" ht="14.45" customHeight="1" x14ac:dyDescent="0.2">
      <c r="A264" s="485" t="s">
        <v>1600</v>
      </c>
      <c r="B264" s="486" t="s">
        <v>1505</v>
      </c>
      <c r="C264" s="486" t="s">
        <v>1487</v>
      </c>
      <c r="D264" s="486" t="s">
        <v>1513</v>
      </c>
      <c r="E264" s="486" t="s">
        <v>1514</v>
      </c>
      <c r="F264" s="490">
        <v>366</v>
      </c>
      <c r="G264" s="490">
        <v>50508</v>
      </c>
      <c r="H264" s="490"/>
      <c r="I264" s="490">
        <v>138</v>
      </c>
      <c r="J264" s="490">
        <v>330</v>
      </c>
      <c r="K264" s="490">
        <v>45870</v>
      </c>
      <c r="L264" s="490"/>
      <c r="M264" s="490">
        <v>139</v>
      </c>
      <c r="N264" s="490">
        <v>265</v>
      </c>
      <c r="O264" s="490">
        <v>37630</v>
      </c>
      <c r="P264" s="512"/>
      <c r="Q264" s="491">
        <v>142</v>
      </c>
    </row>
    <row r="265" spans="1:17" ht="14.45" customHeight="1" x14ac:dyDescent="0.2">
      <c r="A265" s="485" t="s">
        <v>1600</v>
      </c>
      <c r="B265" s="486" t="s">
        <v>1505</v>
      </c>
      <c r="C265" s="486" t="s">
        <v>1487</v>
      </c>
      <c r="D265" s="486" t="s">
        <v>1515</v>
      </c>
      <c r="E265" s="486" t="s">
        <v>1514</v>
      </c>
      <c r="F265" s="490">
        <v>1</v>
      </c>
      <c r="G265" s="490">
        <v>185</v>
      </c>
      <c r="H265" s="490"/>
      <c r="I265" s="490">
        <v>185</v>
      </c>
      <c r="J265" s="490"/>
      <c r="K265" s="490"/>
      <c r="L265" s="490"/>
      <c r="M265" s="490"/>
      <c r="N265" s="490"/>
      <c r="O265" s="490"/>
      <c r="P265" s="512"/>
      <c r="Q265" s="491"/>
    </row>
    <row r="266" spans="1:17" ht="14.45" customHeight="1" x14ac:dyDescent="0.2">
      <c r="A266" s="485" t="s">
        <v>1600</v>
      </c>
      <c r="B266" s="486" t="s">
        <v>1505</v>
      </c>
      <c r="C266" s="486" t="s">
        <v>1487</v>
      </c>
      <c r="D266" s="486" t="s">
        <v>1516</v>
      </c>
      <c r="E266" s="486" t="s">
        <v>1517</v>
      </c>
      <c r="F266" s="490">
        <v>2</v>
      </c>
      <c r="G266" s="490">
        <v>1290</v>
      </c>
      <c r="H266" s="490"/>
      <c r="I266" s="490">
        <v>645</v>
      </c>
      <c r="J266" s="490">
        <v>2</v>
      </c>
      <c r="K266" s="490">
        <v>1298</v>
      </c>
      <c r="L266" s="490"/>
      <c r="M266" s="490">
        <v>649</v>
      </c>
      <c r="N266" s="490">
        <v>1</v>
      </c>
      <c r="O266" s="490">
        <v>675</v>
      </c>
      <c r="P266" s="512"/>
      <c r="Q266" s="491">
        <v>675</v>
      </c>
    </row>
    <row r="267" spans="1:17" ht="14.45" customHeight="1" x14ac:dyDescent="0.2">
      <c r="A267" s="485" t="s">
        <v>1600</v>
      </c>
      <c r="B267" s="486" t="s">
        <v>1505</v>
      </c>
      <c r="C267" s="486" t="s">
        <v>1487</v>
      </c>
      <c r="D267" s="486" t="s">
        <v>1518</v>
      </c>
      <c r="E267" s="486" t="s">
        <v>1519</v>
      </c>
      <c r="F267" s="490">
        <v>1</v>
      </c>
      <c r="G267" s="490">
        <v>614</v>
      </c>
      <c r="H267" s="490"/>
      <c r="I267" s="490">
        <v>614</v>
      </c>
      <c r="J267" s="490"/>
      <c r="K267" s="490"/>
      <c r="L267" s="490"/>
      <c r="M267" s="490"/>
      <c r="N267" s="490"/>
      <c r="O267" s="490"/>
      <c r="P267" s="512"/>
      <c r="Q267" s="491"/>
    </row>
    <row r="268" spans="1:17" ht="14.45" customHeight="1" x14ac:dyDescent="0.2">
      <c r="A268" s="485" t="s">
        <v>1600</v>
      </c>
      <c r="B268" s="486" t="s">
        <v>1505</v>
      </c>
      <c r="C268" s="486" t="s">
        <v>1487</v>
      </c>
      <c r="D268" s="486" t="s">
        <v>1520</v>
      </c>
      <c r="E268" s="486" t="s">
        <v>1521</v>
      </c>
      <c r="F268" s="490">
        <v>20</v>
      </c>
      <c r="G268" s="490">
        <v>3500</v>
      </c>
      <c r="H268" s="490"/>
      <c r="I268" s="490">
        <v>175</v>
      </c>
      <c r="J268" s="490">
        <v>23</v>
      </c>
      <c r="K268" s="490">
        <v>4048</v>
      </c>
      <c r="L268" s="490"/>
      <c r="M268" s="490">
        <v>176</v>
      </c>
      <c r="N268" s="490">
        <v>22</v>
      </c>
      <c r="O268" s="490">
        <v>4180</v>
      </c>
      <c r="P268" s="512"/>
      <c r="Q268" s="491">
        <v>190</v>
      </c>
    </row>
    <row r="269" spans="1:17" ht="14.45" customHeight="1" x14ac:dyDescent="0.2">
      <c r="A269" s="485" t="s">
        <v>1600</v>
      </c>
      <c r="B269" s="486" t="s">
        <v>1505</v>
      </c>
      <c r="C269" s="486" t="s">
        <v>1487</v>
      </c>
      <c r="D269" s="486" t="s">
        <v>1522</v>
      </c>
      <c r="E269" s="486" t="s">
        <v>1523</v>
      </c>
      <c r="F269" s="490">
        <v>6</v>
      </c>
      <c r="G269" s="490">
        <v>2088</v>
      </c>
      <c r="H269" s="490"/>
      <c r="I269" s="490">
        <v>348</v>
      </c>
      <c r="J269" s="490">
        <v>6</v>
      </c>
      <c r="K269" s="490">
        <v>2088</v>
      </c>
      <c r="L269" s="490"/>
      <c r="M269" s="490">
        <v>348</v>
      </c>
      <c r="N269" s="490">
        <v>6</v>
      </c>
      <c r="O269" s="490">
        <v>2094</v>
      </c>
      <c r="P269" s="512"/>
      <c r="Q269" s="491">
        <v>349</v>
      </c>
    </row>
    <row r="270" spans="1:17" ht="14.45" customHeight="1" x14ac:dyDescent="0.2">
      <c r="A270" s="485" t="s">
        <v>1600</v>
      </c>
      <c r="B270" s="486" t="s">
        <v>1505</v>
      </c>
      <c r="C270" s="486" t="s">
        <v>1487</v>
      </c>
      <c r="D270" s="486" t="s">
        <v>1524</v>
      </c>
      <c r="E270" s="486" t="s">
        <v>1525</v>
      </c>
      <c r="F270" s="490">
        <v>415</v>
      </c>
      <c r="G270" s="490">
        <v>7055</v>
      </c>
      <c r="H270" s="490"/>
      <c r="I270" s="490">
        <v>17</v>
      </c>
      <c r="J270" s="490">
        <v>386</v>
      </c>
      <c r="K270" s="490">
        <v>6562</v>
      </c>
      <c r="L270" s="490"/>
      <c r="M270" s="490">
        <v>17</v>
      </c>
      <c r="N270" s="490">
        <v>211</v>
      </c>
      <c r="O270" s="490">
        <v>4009</v>
      </c>
      <c r="P270" s="512"/>
      <c r="Q270" s="491">
        <v>19</v>
      </c>
    </row>
    <row r="271" spans="1:17" ht="14.45" customHeight="1" x14ac:dyDescent="0.2">
      <c r="A271" s="485" t="s">
        <v>1600</v>
      </c>
      <c r="B271" s="486" t="s">
        <v>1505</v>
      </c>
      <c r="C271" s="486" t="s">
        <v>1487</v>
      </c>
      <c r="D271" s="486" t="s">
        <v>1526</v>
      </c>
      <c r="E271" s="486" t="s">
        <v>1527</v>
      </c>
      <c r="F271" s="490">
        <v>36</v>
      </c>
      <c r="G271" s="490">
        <v>9972</v>
      </c>
      <c r="H271" s="490"/>
      <c r="I271" s="490">
        <v>277</v>
      </c>
      <c r="J271" s="490">
        <v>40</v>
      </c>
      <c r="K271" s="490">
        <v>11160</v>
      </c>
      <c r="L271" s="490"/>
      <c r="M271" s="490">
        <v>279</v>
      </c>
      <c r="N271" s="490">
        <v>22</v>
      </c>
      <c r="O271" s="490">
        <v>6358</v>
      </c>
      <c r="P271" s="512"/>
      <c r="Q271" s="491">
        <v>289</v>
      </c>
    </row>
    <row r="272" spans="1:17" ht="14.45" customHeight="1" x14ac:dyDescent="0.2">
      <c r="A272" s="485" t="s">
        <v>1600</v>
      </c>
      <c r="B272" s="486" t="s">
        <v>1505</v>
      </c>
      <c r="C272" s="486" t="s">
        <v>1487</v>
      </c>
      <c r="D272" s="486" t="s">
        <v>1528</v>
      </c>
      <c r="E272" s="486" t="s">
        <v>1529</v>
      </c>
      <c r="F272" s="490">
        <v>48</v>
      </c>
      <c r="G272" s="490">
        <v>6768</v>
      </c>
      <c r="H272" s="490"/>
      <c r="I272" s="490">
        <v>141</v>
      </c>
      <c r="J272" s="490">
        <v>49</v>
      </c>
      <c r="K272" s="490">
        <v>6958</v>
      </c>
      <c r="L272" s="490"/>
      <c r="M272" s="490">
        <v>142</v>
      </c>
      <c r="N272" s="490">
        <v>25</v>
      </c>
      <c r="O272" s="490">
        <v>3575</v>
      </c>
      <c r="P272" s="512"/>
      <c r="Q272" s="491">
        <v>143</v>
      </c>
    </row>
    <row r="273" spans="1:17" ht="14.45" customHeight="1" x14ac:dyDescent="0.2">
      <c r="A273" s="485" t="s">
        <v>1600</v>
      </c>
      <c r="B273" s="486" t="s">
        <v>1505</v>
      </c>
      <c r="C273" s="486" t="s">
        <v>1487</v>
      </c>
      <c r="D273" s="486" t="s">
        <v>1530</v>
      </c>
      <c r="E273" s="486" t="s">
        <v>1529</v>
      </c>
      <c r="F273" s="490">
        <v>366</v>
      </c>
      <c r="G273" s="490">
        <v>28914</v>
      </c>
      <c r="H273" s="490"/>
      <c r="I273" s="490">
        <v>79</v>
      </c>
      <c r="J273" s="490">
        <v>330</v>
      </c>
      <c r="K273" s="490">
        <v>26070</v>
      </c>
      <c r="L273" s="490"/>
      <c r="M273" s="490">
        <v>79</v>
      </c>
      <c r="N273" s="490">
        <v>265</v>
      </c>
      <c r="O273" s="490">
        <v>21465</v>
      </c>
      <c r="P273" s="512"/>
      <c r="Q273" s="491">
        <v>81</v>
      </c>
    </row>
    <row r="274" spans="1:17" ht="14.45" customHeight="1" x14ac:dyDescent="0.2">
      <c r="A274" s="485" t="s">
        <v>1600</v>
      </c>
      <c r="B274" s="486" t="s">
        <v>1505</v>
      </c>
      <c r="C274" s="486" t="s">
        <v>1487</v>
      </c>
      <c r="D274" s="486" t="s">
        <v>1531</v>
      </c>
      <c r="E274" s="486" t="s">
        <v>1532</v>
      </c>
      <c r="F274" s="490">
        <v>48</v>
      </c>
      <c r="G274" s="490">
        <v>15168</v>
      </c>
      <c r="H274" s="490"/>
      <c r="I274" s="490">
        <v>316</v>
      </c>
      <c r="J274" s="490">
        <v>49</v>
      </c>
      <c r="K274" s="490">
        <v>15582</v>
      </c>
      <c r="L274" s="490"/>
      <c r="M274" s="490">
        <v>318</v>
      </c>
      <c r="N274" s="490">
        <v>25</v>
      </c>
      <c r="O274" s="490">
        <v>8200</v>
      </c>
      <c r="P274" s="512"/>
      <c r="Q274" s="491">
        <v>328</v>
      </c>
    </row>
    <row r="275" spans="1:17" ht="14.45" customHeight="1" x14ac:dyDescent="0.2">
      <c r="A275" s="485" t="s">
        <v>1600</v>
      </c>
      <c r="B275" s="486" t="s">
        <v>1505</v>
      </c>
      <c r="C275" s="486" t="s">
        <v>1487</v>
      </c>
      <c r="D275" s="486" t="s">
        <v>1533</v>
      </c>
      <c r="E275" s="486" t="s">
        <v>1534</v>
      </c>
      <c r="F275" s="490">
        <v>6</v>
      </c>
      <c r="G275" s="490">
        <v>1974</v>
      </c>
      <c r="H275" s="490"/>
      <c r="I275" s="490">
        <v>329</v>
      </c>
      <c r="J275" s="490">
        <v>6</v>
      </c>
      <c r="K275" s="490">
        <v>1974</v>
      </c>
      <c r="L275" s="490"/>
      <c r="M275" s="490">
        <v>329</v>
      </c>
      <c r="N275" s="490">
        <v>6</v>
      </c>
      <c r="O275" s="490">
        <v>1980</v>
      </c>
      <c r="P275" s="512"/>
      <c r="Q275" s="491">
        <v>330</v>
      </c>
    </row>
    <row r="276" spans="1:17" ht="14.45" customHeight="1" x14ac:dyDescent="0.2">
      <c r="A276" s="485" t="s">
        <v>1600</v>
      </c>
      <c r="B276" s="486" t="s">
        <v>1505</v>
      </c>
      <c r="C276" s="486" t="s">
        <v>1487</v>
      </c>
      <c r="D276" s="486" t="s">
        <v>1535</v>
      </c>
      <c r="E276" s="486" t="s">
        <v>1536</v>
      </c>
      <c r="F276" s="490">
        <v>344</v>
      </c>
      <c r="G276" s="490">
        <v>56760</v>
      </c>
      <c r="H276" s="490"/>
      <c r="I276" s="490">
        <v>165</v>
      </c>
      <c r="J276" s="490">
        <v>312</v>
      </c>
      <c r="K276" s="490">
        <v>51792</v>
      </c>
      <c r="L276" s="490"/>
      <c r="M276" s="490">
        <v>166</v>
      </c>
      <c r="N276" s="490">
        <v>260</v>
      </c>
      <c r="O276" s="490">
        <v>44200</v>
      </c>
      <c r="P276" s="512"/>
      <c r="Q276" s="491">
        <v>170</v>
      </c>
    </row>
    <row r="277" spans="1:17" ht="14.45" customHeight="1" x14ac:dyDescent="0.2">
      <c r="A277" s="485" t="s">
        <v>1600</v>
      </c>
      <c r="B277" s="486" t="s">
        <v>1505</v>
      </c>
      <c r="C277" s="486" t="s">
        <v>1487</v>
      </c>
      <c r="D277" s="486" t="s">
        <v>1539</v>
      </c>
      <c r="E277" s="486" t="s">
        <v>1503</v>
      </c>
      <c r="F277" s="490">
        <v>795</v>
      </c>
      <c r="G277" s="490">
        <v>58830</v>
      </c>
      <c r="H277" s="490"/>
      <c r="I277" s="490">
        <v>74</v>
      </c>
      <c r="J277" s="490">
        <v>755</v>
      </c>
      <c r="K277" s="490">
        <v>55870</v>
      </c>
      <c r="L277" s="490"/>
      <c r="M277" s="490">
        <v>74</v>
      </c>
      <c r="N277" s="490">
        <v>641</v>
      </c>
      <c r="O277" s="490">
        <v>48075</v>
      </c>
      <c r="P277" s="512"/>
      <c r="Q277" s="491">
        <v>75</v>
      </c>
    </row>
    <row r="278" spans="1:17" ht="14.45" customHeight="1" x14ac:dyDescent="0.2">
      <c r="A278" s="485" t="s">
        <v>1600</v>
      </c>
      <c r="B278" s="486" t="s">
        <v>1505</v>
      </c>
      <c r="C278" s="486" t="s">
        <v>1487</v>
      </c>
      <c r="D278" s="486" t="s">
        <v>1544</v>
      </c>
      <c r="E278" s="486" t="s">
        <v>1545</v>
      </c>
      <c r="F278" s="490">
        <v>1</v>
      </c>
      <c r="G278" s="490">
        <v>233</v>
      </c>
      <c r="H278" s="490"/>
      <c r="I278" s="490">
        <v>233</v>
      </c>
      <c r="J278" s="490"/>
      <c r="K278" s="490"/>
      <c r="L278" s="490"/>
      <c r="M278" s="490"/>
      <c r="N278" s="490"/>
      <c r="O278" s="490"/>
      <c r="P278" s="512"/>
      <c r="Q278" s="491"/>
    </row>
    <row r="279" spans="1:17" ht="14.45" customHeight="1" x14ac:dyDescent="0.2">
      <c r="A279" s="485" t="s">
        <v>1600</v>
      </c>
      <c r="B279" s="486" t="s">
        <v>1505</v>
      </c>
      <c r="C279" s="486" t="s">
        <v>1487</v>
      </c>
      <c r="D279" s="486" t="s">
        <v>1546</v>
      </c>
      <c r="E279" s="486" t="s">
        <v>1547</v>
      </c>
      <c r="F279" s="490">
        <v>26</v>
      </c>
      <c r="G279" s="490">
        <v>31616</v>
      </c>
      <c r="H279" s="490"/>
      <c r="I279" s="490">
        <v>1216</v>
      </c>
      <c r="J279" s="490">
        <v>27</v>
      </c>
      <c r="K279" s="490">
        <v>32940</v>
      </c>
      <c r="L279" s="490"/>
      <c r="M279" s="490">
        <v>1220</v>
      </c>
      <c r="N279" s="490">
        <v>30</v>
      </c>
      <c r="O279" s="490">
        <v>37200</v>
      </c>
      <c r="P279" s="512"/>
      <c r="Q279" s="491">
        <v>1240</v>
      </c>
    </row>
    <row r="280" spans="1:17" ht="14.45" customHeight="1" x14ac:dyDescent="0.2">
      <c r="A280" s="485" t="s">
        <v>1600</v>
      </c>
      <c r="B280" s="486" t="s">
        <v>1505</v>
      </c>
      <c r="C280" s="486" t="s">
        <v>1487</v>
      </c>
      <c r="D280" s="486" t="s">
        <v>1548</v>
      </c>
      <c r="E280" s="486" t="s">
        <v>1549</v>
      </c>
      <c r="F280" s="490">
        <v>16</v>
      </c>
      <c r="G280" s="490">
        <v>1856</v>
      </c>
      <c r="H280" s="490"/>
      <c r="I280" s="490">
        <v>116</v>
      </c>
      <c r="J280" s="490">
        <v>13</v>
      </c>
      <c r="K280" s="490">
        <v>1521</v>
      </c>
      <c r="L280" s="490"/>
      <c r="M280" s="490">
        <v>117</v>
      </c>
      <c r="N280" s="490">
        <v>16</v>
      </c>
      <c r="O280" s="490">
        <v>1952</v>
      </c>
      <c r="P280" s="512"/>
      <c r="Q280" s="491">
        <v>122</v>
      </c>
    </row>
    <row r="281" spans="1:17" ht="14.45" customHeight="1" x14ac:dyDescent="0.2">
      <c r="A281" s="485" t="s">
        <v>1600</v>
      </c>
      <c r="B281" s="486" t="s">
        <v>1505</v>
      </c>
      <c r="C281" s="486" t="s">
        <v>1487</v>
      </c>
      <c r="D281" s="486" t="s">
        <v>1550</v>
      </c>
      <c r="E281" s="486" t="s">
        <v>1551</v>
      </c>
      <c r="F281" s="490">
        <v>1</v>
      </c>
      <c r="G281" s="490">
        <v>350</v>
      </c>
      <c r="H281" s="490"/>
      <c r="I281" s="490">
        <v>350</v>
      </c>
      <c r="J281" s="490"/>
      <c r="K281" s="490"/>
      <c r="L281" s="490"/>
      <c r="M281" s="490"/>
      <c r="N281" s="490"/>
      <c r="O281" s="490"/>
      <c r="P281" s="512"/>
      <c r="Q281" s="491"/>
    </row>
    <row r="282" spans="1:17" ht="14.45" customHeight="1" x14ac:dyDescent="0.2">
      <c r="A282" s="485" t="s">
        <v>1600</v>
      </c>
      <c r="B282" s="486" t="s">
        <v>1505</v>
      </c>
      <c r="C282" s="486" t="s">
        <v>1487</v>
      </c>
      <c r="D282" s="486" t="s">
        <v>1554</v>
      </c>
      <c r="E282" s="486" t="s">
        <v>1555</v>
      </c>
      <c r="F282" s="490">
        <v>1</v>
      </c>
      <c r="G282" s="490">
        <v>1075</v>
      </c>
      <c r="H282" s="490"/>
      <c r="I282" s="490">
        <v>1075</v>
      </c>
      <c r="J282" s="490"/>
      <c r="K282" s="490"/>
      <c r="L282" s="490"/>
      <c r="M282" s="490"/>
      <c r="N282" s="490"/>
      <c r="O282" s="490"/>
      <c r="P282" s="512"/>
      <c r="Q282" s="491"/>
    </row>
    <row r="283" spans="1:17" ht="14.45" customHeight="1" x14ac:dyDescent="0.2">
      <c r="A283" s="485" t="s">
        <v>1600</v>
      </c>
      <c r="B283" s="486" t="s">
        <v>1505</v>
      </c>
      <c r="C283" s="486" t="s">
        <v>1487</v>
      </c>
      <c r="D283" s="486" t="s">
        <v>1556</v>
      </c>
      <c r="E283" s="486" t="s">
        <v>1557</v>
      </c>
      <c r="F283" s="490">
        <v>1</v>
      </c>
      <c r="G283" s="490">
        <v>304</v>
      </c>
      <c r="H283" s="490"/>
      <c r="I283" s="490">
        <v>304</v>
      </c>
      <c r="J283" s="490"/>
      <c r="K283" s="490"/>
      <c r="L283" s="490"/>
      <c r="M283" s="490"/>
      <c r="N283" s="490"/>
      <c r="O283" s="490"/>
      <c r="P283" s="512"/>
      <c r="Q283" s="491"/>
    </row>
    <row r="284" spans="1:17" ht="14.45" customHeight="1" x14ac:dyDescent="0.2">
      <c r="A284" s="485" t="s">
        <v>1601</v>
      </c>
      <c r="B284" s="486" t="s">
        <v>1505</v>
      </c>
      <c r="C284" s="486" t="s">
        <v>1487</v>
      </c>
      <c r="D284" s="486" t="s">
        <v>1502</v>
      </c>
      <c r="E284" s="486" t="s">
        <v>1503</v>
      </c>
      <c r="F284" s="490">
        <v>17</v>
      </c>
      <c r="G284" s="490">
        <v>3621</v>
      </c>
      <c r="H284" s="490"/>
      <c r="I284" s="490">
        <v>213</v>
      </c>
      <c r="J284" s="490">
        <v>3</v>
      </c>
      <c r="K284" s="490">
        <v>645</v>
      </c>
      <c r="L284" s="490"/>
      <c r="M284" s="490">
        <v>215</v>
      </c>
      <c r="N284" s="490">
        <v>8</v>
      </c>
      <c r="O284" s="490">
        <v>1776</v>
      </c>
      <c r="P284" s="512"/>
      <c r="Q284" s="491">
        <v>222</v>
      </c>
    </row>
    <row r="285" spans="1:17" ht="14.45" customHeight="1" x14ac:dyDescent="0.2">
      <c r="A285" s="485" t="s">
        <v>1601</v>
      </c>
      <c r="B285" s="486" t="s">
        <v>1505</v>
      </c>
      <c r="C285" s="486" t="s">
        <v>1487</v>
      </c>
      <c r="D285" s="486" t="s">
        <v>1506</v>
      </c>
      <c r="E285" s="486" t="s">
        <v>1503</v>
      </c>
      <c r="F285" s="490"/>
      <c r="G285" s="490"/>
      <c r="H285" s="490"/>
      <c r="I285" s="490"/>
      <c r="J285" s="490">
        <v>6</v>
      </c>
      <c r="K285" s="490">
        <v>534</v>
      </c>
      <c r="L285" s="490"/>
      <c r="M285" s="490">
        <v>89</v>
      </c>
      <c r="N285" s="490"/>
      <c r="O285" s="490"/>
      <c r="P285" s="512"/>
      <c r="Q285" s="491"/>
    </row>
    <row r="286" spans="1:17" ht="14.45" customHeight="1" x14ac:dyDescent="0.2">
      <c r="A286" s="485" t="s">
        <v>1601</v>
      </c>
      <c r="B286" s="486" t="s">
        <v>1505</v>
      </c>
      <c r="C286" s="486" t="s">
        <v>1487</v>
      </c>
      <c r="D286" s="486" t="s">
        <v>1507</v>
      </c>
      <c r="E286" s="486" t="s">
        <v>1508</v>
      </c>
      <c r="F286" s="490">
        <v>9</v>
      </c>
      <c r="G286" s="490">
        <v>2727</v>
      </c>
      <c r="H286" s="490"/>
      <c r="I286" s="490">
        <v>303</v>
      </c>
      <c r="J286" s="490">
        <v>22</v>
      </c>
      <c r="K286" s="490">
        <v>6710</v>
      </c>
      <c r="L286" s="490"/>
      <c r="M286" s="490">
        <v>305</v>
      </c>
      <c r="N286" s="490">
        <v>39</v>
      </c>
      <c r="O286" s="490">
        <v>12246</v>
      </c>
      <c r="P286" s="512"/>
      <c r="Q286" s="491">
        <v>314</v>
      </c>
    </row>
    <row r="287" spans="1:17" ht="14.45" customHeight="1" x14ac:dyDescent="0.2">
      <c r="A287" s="485" t="s">
        <v>1601</v>
      </c>
      <c r="B287" s="486" t="s">
        <v>1505</v>
      </c>
      <c r="C287" s="486" t="s">
        <v>1487</v>
      </c>
      <c r="D287" s="486" t="s">
        <v>1513</v>
      </c>
      <c r="E287" s="486" t="s">
        <v>1514</v>
      </c>
      <c r="F287" s="490">
        <v>27</v>
      </c>
      <c r="G287" s="490">
        <v>3726</v>
      </c>
      <c r="H287" s="490"/>
      <c r="I287" s="490">
        <v>138</v>
      </c>
      <c r="J287" s="490">
        <v>29</v>
      </c>
      <c r="K287" s="490">
        <v>4031</v>
      </c>
      <c r="L287" s="490"/>
      <c r="M287" s="490">
        <v>139</v>
      </c>
      <c r="N287" s="490">
        <v>31</v>
      </c>
      <c r="O287" s="490">
        <v>4402</v>
      </c>
      <c r="P287" s="512"/>
      <c r="Q287" s="491">
        <v>142</v>
      </c>
    </row>
    <row r="288" spans="1:17" ht="14.45" customHeight="1" x14ac:dyDescent="0.2">
      <c r="A288" s="485" t="s">
        <v>1601</v>
      </c>
      <c r="B288" s="486" t="s">
        <v>1505</v>
      </c>
      <c r="C288" s="486" t="s">
        <v>1487</v>
      </c>
      <c r="D288" s="486" t="s">
        <v>1520</v>
      </c>
      <c r="E288" s="486" t="s">
        <v>1521</v>
      </c>
      <c r="F288" s="490">
        <v>1</v>
      </c>
      <c r="G288" s="490">
        <v>175</v>
      </c>
      <c r="H288" s="490"/>
      <c r="I288" s="490">
        <v>175</v>
      </c>
      <c r="J288" s="490">
        <v>2</v>
      </c>
      <c r="K288" s="490">
        <v>352</v>
      </c>
      <c r="L288" s="490"/>
      <c r="M288" s="490">
        <v>176</v>
      </c>
      <c r="N288" s="490">
        <v>2</v>
      </c>
      <c r="O288" s="490">
        <v>380</v>
      </c>
      <c r="P288" s="512"/>
      <c r="Q288" s="491">
        <v>190</v>
      </c>
    </row>
    <row r="289" spans="1:17" ht="14.45" customHeight="1" x14ac:dyDescent="0.2">
      <c r="A289" s="485" t="s">
        <v>1601</v>
      </c>
      <c r="B289" s="486" t="s">
        <v>1505</v>
      </c>
      <c r="C289" s="486" t="s">
        <v>1487</v>
      </c>
      <c r="D289" s="486" t="s">
        <v>1524</v>
      </c>
      <c r="E289" s="486" t="s">
        <v>1525</v>
      </c>
      <c r="F289" s="490">
        <v>34</v>
      </c>
      <c r="G289" s="490">
        <v>578</v>
      </c>
      <c r="H289" s="490"/>
      <c r="I289" s="490">
        <v>17</v>
      </c>
      <c r="J289" s="490">
        <v>31</v>
      </c>
      <c r="K289" s="490">
        <v>527</v>
      </c>
      <c r="L289" s="490"/>
      <c r="M289" s="490">
        <v>17</v>
      </c>
      <c r="N289" s="490">
        <v>19</v>
      </c>
      <c r="O289" s="490">
        <v>361</v>
      </c>
      <c r="P289" s="512"/>
      <c r="Q289" s="491">
        <v>19</v>
      </c>
    </row>
    <row r="290" spans="1:17" ht="14.45" customHeight="1" x14ac:dyDescent="0.2">
      <c r="A290" s="485" t="s">
        <v>1601</v>
      </c>
      <c r="B290" s="486" t="s">
        <v>1505</v>
      </c>
      <c r="C290" s="486" t="s">
        <v>1487</v>
      </c>
      <c r="D290" s="486" t="s">
        <v>1526</v>
      </c>
      <c r="E290" s="486" t="s">
        <v>1527</v>
      </c>
      <c r="F290" s="490">
        <v>3</v>
      </c>
      <c r="G290" s="490">
        <v>831</v>
      </c>
      <c r="H290" s="490"/>
      <c r="I290" s="490">
        <v>277</v>
      </c>
      <c r="J290" s="490">
        <v>1</v>
      </c>
      <c r="K290" s="490">
        <v>279</v>
      </c>
      <c r="L290" s="490"/>
      <c r="M290" s="490">
        <v>279</v>
      </c>
      <c r="N290" s="490">
        <v>2</v>
      </c>
      <c r="O290" s="490">
        <v>578</v>
      </c>
      <c r="P290" s="512"/>
      <c r="Q290" s="491">
        <v>289</v>
      </c>
    </row>
    <row r="291" spans="1:17" ht="14.45" customHeight="1" x14ac:dyDescent="0.2">
      <c r="A291" s="485" t="s">
        <v>1601</v>
      </c>
      <c r="B291" s="486" t="s">
        <v>1505</v>
      </c>
      <c r="C291" s="486" t="s">
        <v>1487</v>
      </c>
      <c r="D291" s="486" t="s">
        <v>1528</v>
      </c>
      <c r="E291" s="486" t="s">
        <v>1529</v>
      </c>
      <c r="F291" s="490">
        <v>4</v>
      </c>
      <c r="G291" s="490">
        <v>564</v>
      </c>
      <c r="H291" s="490"/>
      <c r="I291" s="490">
        <v>141</v>
      </c>
      <c r="J291" s="490">
        <v>1</v>
      </c>
      <c r="K291" s="490">
        <v>142</v>
      </c>
      <c r="L291" s="490"/>
      <c r="M291" s="490">
        <v>142</v>
      </c>
      <c r="N291" s="490">
        <v>4</v>
      </c>
      <c r="O291" s="490">
        <v>572</v>
      </c>
      <c r="P291" s="512"/>
      <c r="Q291" s="491">
        <v>143</v>
      </c>
    </row>
    <row r="292" spans="1:17" ht="14.45" customHeight="1" x14ac:dyDescent="0.2">
      <c r="A292" s="485" t="s">
        <v>1601</v>
      </c>
      <c r="B292" s="486" t="s">
        <v>1505</v>
      </c>
      <c r="C292" s="486" t="s">
        <v>1487</v>
      </c>
      <c r="D292" s="486" t="s">
        <v>1530</v>
      </c>
      <c r="E292" s="486" t="s">
        <v>1529</v>
      </c>
      <c r="F292" s="490">
        <v>27</v>
      </c>
      <c r="G292" s="490">
        <v>2133</v>
      </c>
      <c r="H292" s="490"/>
      <c r="I292" s="490">
        <v>79</v>
      </c>
      <c r="J292" s="490">
        <v>29</v>
      </c>
      <c r="K292" s="490">
        <v>2291</v>
      </c>
      <c r="L292" s="490"/>
      <c r="M292" s="490">
        <v>79</v>
      </c>
      <c r="N292" s="490">
        <v>31</v>
      </c>
      <c r="O292" s="490">
        <v>2511</v>
      </c>
      <c r="P292" s="512"/>
      <c r="Q292" s="491">
        <v>81</v>
      </c>
    </row>
    <row r="293" spans="1:17" ht="14.45" customHeight="1" x14ac:dyDescent="0.2">
      <c r="A293" s="485" t="s">
        <v>1601</v>
      </c>
      <c r="B293" s="486" t="s">
        <v>1505</v>
      </c>
      <c r="C293" s="486" t="s">
        <v>1487</v>
      </c>
      <c r="D293" s="486" t="s">
        <v>1531</v>
      </c>
      <c r="E293" s="486" t="s">
        <v>1532</v>
      </c>
      <c r="F293" s="490">
        <v>4</v>
      </c>
      <c r="G293" s="490">
        <v>1264</v>
      </c>
      <c r="H293" s="490"/>
      <c r="I293" s="490">
        <v>316</v>
      </c>
      <c r="J293" s="490">
        <v>1</v>
      </c>
      <c r="K293" s="490">
        <v>318</v>
      </c>
      <c r="L293" s="490"/>
      <c r="M293" s="490">
        <v>318</v>
      </c>
      <c r="N293" s="490">
        <v>4</v>
      </c>
      <c r="O293" s="490">
        <v>1312</v>
      </c>
      <c r="P293" s="512"/>
      <c r="Q293" s="491">
        <v>328</v>
      </c>
    </row>
    <row r="294" spans="1:17" ht="14.45" customHeight="1" x14ac:dyDescent="0.2">
      <c r="A294" s="485" t="s">
        <v>1601</v>
      </c>
      <c r="B294" s="486" t="s">
        <v>1505</v>
      </c>
      <c r="C294" s="486" t="s">
        <v>1487</v>
      </c>
      <c r="D294" s="486" t="s">
        <v>1535</v>
      </c>
      <c r="E294" s="486" t="s">
        <v>1536</v>
      </c>
      <c r="F294" s="490">
        <v>27</v>
      </c>
      <c r="G294" s="490">
        <v>4455</v>
      </c>
      <c r="H294" s="490"/>
      <c r="I294" s="490">
        <v>165</v>
      </c>
      <c r="J294" s="490">
        <v>27</v>
      </c>
      <c r="K294" s="490">
        <v>4482</v>
      </c>
      <c r="L294" s="490"/>
      <c r="M294" s="490">
        <v>166</v>
      </c>
      <c r="N294" s="490">
        <v>25</v>
      </c>
      <c r="O294" s="490">
        <v>4250</v>
      </c>
      <c r="P294" s="512"/>
      <c r="Q294" s="491">
        <v>170</v>
      </c>
    </row>
    <row r="295" spans="1:17" ht="14.45" customHeight="1" x14ac:dyDescent="0.2">
      <c r="A295" s="485" t="s">
        <v>1601</v>
      </c>
      <c r="B295" s="486" t="s">
        <v>1505</v>
      </c>
      <c r="C295" s="486" t="s">
        <v>1487</v>
      </c>
      <c r="D295" s="486" t="s">
        <v>1539</v>
      </c>
      <c r="E295" s="486" t="s">
        <v>1503</v>
      </c>
      <c r="F295" s="490">
        <v>62</v>
      </c>
      <c r="G295" s="490">
        <v>4588</v>
      </c>
      <c r="H295" s="490"/>
      <c r="I295" s="490">
        <v>74</v>
      </c>
      <c r="J295" s="490">
        <v>63</v>
      </c>
      <c r="K295" s="490">
        <v>4662</v>
      </c>
      <c r="L295" s="490"/>
      <c r="M295" s="490">
        <v>74</v>
      </c>
      <c r="N295" s="490">
        <v>71</v>
      </c>
      <c r="O295" s="490">
        <v>5325</v>
      </c>
      <c r="P295" s="512"/>
      <c r="Q295" s="491">
        <v>75</v>
      </c>
    </row>
    <row r="296" spans="1:17" ht="14.45" customHeight="1" x14ac:dyDescent="0.2">
      <c r="A296" s="485" t="s">
        <v>1601</v>
      </c>
      <c r="B296" s="486" t="s">
        <v>1505</v>
      </c>
      <c r="C296" s="486" t="s">
        <v>1487</v>
      </c>
      <c r="D296" s="486" t="s">
        <v>1546</v>
      </c>
      <c r="E296" s="486" t="s">
        <v>1547</v>
      </c>
      <c r="F296" s="490"/>
      <c r="G296" s="490"/>
      <c r="H296" s="490"/>
      <c r="I296" s="490"/>
      <c r="J296" s="490">
        <v>3</v>
      </c>
      <c r="K296" s="490">
        <v>3660</v>
      </c>
      <c r="L296" s="490"/>
      <c r="M296" s="490">
        <v>1220</v>
      </c>
      <c r="N296" s="490">
        <v>1</v>
      </c>
      <c r="O296" s="490">
        <v>1240</v>
      </c>
      <c r="P296" s="512"/>
      <c r="Q296" s="491">
        <v>1240</v>
      </c>
    </row>
    <row r="297" spans="1:17" ht="14.45" customHeight="1" x14ac:dyDescent="0.2">
      <c r="A297" s="485" t="s">
        <v>1601</v>
      </c>
      <c r="B297" s="486" t="s">
        <v>1505</v>
      </c>
      <c r="C297" s="486" t="s">
        <v>1487</v>
      </c>
      <c r="D297" s="486" t="s">
        <v>1548</v>
      </c>
      <c r="E297" s="486" t="s">
        <v>1549</v>
      </c>
      <c r="F297" s="490"/>
      <c r="G297" s="490"/>
      <c r="H297" s="490"/>
      <c r="I297" s="490"/>
      <c r="J297" s="490">
        <v>2</v>
      </c>
      <c r="K297" s="490">
        <v>234</v>
      </c>
      <c r="L297" s="490"/>
      <c r="M297" s="490">
        <v>117</v>
      </c>
      <c r="N297" s="490">
        <v>1</v>
      </c>
      <c r="O297" s="490">
        <v>122</v>
      </c>
      <c r="P297" s="512"/>
      <c r="Q297" s="491">
        <v>122</v>
      </c>
    </row>
    <row r="298" spans="1:17" ht="14.45" customHeight="1" x14ac:dyDescent="0.2">
      <c r="A298" s="485" t="s">
        <v>1602</v>
      </c>
      <c r="B298" s="486" t="s">
        <v>1505</v>
      </c>
      <c r="C298" s="486" t="s">
        <v>1487</v>
      </c>
      <c r="D298" s="486" t="s">
        <v>1502</v>
      </c>
      <c r="E298" s="486" t="s">
        <v>1503</v>
      </c>
      <c r="F298" s="490">
        <v>13</v>
      </c>
      <c r="G298" s="490">
        <v>2769</v>
      </c>
      <c r="H298" s="490"/>
      <c r="I298" s="490">
        <v>213</v>
      </c>
      <c r="J298" s="490">
        <v>45</v>
      </c>
      <c r="K298" s="490">
        <v>9675</v>
      </c>
      <c r="L298" s="490"/>
      <c r="M298" s="490">
        <v>215</v>
      </c>
      <c r="N298" s="490">
        <v>29</v>
      </c>
      <c r="O298" s="490">
        <v>6438</v>
      </c>
      <c r="P298" s="512"/>
      <c r="Q298" s="491">
        <v>222</v>
      </c>
    </row>
    <row r="299" spans="1:17" ht="14.45" customHeight="1" x14ac:dyDescent="0.2">
      <c r="A299" s="485" t="s">
        <v>1602</v>
      </c>
      <c r="B299" s="486" t="s">
        <v>1505</v>
      </c>
      <c r="C299" s="486" t="s">
        <v>1487</v>
      </c>
      <c r="D299" s="486" t="s">
        <v>1506</v>
      </c>
      <c r="E299" s="486" t="s">
        <v>1503</v>
      </c>
      <c r="F299" s="490"/>
      <c r="G299" s="490"/>
      <c r="H299" s="490"/>
      <c r="I299" s="490"/>
      <c r="J299" s="490">
        <v>2</v>
      </c>
      <c r="K299" s="490">
        <v>178</v>
      </c>
      <c r="L299" s="490"/>
      <c r="M299" s="490">
        <v>89</v>
      </c>
      <c r="N299" s="490"/>
      <c r="O299" s="490"/>
      <c r="P299" s="512"/>
      <c r="Q299" s="491"/>
    </row>
    <row r="300" spans="1:17" ht="14.45" customHeight="1" x14ac:dyDescent="0.2">
      <c r="A300" s="485" t="s">
        <v>1602</v>
      </c>
      <c r="B300" s="486" t="s">
        <v>1505</v>
      </c>
      <c r="C300" s="486" t="s">
        <v>1487</v>
      </c>
      <c r="D300" s="486" t="s">
        <v>1507</v>
      </c>
      <c r="E300" s="486" t="s">
        <v>1508</v>
      </c>
      <c r="F300" s="490">
        <v>46</v>
      </c>
      <c r="G300" s="490">
        <v>13938</v>
      </c>
      <c r="H300" s="490"/>
      <c r="I300" s="490">
        <v>303</v>
      </c>
      <c r="J300" s="490">
        <v>202</v>
      </c>
      <c r="K300" s="490">
        <v>61610</v>
      </c>
      <c r="L300" s="490"/>
      <c r="M300" s="490">
        <v>305</v>
      </c>
      <c r="N300" s="490">
        <v>154</v>
      </c>
      <c r="O300" s="490">
        <v>48356</v>
      </c>
      <c r="P300" s="512"/>
      <c r="Q300" s="491">
        <v>314</v>
      </c>
    </row>
    <row r="301" spans="1:17" ht="14.45" customHeight="1" x14ac:dyDescent="0.2">
      <c r="A301" s="485" t="s">
        <v>1602</v>
      </c>
      <c r="B301" s="486" t="s">
        <v>1505</v>
      </c>
      <c r="C301" s="486" t="s">
        <v>1487</v>
      </c>
      <c r="D301" s="486" t="s">
        <v>1509</v>
      </c>
      <c r="E301" s="486" t="s">
        <v>1510</v>
      </c>
      <c r="F301" s="490">
        <v>3</v>
      </c>
      <c r="G301" s="490">
        <v>300</v>
      </c>
      <c r="H301" s="490"/>
      <c r="I301" s="490">
        <v>100</v>
      </c>
      <c r="J301" s="490">
        <v>21</v>
      </c>
      <c r="K301" s="490">
        <v>2121</v>
      </c>
      <c r="L301" s="490"/>
      <c r="M301" s="490">
        <v>101</v>
      </c>
      <c r="N301" s="490">
        <v>3</v>
      </c>
      <c r="O301" s="490">
        <v>318</v>
      </c>
      <c r="P301" s="512"/>
      <c r="Q301" s="491">
        <v>106</v>
      </c>
    </row>
    <row r="302" spans="1:17" ht="14.45" customHeight="1" x14ac:dyDescent="0.2">
      <c r="A302" s="485" t="s">
        <v>1602</v>
      </c>
      <c r="B302" s="486" t="s">
        <v>1505</v>
      </c>
      <c r="C302" s="486" t="s">
        <v>1487</v>
      </c>
      <c r="D302" s="486" t="s">
        <v>1513</v>
      </c>
      <c r="E302" s="486" t="s">
        <v>1514</v>
      </c>
      <c r="F302" s="490">
        <v>59</v>
      </c>
      <c r="G302" s="490">
        <v>8142</v>
      </c>
      <c r="H302" s="490"/>
      <c r="I302" s="490">
        <v>138</v>
      </c>
      <c r="J302" s="490">
        <v>92</v>
      </c>
      <c r="K302" s="490">
        <v>12788</v>
      </c>
      <c r="L302" s="490"/>
      <c r="M302" s="490">
        <v>139</v>
      </c>
      <c r="N302" s="490">
        <v>78</v>
      </c>
      <c r="O302" s="490">
        <v>11076</v>
      </c>
      <c r="P302" s="512"/>
      <c r="Q302" s="491">
        <v>142</v>
      </c>
    </row>
    <row r="303" spans="1:17" ht="14.45" customHeight="1" x14ac:dyDescent="0.2">
      <c r="A303" s="485" t="s">
        <v>1602</v>
      </c>
      <c r="B303" s="486" t="s">
        <v>1505</v>
      </c>
      <c r="C303" s="486" t="s">
        <v>1487</v>
      </c>
      <c r="D303" s="486" t="s">
        <v>1515</v>
      </c>
      <c r="E303" s="486" t="s">
        <v>1514</v>
      </c>
      <c r="F303" s="490"/>
      <c r="G303" s="490"/>
      <c r="H303" s="490"/>
      <c r="I303" s="490"/>
      <c r="J303" s="490">
        <v>2</v>
      </c>
      <c r="K303" s="490">
        <v>374</v>
      </c>
      <c r="L303" s="490"/>
      <c r="M303" s="490">
        <v>187</v>
      </c>
      <c r="N303" s="490"/>
      <c r="O303" s="490"/>
      <c r="P303" s="512"/>
      <c r="Q303" s="491"/>
    </row>
    <row r="304" spans="1:17" ht="14.45" customHeight="1" x14ac:dyDescent="0.2">
      <c r="A304" s="485" t="s">
        <v>1602</v>
      </c>
      <c r="B304" s="486" t="s">
        <v>1505</v>
      </c>
      <c r="C304" s="486" t="s">
        <v>1487</v>
      </c>
      <c r="D304" s="486" t="s">
        <v>1516</v>
      </c>
      <c r="E304" s="486" t="s">
        <v>1517</v>
      </c>
      <c r="F304" s="490"/>
      <c r="G304" s="490"/>
      <c r="H304" s="490"/>
      <c r="I304" s="490"/>
      <c r="J304" s="490">
        <v>3</v>
      </c>
      <c r="K304" s="490">
        <v>1947</v>
      </c>
      <c r="L304" s="490"/>
      <c r="M304" s="490">
        <v>649</v>
      </c>
      <c r="N304" s="490"/>
      <c r="O304" s="490"/>
      <c r="P304" s="512"/>
      <c r="Q304" s="491"/>
    </row>
    <row r="305" spans="1:17" ht="14.45" customHeight="1" x14ac:dyDescent="0.2">
      <c r="A305" s="485" t="s">
        <v>1602</v>
      </c>
      <c r="B305" s="486" t="s">
        <v>1505</v>
      </c>
      <c r="C305" s="486" t="s">
        <v>1487</v>
      </c>
      <c r="D305" s="486" t="s">
        <v>1520</v>
      </c>
      <c r="E305" s="486" t="s">
        <v>1521</v>
      </c>
      <c r="F305" s="490">
        <v>2</v>
      </c>
      <c r="G305" s="490">
        <v>350</v>
      </c>
      <c r="H305" s="490"/>
      <c r="I305" s="490">
        <v>175</v>
      </c>
      <c r="J305" s="490">
        <v>9</v>
      </c>
      <c r="K305" s="490">
        <v>1584</v>
      </c>
      <c r="L305" s="490"/>
      <c r="M305" s="490">
        <v>176</v>
      </c>
      <c r="N305" s="490">
        <v>8</v>
      </c>
      <c r="O305" s="490">
        <v>1520</v>
      </c>
      <c r="P305" s="512"/>
      <c r="Q305" s="491">
        <v>190</v>
      </c>
    </row>
    <row r="306" spans="1:17" ht="14.45" customHeight="1" x14ac:dyDescent="0.2">
      <c r="A306" s="485" t="s">
        <v>1602</v>
      </c>
      <c r="B306" s="486" t="s">
        <v>1505</v>
      </c>
      <c r="C306" s="486" t="s">
        <v>1487</v>
      </c>
      <c r="D306" s="486" t="s">
        <v>1524</v>
      </c>
      <c r="E306" s="486" t="s">
        <v>1525</v>
      </c>
      <c r="F306" s="490">
        <v>89</v>
      </c>
      <c r="G306" s="490">
        <v>1513</v>
      </c>
      <c r="H306" s="490"/>
      <c r="I306" s="490">
        <v>17</v>
      </c>
      <c r="J306" s="490">
        <v>122</v>
      </c>
      <c r="K306" s="490">
        <v>2074</v>
      </c>
      <c r="L306" s="490"/>
      <c r="M306" s="490">
        <v>17</v>
      </c>
      <c r="N306" s="490">
        <v>72</v>
      </c>
      <c r="O306" s="490">
        <v>1368</v>
      </c>
      <c r="P306" s="512"/>
      <c r="Q306" s="491">
        <v>19</v>
      </c>
    </row>
    <row r="307" spans="1:17" ht="14.45" customHeight="1" x14ac:dyDescent="0.2">
      <c r="A307" s="485" t="s">
        <v>1602</v>
      </c>
      <c r="B307" s="486" t="s">
        <v>1505</v>
      </c>
      <c r="C307" s="486" t="s">
        <v>1487</v>
      </c>
      <c r="D307" s="486" t="s">
        <v>1526</v>
      </c>
      <c r="E307" s="486" t="s">
        <v>1527</v>
      </c>
      <c r="F307" s="490">
        <v>4</v>
      </c>
      <c r="G307" s="490">
        <v>1108</v>
      </c>
      <c r="H307" s="490"/>
      <c r="I307" s="490">
        <v>277</v>
      </c>
      <c r="J307" s="490">
        <v>10</v>
      </c>
      <c r="K307" s="490">
        <v>2790</v>
      </c>
      <c r="L307" s="490"/>
      <c r="M307" s="490">
        <v>279</v>
      </c>
      <c r="N307" s="490">
        <v>6</v>
      </c>
      <c r="O307" s="490">
        <v>1734</v>
      </c>
      <c r="P307" s="512"/>
      <c r="Q307" s="491">
        <v>289</v>
      </c>
    </row>
    <row r="308" spans="1:17" ht="14.45" customHeight="1" x14ac:dyDescent="0.2">
      <c r="A308" s="485" t="s">
        <v>1602</v>
      </c>
      <c r="B308" s="486" t="s">
        <v>1505</v>
      </c>
      <c r="C308" s="486" t="s">
        <v>1487</v>
      </c>
      <c r="D308" s="486" t="s">
        <v>1528</v>
      </c>
      <c r="E308" s="486" t="s">
        <v>1529</v>
      </c>
      <c r="F308" s="490">
        <v>4</v>
      </c>
      <c r="G308" s="490">
        <v>564</v>
      </c>
      <c r="H308" s="490"/>
      <c r="I308" s="490">
        <v>141</v>
      </c>
      <c r="J308" s="490">
        <v>12</v>
      </c>
      <c r="K308" s="490">
        <v>1704</v>
      </c>
      <c r="L308" s="490"/>
      <c r="M308" s="490">
        <v>142</v>
      </c>
      <c r="N308" s="490">
        <v>10</v>
      </c>
      <c r="O308" s="490">
        <v>1430</v>
      </c>
      <c r="P308" s="512"/>
      <c r="Q308" s="491">
        <v>143</v>
      </c>
    </row>
    <row r="309" spans="1:17" ht="14.45" customHeight="1" x14ac:dyDescent="0.2">
      <c r="A309" s="485" t="s">
        <v>1602</v>
      </c>
      <c r="B309" s="486" t="s">
        <v>1505</v>
      </c>
      <c r="C309" s="486" t="s">
        <v>1487</v>
      </c>
      <c r="D309" s="486" t="s">
        <v>1530</v>
      </c>
      <c r="E309" s="486" t="s">
        <v>1529</v>
      </c>
      <c r="F309" s="490">
        <v>59</v>
      </c>
      <c r="G309" s="490">
        <v>4661</v>
      </c>
      <c r="H309" s="490"/>
      <c r="I309" s="490">
        <v>79</v>
      </c>
      <c r="J309" s="490">
        <v>92</v>
      </c>
      <c r="K309" s="490">
        <v>7268</v>
      </c>
      <c r="L309" s="490"/>
      <c r="M309" s="490">
        <v>79</v>
      </c>
      <c r="N309" s="490">
        <v>78</v>
      </c>
      <c r="O309" s="490">
        <v>6318</v>
      </c>
      <c r="P309" s="512"/>
      <c r="Q309" s="491">
        <v>81</v>
      </c>
    </row>
    <row r="310" spans="1:17" ht="14.45" customHeight="1" x14ac:dyDescent="0.2">
      <c r="A310" s="485" t="s">
        <v>1602</v>
      </c>
      <c r="B310" s="486" t="s">
        <v>1505</v>
      </c>
      <c r="C310" s="486" t="s">
        <v>1487</v>
      </c>
      <c r="D310" s="486" t="s">
        <v>1531</v>
      </c>
      <c r="E310" s="486" t="s">
        <v>1532</v>
      </c>
      <c r="F310" s="490">
        <v>4</v>
      </c>
      <c r="G310" s="490">
        <v>1264</v>
      </c>
      <c r="H310" s="490"/>
      <c r="I310" s="490">
        <v>316</v>
      </c>
      <c r="J310" s="490">
        <v>12</v>
      </c>
      <c r="K310" s="490">
        <v>3816</v>
      </c>
      <c r="L310" s="490"/>
      <c r="M310" s="490">
        <v>318</v>
      </c>
      <c r="N310" s="490">
        <v>10</v>
      </c>
      <c r="O310" s="490">
        <v>3280</v>
      </c>
      <c r="P310" s="512"/>
      <c r="Q310" s="491">
        <v>328</v>
      </c>
    </row>
    <row r="311" spans="1:17" ht="14.45" customHeight="1" x14ac:dyDescent="0.2">
      <c r="A311" s="485" t="s">
        <v>1602</v>
      </c>
      <c r="B311" s="486" t="s">
        <v>1505</v>
      </c>
      <c r="C311" s="486" t="s">
        <v>1487</v>
      </c>
      <c r="D311" s="486" t="s">
        <v>1535</v>
      </c>
      <c r="E311" s="486" t="s">
        <v>1536</v>
      </c>
      <c r="F311" s="490">
        <v>68</v>
      </c>
      <c r="G311" s="490">
        <v>11220</v>
      </c>
      <c r="H311" s="490"/>
      <c r="I311" s="490">
        <v>165</v>
      </c>
      <c r="J311" s="490">
        <v>88</v>
      </c>
      <c r="K311" s="490">
        <v>14608</v>
      </c>
      <c r="L311" s="490"/>
      <c r="M311" s="490">
        <v>166</v>
      </c>
      <c r="N311" s="490">
        <v>81</v>
      </c>
      <c r="O311" s="490">
        <v>13770</v>
      </c>
      <c r="P311" s="512"/>
      <c r="Q311" s="491">
        <v>170</v>
      </c>
    </row>
    <row r="312" spans="1:17" ht="14.45" customHeight="1" x14ac:dyDescent="0.2">
      <c r="A312" s="485" t="s">
        <v>1602</v>
      </c>
      <c r="B312" s="486" t="s">
        <v>1505</v>
      </c>
      <c r="C312" s="486" t="s">
        <v>1487</v>
      </c>
      <c r="D312" s="486" t="s">
        <v>1539</v>
      </c>
      <c r="E312" s="486" t="s">
        <v>1503</v>
      </c>
      <c r="F312" s="490">
        <v>121</v>
      </c>
      <c r="G312" s="490">
        <v>8954</v>
      </c>
      <c r="H312" s="490"/>
      <c r="I312" s="490">
        <v>74</v>
      </c>
      <c r="J312" s="490">
        <v>198</v>
      </c>
      <c r="K312" s="490">
        <v>14652</v>
      </c>
      <c r="L312" s="490"/>
      <c r="M312" s="490">
        <v>74</v>
      </c>
      <c r="N312" s="490">
        <v>166</v>
      </c>
      <c r="O312" s="490">
        <v>12450</v>
      </c>
      <c r="P312" s="512"/>
      <c r="Q312" s="491">
        <v>75</v>
      </c>
    </row>
    <row r="313" spans="1:17" ht="14.45" customHeight="1" x14ac:dyDescent="0.2">
      <c r="A313" s="485" t="s">
        <v>1602</v>
      </c>
      <c r="B313" s="486" t="s">
        <v>1505</v>
      </c>
      <c r="C313" s="486" t="s">
        <v>1487</v>
      </c>
      <c r="D313" s="486" t="s">
        <v>1544</v>
      </c>
      <c r="E313" s="486" t="s">
        <v>1545</v>
      </c>
      <c r="F313" s="490"/>
      <c r="G313" s="490"/>
      <c r="H313" s="490"/>
      <c r="I313" s="490"/>
      <c r="J313" s="490">
        <v>2</v>
      </c>
      <c r="K313" s="490">
        <v>470</v>
      </c>
      <c r="L313" s="490"/>
      <c r="M313" s="490">
        <v>235</v>
      </c>
      <c r="N313" s="490"/>
      <c r="O313" s="490"/>
      <c r="P313" s="512"/>
      <c r="Q313" s="491"/>
    </row>
    <row r="314" spans="1:17" ht="14.45" customHeight="1" x14ac:dyDescent="0.2">
      <c r="A314" s="485" t="s">
        <v>1602</v>
      </c>
      <c r="B314" s="486" t="s">
        <v>1505</v>
      </c>
      <c r="C314" s="486" t="s">
        <v>1487</v>
      </c>
      <c r="D314" s="486" t="s">
        <v>1546</v>
      </c>
      <c r="E314" s="486" t="s">
        <v>1547</v>
      </c>
      <c r="F314" s="490">
        <v>4</v>
      </c>
      <c r="G314" s="490">
        <v>4864</v>
      </c>
      <c r="H314" s="490"/>
      <c r="I314" s="490">
        <v>1216</v>
      </c>
      <c r="J314" s="490">
        <v>17</v>
      </c>
      <c r="K314" s="490">
        <v>20740</v>
      </c>
      <c r="L314" s="490"/>
      <c r="M314" s="490">
        <v>1220</v>
      </c>
      <c r="N314" s="490">
        <v>7</v>
      </c>
      <c r="O314" s="490">
        <v>8680</v>
      </c>
      <c r="P314" s="512"/>
      <c r="Q314" s="491">
        <v>1240</v>
      </c>
    </row>
    <row r="315" spans="1:17" ht="14.45" customHeight="1" x14ac:dyDescent="0.2">
      <c r="A315" s="485" t="s">
        <v>1602</v>
      </c>
      <c r="B315" s="486" t="s">
        <v>1505</v>
      </c>
      <c r="C315" s="486" t="s">
        <v>1487</v>
      </c>
      <c r="D315" s="486" t="s">
        <v>1548</v>
      </c>
      <c r="E315" s="486" t="s">
        <v>1549</v>
      </c>
      <c r="F315" s="490">
        <v>2</v>
      </c>
      <c r="G315" s="490">
        <v>232</v>
      </c>
      <c r="H315" s="490"/>
      <c r="I315" s="490">
        <v>116</v>
      </c>
      <c r="J315" s="490">
        <v>10</v>
      </c>
      <c r="K315" s="490">
        <v>1170</v>
      </c>
      <c r="L315" s="490"/>
      <c r="M315" s="490">
        <v>117</v>
      </c>
      <c r="N315" s="490">
        <v>5</v>
      </c>
      <c r="O315" s="490">
        <v>610</v>
      </c>
      <c r="P315" s="512"/>
      <c r="Q315" s="491">
        <v>122</v>
      </c>
    </row>
    <row r="316" spans="1:17" ht="14.45" customHeight="1" x14ac:dyDescent="0.2">
      <c r="A316" s="485" t="s">
        <v>1602</v>
      </c>
      <c r="B316" s="486" t="s">
        <v>1505</v>
      </c>
      <c r="C316" s="486" t="s">
        <v>1487</v>
      </c>
      <c r="D316" s="486" t="s">
        <v>1550</v>
      </c>
      <c r="E316" s="486" t="s">
        <v>1551</v>
      </c>
      <c r="F316" s="490"/>
      <c r="G316" s="490"/>
      <c r="H316" s="490"/>
      <c r="I316" s="490"/>
      <c r="J316" s="490">
        <v>1</v>
      </c>
      <c r="K316" s="490">
        <v>352</v>
      </c>
      <c r="L316" s="490"/>
      <c r="M316" s="490">
        <v>352</v>
      </c>
      <c r="N316" s="490"/>
      <c r="O316" s="490"/>
      <c r="P316" s="512"/>
      <c r="Q316" s="491"/>
    </row>
    <row r="317" spans="1:17" ht="14.45" customHeight="1" x14ac:dyDescent="0.2">
      <c r="A317" s="485" t="s">
        <v>1602</v>
      </c>
      <c r="B317" s="486" t="s">
        <v>1505</v>
      </c>
      <c r="C317" s="486" t="s">
        <v>1487</v>
      </c>
      <c r="D317" s="486" t="s">
        <v>1554</v>
      </c>
      <c r="E317" s="486" t="s">
        <v>1555</v>
      </c>
      <c r="F317" s="490"/>
      <c r="G317" s="490"/>
      <c r="H317" s="490"/>
      <c r="I317" s="490"/>
      <c r="J317" s="490">
        <v>2</v>
      </c>
      <c r="K317" s="490">
        <v>2164</v>
      </c>
      <c r="L317" s="490"/>
      <c r="M317" s="490">
        <v>1082</v>
      </c>
      <c r="N317" s="490"/>
      <c r="O317" s="490"/>
      <c r="P317" s="512"/>
      <c r="Q317" s="491"/>
    </row>
    <row r="318" spans="1:17" ht="14.45" customHeight="1" x14ac:dyDescent="0.2">
      <c r="A318" s="485" t="s">
        <v>1603</v>
      </c>
      <c r="B318" s="486" t="s">
        <v>1505</v>
      </c>
      <c r="C318" s="486" t="s">
        <v>1487</v>
      </c>
      <c r="D318" s="486" t="s">
        <v>1502</v>
      </c>
      <c r="E318" s="486" t="s">
        <v>1503</v>
      </c>
      <c r="F318" s="490">
        <v>26</v>
      </c>
      <c r="G318" s="490">
        <v>5538</v>
      </c>
      <c r="H318" s="490"/>
      <c r="I318" s="490">
        <v>213</v>
      </c>
      <c r="J318" s="490">
        <v>25</v>
      </c>
      <c r="K318" s="490">
        <v>5375</v>
      </c>
      <c r="L318" s="490"/>
      <c r="M318" s="490">
        <v>215</v>
      </c>
      <c r="N318" s="490">
        <v>30</v>
      </c>
      <c r="O318" s="490">
        <v>6660</v>
      </c>
      <c r="P318" s="512"/>
      <c r="Q318" s="491">
        <v>222</v>
      </c>
    </row>
    <row r="319" spans="1:17" ht="14.45" customHeight="1" x14ac:dyDescent="0.2">
      <c r="A319" s="485" t="s">
        <v>1603</v>
      </c>
      <c r="B319" s="486" t="s">
        <v>1505</v>
      </c>
      <c r="C319" s="486" t="s">
        <v>1487</v>
      </c>
      <c r="D319" s="486" t="s">
        <v>1506</v>
      </c>
      <c r="E319" s="486" t="s">
        <v>1503</v>
      </c>
      <c r="F319" s="490"/>
      <c r="G319" s="490"/>
      <c r="H319" s="490"/>
      <c r="I319" s="490"/>
      <c r="J319" s="490">
        <v>1</v>
      </c>
      <c r="K319" s="490">
        <v>89</v>
      </c>
      <c r="L319" s="490"/>
      <c r="M319" s="490">
        <v>89</v>
      </c>
      <c r="N319" s="490">
        <v>1</v>
      </c>
      <c r="O319" s="490">
        <v>92</v>
      </c>
      <c r="P319" s="512"/>
      <c r="Q319" s="491">
        <v>92</v>
      </c>
    </row>
    <row r="320" spans="1:17" ht="14.45" customHeight="1" x14ac:dyDescent="0.2">
      <c r="A320" s="485" t="s">
        <v>1603</v>
      </c>
      <c r="B320" s="486" t="s">
        <v>1505</v>
      </c>
      <c r="C320" s="486" t="s">
        <v>1487</v>
      </c>
      <c r="D320" s="486" t="s">
        <v>1507</v>
      </c>
      <c r="E320" s="486" t="s">
        <v>1508</v>
      </c>
      <c r="F320" s="490">
        <v>50</v>
      </c>
      <c r="G320" s="490">
        <v>15150</v>
      </c>
      <c r="H320" s="490"/>
      <c r="I320" s="490">
        <v>303</v>
      </c>
      <c r="J320" s="490">
        <v>36</v>
      </c>
      <c r="K320" s="490">
        <v>10980</v>
      </c>
      <c r="L320" s="490"/>
      <c r="M320" s="490">
        <v>305</v>
      </c>
      <c r="N320" s="490">
        <v>9</v>
      </c>
      <c r="O320" s="490">
        <v>2826</v>
      </c>
      <c r="P320" s="512"/>
      <c r="Q320" s="491">
        <v>314</v>
      </c>
    </row>
    <row r="321" spans="1:17" ht="14.45" customHeight="1" x14ac:dyDescent="0.2">
      <c r="A321" s="485" t="s">
        <v>1603</v>
      </c>
      <c r="B321" s="486" t="s">
        <v>1505</v>
      </c>
      <c r="C321" s="486" t="s">
        <v>1487</v>
      </c>
      <c r="D321" s="486" t="s">
        <v>1509</v>
      </c>
      <c r="E321" s="486" t="s">
        <v>1510</v>
      </c>
      <c r="F321" s="490"/>
      <c r="G321" s="490"/>
      <c r="H321" s="490"/>
      <c r="I321" s="490"/>
      <c r="J321" s="490">
        <v>3</v>
      </c>
      <c r="K321" s="490">
        <v>303</v>
      </c>
      <c r="L321" s="490"/>
      <c r="M321" s="490">
        <v>101</v>
      </c>
      <c r="N321" s="490"/>
      <c r="O321" s="490"/>
      <c r="P321" s="512"/>
      <c r="Q321" s="491"/>
    </row>
    <row r="322" spans="1:17" ht="14.45" customHeight="1" x14ac:dyDescent="0.2">
      <c r="A322" s="485" t="s">
        <v>1603</v>
      </c>
      <c r="B322" s="486" t="s">
        <v>1505</v>
      </c>
      <c r="C322" s="486" t="s">
        <v>1487</v>
      </c>
      <c r="D322" s="486" t="s">
        <v>1513</v>
      </c>
      <c r="E322" s="486" t="s">
        <v>1514</v>
      </c>
      <c r="F322" s="490">
        <v>6</v>
      </c>
      <c r="G322" s="490">
        <v>828</v>
      </c>
      <c r="H322" s="490"/>
      <c r="I322" s="490">
        <v>138</v>
      </c>
      <c r="J322" s="490"/>
      <c r="K322" s="490"/>
      <c r="L322" s="490"/>
      <c r="M322" s="490"/>
      <c r="N322" s="490">
        <v>3</v>
      </c>
      <c r="O322" s="490">
        <v>426</v>
      </c>
      <c r="P322" s="512"/>
      <c r="Q322" s="491">
        <v>142</v>
      </c>
    </row>
    <row r="323" spans="1:17" ht="14.45" customHeight="1" x14ac:dyDescent="0.2">
      <c r="A323" s="485" t="s">
        <v>1603</v>
      </c>
      <c r="B323" s="486" t="s">
        <v>1505</v>
      </c>
      <c r="C323" s="486" t="s">
        <v>1487</v>
      </c>
      <c r="D323" s="486" t="s">
        <v>1515</v>
      </c>
      <c r="E323" s="486" t="s">
        <v>1514</v>
      </c>
      <c r="F323" s="490"/>
      <c r="G323" s="490"/>
      <c r="H323" s="490"/>
      <c r="I323" s="490"/>
      <c r="J323" s="490">
        <v>1</v>
      </c>
      <c r="K323" s="490">
        <v>187</v>
      </c>
      <c r="L323" s="490"/>
      <c r="M323" s="490">
        <v>187</v>
      </c>
      <c r="N323" s="490">
        <v>1</v>
      </c>
      <c r="O323" s="490">
        <v>194</v>
      </c>
      <c r="P323" s="512"/>
      <c r="Q323" s="491">
        <v>194</v>
      </c>
    </row>
    <row r="324" spans="1:17" ht="14.45" customHeight="1" x14ac:dyDescent="0.2">
      <c r="A324" s="485" t="s">
        <v>1603</v>
      </c>
      <c r="B324" s="486" t="s">
        <v>1505</v>
      </c>
      <c r="C324" s="486" t="s">
        <v>1487</v>
      </c>
      <c r="D324" s="486" t="s">
        <v>1520</v>
      </c>
      <c r="E324" s="486" t="s">
        <v>1521</v>
      </c>
      <c r="F324" s="490">
        <v>2</v>
      </c>
      <c r="G324" s="490">
        <v>350</v>
      </c>
      <c r="H324" s="490"/>
      <c r="I324" s="490">
        <v>175</v>
      </c>
      <c r="J324" s="490">
        <v>2</v>
      </c>
      <c r="K324" s="490">
        <v>352</v>
      </c>
      <c r="L324" s="490"/>
      <c r="M324" s="490">
        <v>176</v>
      </c>
      <c r="N324" s="490">
        <v>2</v>
      </c>
      <c r="O324" s="490">
        <v>380</v>
      </c>
      <c r="P324" s="512"/>
      <c r="Q324" s="491">
        <v>190</v>
      </c>
    </row>
    <row r="325" spans="1:17" ht="14.45" customHeight="1" x14ac:dyDescent="0.2">
      <c r="A325" s="485" t="s">
        <v>1603</v>
      </c>
      <c r="B325" s="486" t="s">
        <v>1505</v>
      </c>
      <c r="C325" s="486" t="s">
        <v>1487</v>
      </c>
      <c r="D325" s="486" t="s">
        <v>1522</v>
      </c>
      <c r="E325" s="486" t="s">
        <v>1523</v>
      </c>
      <c r="F325" s="490">
        <v>1</v>
      </c>
      <c r="G325" s="490">
        <v>348</v>
      </c>
      <c r="H325" s="490"/>
      <c r="I325" s="490">
        <v>348</v>
      </c>
      <c r="J325" s="490"/>
      <c r="K325" s="490"/>
      <c r="L325" s="490"/>
      <c r="M325" s="490"/>
      <c r="N325" s="490"/>
      <c r="O325" s="490"/>
      <c r="P325" s="512"/>
      <c r="Q325" s="491"/>
    </row>
    <row r="326" spans="1:17" ht="14.45" customHeight="1" x14ac:dyDescent="0.2">
      <c r="A326" s="485" t="s">
        <v>1603</v>
      </c>
      <c r="B326" s="486" t="s">
        <v>1505</v>
      </c>
      <c r="C326" s="486" t="s">
        <v>1487</v>
      </c>
      <c r="D326" s="486" t="s">
        <v>1524</v>
      </c>
      <c r="E326" s="486" t="s">
        <v>1525</v>
      </c>
      <c r="F326" s="490">
        <v>28</v>
      </c>
      <c r="G326" s="490">
        <v>476</v>
      </c>
      <c r="H326" s="490"/>
      <c r="I326" s="490">
        <v>17</v>
      </c>
      <c r="J326" s="490">
        <v>17</v>
      </c>
      <c r="K326" s="490">
        <v>289</v>
      </c>
      <c r="L326" s="490"/>
      <c r="M326" s="490">
        <v>17</v>
      </c>
      <c r="N326" s="490">
        <v>15</v>
      </c>
      <c r="O326" s="490">
        <v>285</v>
      </c>
      <c r="P326" s="512"/>
      <c r="Q326" s="491">
        <v>19</v>
      </c>
    </row>
    <row r="327" spans="1:17" ht="14.45" customHeight="1" x14ac:dyDescent="0.2">
      <c r="A327" s="485" t="s">
        <v>1603</v>
      </c>
      <c r="B327" s="486" t="s">
        <v>1505</v>
      </c>
      <c r="C327" s="486" t="s">
        <v>1487</v>
      </c>
      <c r="D327" s="486" t="s">
        <v>1526</v>
      </c>
      <c r="E327" s="486" t="s">
        <v>1527</v>
      </c>
      <c r="F327" s="490">
        <v>10</v>
      </c>
      <c r="G327" s="490">
        <v>2770</v>
      </c>
      <c r="H327" s="490"/>
      <c r="I327" s="490">
        <v>277</v>
      </c>
      <c r="J327" s="490">
        <v>12</v>
      </c>
      <c r="K327" s="490">
        <v>3348</v>
      </c>
      <c r="L327" s="490"/>
      <c r="M327" s="490">
        <v>279</v>
      </c>
      <c r="N327" s="490">
        <v>12</v>
      </c>
      <c r="O327" s="490">
        <v>3468</v>
      </c>
      <c r="P327" s="512"/>
      <c r="Q327" s="491">
        <v>289</v>
      </c>
    </row>
    <row r="328" spans="1:17" ht="14.45" customHeight="1" x14ac:dyDescent="0.2">
      <c r="A328" s="485" t="s">
        <v>1603</v>
      </c>
      <c r="B328" s="486" t="s">
        <v>1505</v>
      </c>
      <c r="C328" s="486" t="s">
        <v>1487</v>
      </c>
      <c r="D328" s="486" t="s">
        <v>1528</v>
      </c>
      <c r="E328" s="486" t="s">
        <v>1529</v>
      </c>
      <c r="F328" s="490">
        <v>11</v>
      </c>
      <c r="G328" s="490">
        <v>1551</v>
      </c>
      <c r="H328" s="490"/>
      <c r="I328" s="490">
        <v>141</v>
      </c>
      <c r="J328" s="490">
        <v>12</v>
      </c>
      <c r="K328" s="490">
        <v>1704</v>
      </c>
      <c r="L328" s="490"/>
      <c r="M328" s="490">
        <v>142</v>
      </c>
      <c r="N328" s="490">
        <v>14</v>
      </c>
      <c r="O328" s="490">
        <v>2002</v>
      </c>
      <c r="P328" s="512"/>
      <c r="Q328" s="491">
        <v>143</v>
      </c>
    </row>
    <row r="329" spans="1:17" ht="14.45" customHeight="1" x14ac:dyDescent="0.2">
      <c r="A329" s="485" t="s">
        <v>1603</v>
      </c>
      <c r="B329" s="486" t="s">
        <v>1505</v>
      </c>
      <c r="C329" s="486" t="s">
        <v>1487</v>
      </c>
      <c r="D329" s="486" t="s">
        <v>1530</v>
      </c>
      <c r="E329" s="486" t="s">
        <v>1529</v>
      </c>
      <c r="F329" s="490">
        <v>6</v>
      </c>
      <c r="G329" s="490">
        <v>474</v>
      </c>
      <c r="H329" s="490"/>
      <c r="I329" s="490">
        <v>79</v>
      </c>
      <c r="J329" s="490"/>
      <c r="K329" s="490"/>
      <c r="L329" s="490"/>
      <c r="M329" s="490"/>
      <c r="N329" s="490">
        <v>3</v>
      </c>
      <c r="O329" s="490">
        <v>243</v>
      </c>
      <c r="P329" s="512"/>
      <c r="Q329" s="491">
        <v>81</v>
      </c>
    </row>
    <row r="330" spans="1:17" ht="14.45" customHeight="1" x14ac:dyDescent="0.2">
      <c r="A330" s="485" t="s">
        <v>1603</v>
      </c>
      <c r="B330" s="486" t="s">
        <v>1505</v>
      </c>
      <c r="C330" s="486" t="s">
        <v>1487</v>
      </c>
      <c r="D330" s="486" t="s">
        <v>1531</v>
      </c>
      <c r="E330" s="486" t="s">
        <v>1532</v>
      </c>
      <c r="F330" s="490">
        <v>11</v>
      </c>
      <c r="G330" s="490">
        <v>3476</v>
      </c>
      <c r="H330" s="490"/>
      <c r="I330" s="490">
        <v>316</v>
      </c>
      <c r="J330" s="490">
        <v>12</v>
      </c>
      <c r="K330" s="490">
        <v>3816</v>
      </c>
      <c r="L330" s="490"/>
      <c r="M330" s="490">
        <v>318</v>
      </c>
      <c r="N330" s="490">
        <v>14</v>
      </c>
      <c r="O330" s="490">
        <v>4592</v>
      </c>
      <c r="P330" s="512"/>
      <c r="Q330" s="491">
        <v>328</v>
      </c>
    </row>
    <row r="331" spans="1:17" ht="14.45" customHeight="1" x14ac:dyDescent="0.2">
      <c r="A331" s="485" t="s">
        <v>1603</v>
      </c>
      <c r="B331" s="486" t="s">
        <v>1505</v>
      </c>
      <c r="C331" s="486" t="s">
        <v>1487</v>
      </c>
      <c r="D331" s="486" t="s">
        <v>1535</v>
      </c>
      <c r="E331" s="486" t="s">
        <v>1536</v>
      </c>
      <c r="F331" s="490">
        <v>15</v>
      </c>
      <c r="G331" s="490">
        <v>2475</v>
      </c>
      <c r="H331" s="490"/>
      <c r="I331" s="490">
        <v>165</v>
      </c>
      <c r="J331" s="490">
        <v>7</v>
      </c>
      <c r="K331" s="490">
        <v>1162</v>
      </c>
      <c r="L331" s="490"/>
      <c r="M331" s="490">
        <v>166</v>
      </c>
      <c r="N331" s="490">
        <v>5</v>
      </c>
      <c r="O331" s="490">
        <v>850</v>
      </c>
      <c r="P331" s="512"/>
      <c r="Q331" s="491">
        <v>170</v>
      </c>
    </row>
    <row r="332" spans="1:17" ht="14.45" customHeight="1" x14ac:dyDescent="0.2">
      <c r="A332" s="485" t="s">
        <v>1603</v>
      </c>
      <c r="B332" s="486" t="s">
        <v>1505</v>
      </c>
      <c r="C332" s="486" t="s">
        <v>1487</v>
      </c>
      <c r="D332" s="486" t="s">
        <v>1539</v>
      </c>
      <c r="E332" s="486" t="s">
        <v>1503</v>
      </c>
      <c r="F332" s="490">
        <v>15</v>
      </c>
      <c r="G332" s="490">
        <v>1110</v>
      </c>
      <c r="H332" s="490"/>
      <c r="I332" s="490">
        <v>74</v>
      </c>
      <c r="J332" s="490">
        <v>6</v>
      </c>
      <c r="K332" s="490">
        <v>444</v>
      </c>
      <c r="L332" s="490"/>
      <c r="M332" s="490">
        <v>74</v>
      </c>
      <c r="N332" s="490">
        <v>21</v>
      </c>
      <c r="O332" s="490">
        <v>1575</v>
      </c>
      <c r="P332" s="512"/>
      <c r="Q332" s="491">
        <v>75</v>
      </c>
    </row>
    <row r="333" spans="1:17" ht="14.45" customHeight="1" x14ac:dyDescent="0.2">
      <c r="A333" s="485" t="s">
        <v>1603</v>
      </c>
      <c r="B333" s="486" t="s">
        <v>1505</v>
      </c>
      <c r="C333" s="486" t="s">
        <v>1487</v>
      </c>
      <c r="D333" s="486" t="s">
        <v>1546</v>
      </c>
      <c r="E333" s="486" t="s">
        <v>1547</v>
      </c>
      <c r="F333" s="490"/>
      <c r="G333" s="490"/>
      <c r="H333" s="490"/>
      <c r="I333" s="490"/>
      <c r="J333" s="490">
        <v>2</v>
      </c>
      <c r="K333" s="490">
        <v>2440</v>
      </c>
      <c r="L333" s="490"/>
      <c r="M333" s="490">
        <v>1220</v>
      </c>
      <c r="N333" s="490">
        <v>1</v>
      </c>
      <c r="O333" s="490">
        <v>1240</v>
      </c>
      <c r="P333" s="512"/>
      <c r="Q333" s="491">
        <v>1240</v>
      </c>
    </row>
    <row r="334" spans="1:17" ht="14.45" customHeight="1" x14ac:dyDescent="0.2">
      <c r="A334" s="485" t="s">
        <v>1603</v>
      </c>
      <c r="B334" s="486" t="s">
        <v>1505</v>
      </c>
      <c r="C334" s="486" t="s">
        <v>1487</v>
      </c>
      <c r="D334" s="486" t="s">
        <v>1548</v>
      </c>
      <c r="E334" s="486" t="s">
        <v>1549</v>
      </c>
      <c r="F334" s="490"/>
      <c r="G334" s="490"/>
      <c r="H334" s="490"/>
      <c r="I334" s="490"/>
      <c r="J334" s="490">
        <v>2</v>
      </c>
      <c r="K334" s="490">
        <v>234</v>
      </c>
      <c r="L334" s="490"/>
      <c r="M334" s="490">
        <v>117</v>
      </c>
      <c r="N334" s="490">
        <v>1</v>
      </c>
      <c r="O334" s="490">
        <v>122</v>
      </c>
      <c r="P334" s="512"/>
      <c r="Q334" s="491">
        <v>122</v>
      </c>
    </row>
    <row r="335" spans="1:17" ht="14.45" customHeight="1" x14ac:dyDescent="0.2">
      <c r="A335" s="485" t="s">
        <v>1603</v>
      </c>
      <c r="B335" s="486" t="s">
        <v>1505</v>
      </c>
      <c r="C335" s="486" t="s">
        <v>1487</v>
      </c>
      <c r="D335" s="486" t="s">
        <v>1554</v>
      </c>
      <c r="E335" s="486" t="s">
        <v>1555</v>
      </c>
      <c r="F335" s="490"/>
      <c r="G335" s="490"/>
      <c r="H335" s="490"/>
      <c r="I335" s="490"/>
      <c r="J335" s="490">
        <v>1</v>
      </c>
      <c r="K335" s="490">
        <v>1082</v>
      </c>
      <c r="L335" s="490"/>
      <c r="M335" s="490">
        <v>1082</v>
      </c>
      <c r="N335" s="490"/>
      <c r="O335" s="490"/>
      <c r="P335" s="512"/>
      <c r="Q335" s="491"/>
    </row>
    <row r="336" spans="1:17" ht="14.45" customHeight="1" x14ac:dyDescent="0.2">
      <c r="A336" s="485" t="s">
        <v>1604</v>
      </c>
      <c r="B336" s="486" t="s">
        <v>1505</v>
      </c>
      <c r="C336" s="486" t="s">
        <v>1487</v>
      </c>
      <c r="D336" s="486" t="s">
        <v>1513</v>
      </c>
      <c r="E336" s="486" t="s">
        <v>1514</v>
      </c>
      <c r="F336" s="490"/>
      <c r="G336" s="490"/>
      <c r="H336" s="490"/>
      <c r="I336" s="490"/>
      <c r="J336" s="490">
        <v>1</v>
      </c>
      <c r="K336" s="490">
        <v>139</v>
      </c>
      <c r="L336" s="490"/>
      <c r="M336" s="490">
        <v>139</v>
      </c>
      <c r="N336" s="490">
        <v>1</v>
      </c>
      <c r="O336" s="490">
        <v>142</v>
      </c>
      <c r="P336" s="512"/>
      <c r="Q336" s="491">
        <v>142</v>
      </c>
    </row>
    <row r="337" spans="1:17" ht="14.45" customHeight="1" x14ac:dyDescent="0.2">
      <c r="A337" s="485" t="s">
        <v>1604</v>
      </c>
      <c r="B337" s="486" t="s">
        <v>1505</v>
      </c>
      <c r="C337" s="486" t="s">
        <v>1487</v>
      </c>
      <c r="D337" s="486" t="s">
        <v>1524</v>
      </c>
      <c r="E337" s="486" t="s">
        <v>1525</v>
      </c>
      <c r="F337" s="490"/>
      <c r="G337" s="490"/>
      <c r="H337" s="490"/>
      <c r="I337" s="490"/>
      <c r="J337" s="490">
        <v>1</v>
      </c>
      <c r="K337" s="490">
        <v>17</v>
      </c>
      <c r="L337" s="490"/>
      <c r="M337" s="490">
        <v>17</v>
      </c>
      <c r="N337" s="490">
        <v>2</v>
      </c>
      <c r="O337" s="490">
        <v>38</v>
      </c>
      <c r="P337" s="512"/>
      <c r="Q337" s="491">
        <v>19</v>
      </c>
    </row>
    <row r="338" spans="1:17" ht="14.45" customHeight="1" x14ac:dyDescent="0.2">
      <c r="A338" s="485" t="s">
        <v>1604</v>
      </c>
      <c r="B338" s="486" t="s">
        <v>1505</v>
      </c>
      <c r="C338" s="486" t="s">
        <v>1487</v>
      </c>
      <c r="D338" s="486" t="s">
        <v>1530</v>
      </c>
      <c r="E338" s="486" t="s">
        <v>1529</v>
      </c>
      <c r="F338" s="490"/>
      <c r="G338" s="490"/>
      <c r="H338" s="490"/>
      <c r="I338" s="490"/>
      <c r="J338" s="490">
        <v>1</v>
      </c>
      <c r="K338" s="490">
        <v>79</v>
      </c>
      <c r="L338" s="490"/>
      <c r="M338" s="490">
        <v>79</v>
      </c>
      <c r="N338" s="490">
        <v>1</v>
      </c>
      <c r="O338" s="490">
        <v>81</v>
      </c>
      <c r="P338" s="512"/>
      <c r="Q338" s="491">
        <v>81</v>
      </c>
    </row>
    <row r="339" spans="1:17" ht="14.45" customHeight="1" x14ac:dyDescent="0.2">
      <c r="A339" s="485" t="s">
        <v>1604</v>
      </c>
      <c r="B339" s="486" t="s">
        <v>1505</v>
      </c>
      <c r="C339" s="486" t="s">
        <v>1487</v>
      </c>
      <c r="D339" s="486" t="s">
        <v>1533</v>
      </c>
      <c r="E339" s="486" t="s">
        <v>1534</v>
      </c>
      <c r="F339" s="490"/>
      <c r="G339" s="490"/>
      <c r="H339" s="490"/>
      <c r="I339" s="490"/>
      <c r="J339" s="490"/>
      <c r="K339" s="490"/>
      <c r="L339" s="490"/>
      <c r="M339" s="490"/>
      <c r="N339" s="490">
        <v>1</v>
      </c>
      <c r="O339" s="490">
        <v>330</v>
      </c>
      <c r="P339" s="512"/>
      <c r="Q339" s="491">
        <v>330</v>
      </c>
    </row>
    <row r="340" spans="1:17" ht="14.45" customHeight="1" x14ac:dyDescent="0.2">
      <c r="A340" s="485" t="s">
        <v>1604</v>
      </c>
      <c r="B340" s="486" t="s">
        <v>1505</v>
      </c>
      <c r="C340" s="486" t="s">
        <v>1487</v>
      </c>
      <c r="D340" s="486" t="s">
        <v>1535</v>
      </c>
      <c r="E340" s="486" t="s">
        <v>1536</v>
      </c>
      <c r="F340" s="490"/>
      <c r="G340" s="490"/>
      <c r="H340" s="490"/>
      <c r="I340" s="490"/>
      <c r="J340" s="490">
        <v>1</v>
      </c>
      <c r="K340" s="490">
        <v>166</v>
      </c>
      <c r="L340" s="490"/>
      <c r="M340" s="490">
        <v>166</v>
      </c>
      <c r="N340" s="490">
        <v>1</v>
      </c>
      <c r="O340" s="490">
        <v>170</v>
      </c>
      <c r="P340" s="512"/>
      <c r="Q340" s="491">
        <v>170</v>
      </c>
    </row>
    <row r="341" spans="1:17" ht="14.45" customHeight="1" x14ac:dyDescent="0.2">
      <c r="A341" s="485" t="s">
        <v>1604</v>
      </c>
      <c r="B341" s="486" t="s">
        <v>1505</v>
      </c>
      <c r="C341" s="486" t="s">
        <v>1487</v>
      </c>
      <c r="D341" s="486" t="s">
        <v>1539</v>
      </c>
      <c r="E341" s="486" t="s">
        <v>1503</v>
      </c>
      <c r="F341" s="490"/>
      <c r="G341" s="490"/>
      <c r="H341" s="490"/>
      <c r="I341" s="490"/>
      <c r="J341" s="490">
        <v>2</v>
      </c>
      <c r="K341" s="490">
        <v>148</v>
      </c>
      <c r="L341" s="490"/>
      <c r="M341" s="490">
        <v>74</v>
      </c>
      <c r="N341" s="490"/>
      <c r="O341" s="490"/>
      <c r="P341" s="512"/>
      <c r="Q341" s="491"/>
    </row>
    <row r="342" spans="1:17" ht="14.45" customHeight="1" x14ac:dyDescent="0.2">
      <c r="A342" s="485" t="s">
        <v>1605</v>
      </c>
      <c r="B342" s="486" t="s">
        <v>1505</v>
      </c>
      <c r="C342" s="486" t="s">
        <v>1487</v>
      </c>
      <c r="D342" s="486" t="s">
        <v>1502</v>
      </c>
      <c r="E342" s="486" t="s">
        <v>1503</v>
      </c>
      <c r="F342" s="490">
        <v>1</v>
      </c>
      <c r="G342" s="490">
        <v>213</v>
      </c>
      <c r="H342" s="490"/>
      <c r="I342" s="490">
        <v>213</v>
      </c>
      <c r="J342" s="490">
        <v>7</v>
      </c>
      <c r="K342" s="490">
        <v>1505</v>
      </c>
      <c r="L342" s="490"/>
      <c r="M342" s="490">
        <v>215</v>
      </c>
      <c r="N342" s="490">
        <v>5</v>
      </c>
      <c r="O342" s="490">
        <v>1110</v>
      </c>
      <c r="P342" s="512"/>
      <c r="Q342" s="491">
        <v>222</v>
      </c>
    </row>
    <row r="343" spans="1:17" ht="14.45" customHeight="1" x14ac:dyDescent="0.2">
      <c r="A343" s="485" t="s">
        <v>1605</v>
      </c>
      <c r="B343" s="486" t="s">
        <v>1505</v>
      </c>
      <c r="C343" s="486" t="s">
        <v>1487</v>
      </c>
      <c r="D343" s="486" t="s">
        <v>1506</v>
      </c>
      <c r="E343" s="486" t="s">
        <v>1503</v>
      </c>
      <c r="F343" s="490">
        <v>1</v>
      </c>
      <c r="G343" s="490">
        <v>88</v>
      </c>
      <c r="H343" s="490"/>
      <c r="I343" s="490">
        <v>88</v>
      </c>
      <c r="J343" s="490"/>
      <c r="K343" s="490"/>
      <c r="L343" s="490"/>
      <c r="M343" s="490"/>
      <c r="N343" s="490">
        <v>1</v>
      </c>
      <c r="O343" s="490">
        <v>92</v>
      </c>
      <c r="P343" s="512"/>
      <c r="Q343" s="491">
        <v>92</v>
      </c>
    </row>
    <row r="344" spans="1:17" ht="14.45" customHeight="1" x14ac:dyDescent="0.2">
      <c r="A344" s="485" t="s">
        <v>1605</v>
      </c>
      <c r="B344" s="486" t="s">
        <v>1505</v>
      </c>
      <c r="C344" s="486" t="s">
        <v>1487</v>
      </c>
      <c r="D344" s="486" t="s">
        <v>1513</v>
      </c>
      <c r="E344" s="486" t="s">
        <v>1514</v>
      </c>
      <c r="F344" s="490"/>
      <c r="G344" s="490"/>
      <c r="H344" s="490"/>
      <c r="I344" s="490"/>
      <c r="J344" s="490">
        <v>5</v>
      </c>
      <c r="K344" s="490">
        <v>695</v>
      </c>
      <c r="L344" s="490"/>
      <c r="M344" s="490">
        <v>139</v>
      </c>
      <c r="N344" s="490">
        <v>1</v>
      </c>
      <c r="O344" s="490">
        <v>142</v>
      </c>
      <c r="P344" s="512"/>
      <c r="Q344" s="491">
        <v>142</v>
      </c>
    </row>
    <row r="345" spans="1:17" ht="14.45" customHeight="1" x14ac:dyDescent="0.2">
      <c r="A345" s="485" t="s">
        <v>1605</v>
      </c>
      <c r="B345" s="486" t="s">
        <v>1505</v>
      </c>
      <c r="C345" s="486" t="s">
        <v>1487</v>
      </c>
      <c r="D345" s="486" t="s">
        <v>1515</v>
      </c>
      <c r="E345" s="486" t="s">
        <v>1514</v>
      </c>
      <c r="F345" s="490">
        <v>1</v>
      </c>
      <c r="G345" s="490">
        <v>185</v>
      </c>
      <c r="H345" s="490"/>
      <c r="I345" s="490">
        <v>185</v>
      </c>
      <c r="J345" s="490"/>
      <c r="K345" s="490"/>
      <c r="L345" s="490"/>
      <c r="M345" s="490"/>
      <c r="N345" s="490">
        <v>1</v>
      </c>
      <c r="O345" s="490">
        <v>194</v>
      </c>
      <c r="P345" s="512"/>
      <c r="Q345" s="491">
        <v>194</v>
      </c>
    </row>
    <row r="346" spans="1:17" ht="14.45" customHeight="1" x14ac:dyDescent="0.2">
      <c r="A346" s="485" t="s">
        <v>1605</v>
      </c>
      <c r="B346" s="486" t="s">
        <v>1505</v>
      </c>
      <c r="C346" s="486" t="s">
        <v>1487</v>
      </c>
      <c r="D346" s="486" t="s">
        <v>1520</v>
      </c>
      <c r="E346" s="486" t="s">
        <v>1521</v>
      </c>
      <c r="F346" s="490"/>
      <c r="G346" s="490"/>
      <c r="H346" s="490"/>
      <c r="I346" s="490"/>
      <c r="J346" s="490"/>
      <c r="K346" s="490"/>
      <c r="L346" s="490"/>
      <c r="M346" s="490"/>
      <c r="N346" s="490">
        <v>1</v>
      </c>
      <c r="O346" s="490">
        <v>190</v>
      </c>
      <c r="P346" s="512"/>
      <c r="Q346" s="491">
        <v>190</v>
      </c>
    </row>
    <row r="347" spans="1:17" ht="14.45" customHeight="1" x14ac:dyDescent="0.2">
      <c r="A347" s="485" t="s">
        <v>1605</v>
      </c>
      <c r="B347" s="486" t="s">
        <v>1505</v>
      </c>
      <c r="C347" s="486" t="s">
        <v>1487</v>
      </c>
      <c r="D347" s="486" t="s">
        <v>1524</v>
      </c>
      <c r="E347" s="486" t="s">
        <v>1525</v>
      </c>
      <c r="F347" s="490">
        <v>2</v>
      </c>
      <c r="G347" s="490">
        <v>34</v>
      </c>
      <c r="H347" s="490"/>
      <c r="I347" s="490">
        <v>17</v>
      </c>
      <c r="J347" s="490">
        <v>11</v>
      </c>
      <c r="K347" s="490">
        <v>187</v>
      </c>
      <c r="L347" s="490"/>
      <c r="M347" s="490">
        <v>17</v>
      </c>
      <c r="N347" s="490">
        <v>1</v>
      </c>
      <c r="O347" s="490">
        <v>19</v>
      </c>
      <c r="P347" s="512"/>
      <c r="Q347" s="491">
        <v>19</v>
      </c>
    </row>
    <row r="348" spans="1:17" ht="14.45" customHeight="1" x14ac:dyDescent="0.2">
      <c r="A348" s="485" t="s">
        <v>1605</v>
      </c>
      <c r="B348" s="486" t="s">
        <v>1505</v>
      </c>
      <c r="C348" s="486" t="s">
        <v>1487</v>
      </c>
      <c r="D348" s="486" t="s">
        <v>1526</v>
      </c>
      <c r="E348" s="486" t="s">
        <v>1527</v>
      </c>
      <c r="F348" s="490">
        <v>1</v>
      </c>
      <c r="G348" s="490">
        <v>277</v>
      </c>
      <c r="H348" s="490"/>
      <c r="I348" s="490">
        <v>277</v>
      </c>
      <c r="J348" s="490">
        <v>2</v>
      </c>
      <c r="K348" s="490">
        <v>558</v>
      </c>
      <c r="L348" s="490"/>
      <c r="M348" s="490">
        <v>279</v>
      </c>
      <c r="N348" s="490">
        <v>1</v>
      </c>
      <c r="O348" s="490">
        <v>289</v>
      </c>
      <c r="P348" s="512"/>
      <c r="Q348" s="491">
        <v>289</v>
      </c>
    </row>
    <row r="349" spans="1:17" ht="14.45" customHeight="1" x14ac:dyDescent="0.2">
      <c r="A349" s="485" t="s">
        <v>1605</v>
      </c>
      <c r="B349" s="486" t="s">
        <v>1505</v>
      </c>
      <c r="C349" s="486" t="s">
        <v>1487</v>
      </c>
      <c r="D349" s="486" t="s">
        <v>1528</v>
      </c>
      <c r="E349" s="486" t="s">
        <v>1529</v>
      </c>
      <c r="F349" s="490">
        <v>1</v>
      </c>
      <c r="G349" s="490">
        <v>141</v>
      </c>
      <c r="H349" s="490"/>
      <c r="I349" s="490">
        <v>141</v>
      </c>
      <c r="J349" s="490">
        <v>4</v>
      </c>
      <c r="K349" s="490">
        <v>568</v>
      </c>
      <c r="L349" s="490"/>
      <c r="M349" s="490">
        <v>142</v>
      </c>
      <c r="N349" s="490">
        <v>1</v>
      </c>
      <c r="O349" s="490">
        <v>143</v>
      </c>
      <c r="P349" s="512"/>
      <c r="Q349" s="491">
        <v>143</v>
      </c>
    </row>
    <row r="350" spans="1:17" ht="14.45" customHeight="1" x14ac:dyDescent="0.2">
      <c r="A350" s="485" t="s">
        <v>1605</v>
      </c>
      <c r="B350" s="486" t="s">
        <v>1505</v>
      </c>
      <c r="C350" s="486" t="s">
        <v>1487</v>
      </c>
      <c r="D350" s="486" t="s">
        <v>1530</v>
      </c>
      <c r="E350" s="486" t="s">
        <v>1529</v>
      </c>
      <c r="F350" s="490"/>
      <c r="G350" s="490"/>
      <c r="H350" s="490"/>
      <c r="I350" s="490"/>
      <c r="J350" s="490">
        <v>5</v>
      </c>
      <c r="K350" s="490">
        <v>395</v>
      </c>
      <c r="L350" s="490"/>
      <c r="M350" s="490">
        <v>79</v>
      </c>
      <c r="N350" s="490">
        <v>1</v>
      </c>
      <c r="O350" s="490">
        <v>81</v>
      </c>
      <c r="P350" s="512"/>
      <c r="Q350" s="491">
        <v>81</v>
      </c>
    </row>
    <row r="351" spans="1:17" ht="14.45" customHeight="1" x14ac:dyDescent="0.2">
      <c r="A351" s="485" t="s">
        <v>1605</v>
      </c>
      <c r="B351" s="486" t="s">
        <v>1505</v>
      </c>
      <c r="C351" s="486" t="s">
        <v>1487</v>
      </c>
      <c r="D351" s="486" t="s">
        <v>1531</v>
      </c>
      <c r="E351" s="486" t="s">
        <v>1532</v>
      </c>
      <c r="F351" s="490">
        <v>1</v>
      </c>
      <c r="G351" s="490">
        <v>316</v>
      </c>
      <c r="H351" s="490"/>
      <c r="I351" s="490">
        <v>316</v>
      </c>
      <c r="J351" s="490">
        <v>4</v>
      </c>
      <c r="K351" s="490">
        <v>1272</v>
      </c>
      <c r="L351" s="490"/>
      <c r="M351" s="490">
        <v>318</v>
      </c>
      <c r="N351" s="490">
        <v>1</v>
      </c>
      <c r="O351" s="490">
        <v>328</v>
      </c>
      <c r="P351" s="512"/>
      <c r="Q351" s="491">
        <v>328</v>
      </c>
    </row>
    <row r="352" spans="1:17" ht="14.45" customHeight="1" x14ac:dyDescent="0.2">
      <c r="A352" s="485" t="s">
        <v>1605</v>
      </c>
      <c r="B352" s="486" t="s">
        <v>1505</v>
      </c>
      <c r="C352" s="486" t="s">
        <v>1487</v>
      </c>
      <c r="D352" s="486" t="s">
        <v>1535</v>
      </c>
      <c r="E352" s="486" t="s">
        <v>1536</v>
      </c>
      <c r="F352" s="490"/>
      <c r="G352" s="490"/>
      <c r="H352" s="490"/>
      <c r="I352" s="490"/>
      <c r="J352" s="490">
        <v>6</v>
      </c>
      <c r="K352" s="490">
        <v>996</v>
      </c>
      <c r="L352" s="490"/>
      <c r="M352" s="490">
        <v>166</v>
      </c>
      <c r="N352" s="490">
        <v>1</v>
      </c>
      <c r="O352" s="490">
        <v>170</v>
      </c>
      <c r="P352" s="512"/>
      <c r="Q352" s="491">
        <v>170</v>
      </c>
    </row>
    <row r="353" spans="1:17" ht="14.45" customHeight="1" x14ac:dyDescent="0.2">
      <c r="A353" s="485" t="s">
        <v>1605</v>
      </c>
      <c r="B353" s="486" t="s">
        <v>1505</v>
      </c>
      <c r="C353" s="486" t="s">
        <v>1487</v>
      </c>
      <c r="D353" s="486" t="s">
        <v>1539</v>
      </c>
      <c r="E353" s="486" t="s">
        <v>1503</v>
      </c>
      <c r="F353" s="490"/>
      <c r="G353" s="490"/>
      <c r="H353" s="490"/>
      <c r="I353" s="490"/>
      <c r="J353" s="490">
        <v>6</v>
      </c>
      <c r="K353" s="490">
        <v>444</v>
      </c>
      <c r="L353" s="490"/>
      <c r="M353" s="490">
        <v>74</v>
      </c>
      <c r="N353" s="490">
        <v>1</v>
      </c>
      <c r="O353" s="490">
        <v>75</v>
      </c>
      <c r="P353" s="512"/>
      <c r="Q353" s="491">
        <v>75</v>
      </c>
    </row>
    <row r="354" spans="1:17" ht="14.45" customHeight="1" x14ac:dyDescent="0.2">
      <c r="A354" s="485" t="s">
        <v>1606</v>
      </c>
      <c r="B354" s="486" t="s">
        <v>1505</v>
      </c>
      <c r="C354" s="486" t="s">
        <v>1487</v>
      </c>
      <c r="D354" s="486" t="s">
        <v>1502</v>
      </c>
      <c r="E354" s="486" t="s">
        <v>1503</v>
      </c>
      <c r="F354" s="490">
        <v>29</v>
      </c>
      <c r="G354" s="490">
        <v>6177</v>
      </c>
      <c r="H354" s="490"/>
      <c r="I354" s="490">
        <v>213</v>
      </c>
      <c r="J354" s="490">
        <v>42</v>
      </c>
      <c r="K354" s="490">
        <v>9030</v>
      </c>
      <c r="L354" s="490"/>
      <c r="M354" s="490">
        <v>215</v>
      </c>
      <c r="N354" s="490">
        <v>15</v>
      </c>
      <c r="O354" s="490">
        <v>3330</v>
      </c>
      <c r="P354" s="512"/>
      <c r="Q354" s="491">
        <v>222</v>
      </c>
    </row>
    <row r="355" spans="1:17" ht="14.45" customHeight="1" x14ac:dyDescent="0.2">
      <c r="A355" s="485" t="s">
        <v>1606</v>
      </c>
      <c r="B355" s="486" t="s">
        <v>1505</v>
      </c>
      <c r="C355" s="486" t="s">
        <v>1487</v>
      </c>
      <c r="D355" s="486" t="s">
        <v>1506</v>
      </c>
      <c r="E355" s="486" t="s">
        <v>1503</v>
      </c>
      <c r="F355" s="490"/>
      <c r="G355" s="490"/>
      <c r="H355" s="490"/>
      <c r="I355" s="490"/>
      <c r="J355" s="490"/>
      <c r="K355" s="490"/>
      <c r="L355" s="490"/>
      <c r="M355" s="490"/>
      <c r="N355" s="490">
        <v>1</v>
      </c>
      <c r="O355" s="490">
        <v>92</v>
      </c>
      <c r="P355" s="512"/>
      <c r="Q355" s="491">
        <v>92</v>
      </c>
    </row>
    <row r="356" spans="1:17" ht="14.45" customHeight="1" x14ac:dyDescent="0.2">
      <c r="A356" s="485" t="s">
        <v>1606</v>
      </c>
      <c r="B356" s="486" t="s">
        <v>1505</v>
      </c>
      <c r="C356" s="486" t="s">
        <v>1487</v>
      </c>
      <c r="D356" s="486" t="s">
        <v>1507</v>
      </c>
      <c r="E356" s="486" t="s">
        <v>1508</v>
      </c>
      <c r="F356" s="490">
        <v>435</v>
      </c>
      <c r="G356" s="490">
        <v>131805</v>
      </c>
      <c r="H356" s="490"/>
      <c r="I356" s="490">
        <v>303</v>
      </c>
      <c r="J356" s="490">
        <v>516</v>
      </c>
      <c r="K356" s="490">
        <v>157380</v>
      </c>
      <c r="L356" s="490"/>
      <c r="M356" s="490">
        <v>305</v>
      </c>
      <c r="N356" s="490">
        <v>611</v>
      </c>
      <c r="O356" s="490">
        <v>191854</v>
      </c>
      <c r="P356" s="512"/>
      <c r="Q356" s="491">
        <v>314</v>
      </c>
    </row>
    <row r="357" spans="1:17" ht="14.45" customHeight="1" x14ac:dyDescent="0.2">
      <c r="A357" s="485" t="s">
        <v>1606</v>
      </c>
      <c r="B357" s="486" t="s">
        <v>1505</v>
      </c>
      <c r="C357" s="486" t="s">
        <v>1487</v>
      </c>
      <c r="D357" s="486" t="s">
        <v>1509</v>
      </c>
      <c r="E357" s="486" t="s">
        <v>1510</v>
      </c>
      <c r="F357" s="490">
        <v>3</v>
      </c>
      <c r="G357" s="490">
        <v>300</v>
      </c>
      <c r="H357" s="490"/>
      <c r="I357" s="490">
        <v>100</v>
      </c>
      <c r="J357" s="490">
        <v>18</v>
      </c>
      <c r="K357" s="490">
        <v>1818</v>
      </c>
      <c r="L357" s="490"/>
      <c r="M357" s="490">
        <v>101</v>
      </c>
      <c r="N357" s="490">
        <v>12</v>
      </c>
      <c r="O357" s="490">
        <v>1272</v>
      </c>
      <c r="P357" s="512"/>
      <c r="Q357" s="491">
        <v>106</v>
      </c>
    </row>
    <row r="358" spans="1:17" ht="14.45" customHeight="1" x14ac:dyDescent="0.2">
      <c r="A358" s="485" t="s">
        <v>1606</v>
      </c>
      <c r="B358" s="486" t="s">
        <v>1505</v>
      </c>
      <c r="C358" s="486" t="s">
        <v>1487</v>
      </c>
      <c r="D358" s="486" t="s">
        <v>1513</v>
      </c>
      <c r="E358" s="486" t="s">
        <v>1514</v>
      </c>
      <c r="F358" s="490">
        <v>163</v>
      </c>
      <c r="G358" s="490">
        <v>22494</v>
      </c>
      <c r="H358" s="490"/>
      <c r="I358" s="490">
        <v>138</v>
      </c>
      <c r="J358" s="490">
        <v>202</v>
      </c>
      <c r="K358" s="490">
        <v>28078</v>
      </c>
      <c r="L358" s="490"/>
      <c r="M358" s="490">
        <v>139</v>
      </c>
      <c r="N358" s="490">
        <v>169</v>
      </c>
      <c r="O358" s="490">
        <v>23998</v>
      </c>
      <c r="P358" s="512"/>
      <c r="Q358" s="491">
        <v>142</v>
      </c>
    </row>
    <row r="359" spans="1:17" ht="14.45" customHeight="1" x14ac:dyDescent="0.2">
      <c r="A359" s="485" t="s">
        <v>1606</v>
      </c>
      <c r="B359" s="486" t="s">
        <v>1505</v>
      </c>
      <c r="C359" s="486" t="s">
        <v>1487</v>
      </c>
      <c r="D359" s="486" t="s">
        <v>1515</v>
      </c>
      <c r="E359" s="486" t="s">
        <v>1514</v>
      </c>
      <c r="F359" s="490"/>
      <c r="G359" s="490"/>
      <c r="H359" s="490"/>
      <c r="I359" s="490"/>
      <c r="J359" s="490"/>
      <c r="K359" s="490"/>
      <c r="L359" s="490"/>
      <c r="M359" s="490"/>
      <c r="N359" s="490">
        <v>1</v>
      </c>
      <c r="O359" s="490">
        <v>194</v>
      </c>
      <c r="P359" s="512"/>
      <c r="Q359" s="491">
        <v>194</v>
      </c>
    </row>
    <row r="360" spans="1:17" ht="14.45" customHeight="1" x14ac:dyDescent="0.2">
      <c r="A360" s="485" t="s">
        <v>1606</v>
      </c>
      <c r="B360" s="486" t="s">
        <v>1505</v>
      </c>
      <c r="C360" s="486" t="s">
        <v>1487</v>
      </c>
      <c r="D360" s="486" t="s">
        <v>1516</v>
      </c>
      <c r="E360" s="486" t="s">
        <v>1517</v>
      </c>
      <c r="F360" s="490"/>
      <c r="G360" s="490"/>
      <c r="H360" s="490"/>
      <c r="I360" s="490"/>
      <c r="J360" s="490"/>
      <c r="K360" s="490"/>
      <c r="L360" s="490"/>
      <c r="M360" s="490"/>
      <c r="N360" s="490">
        <v>1</v>
      </c>
      <c r="O360" s="490">
        <v>675</v>
      </c>
      <c r="P360" s="512"/>
      <c r="Q360" s="491">
        <v>675</v>
      </c>
    </row>
    <row r="361" spans="1:17" ht="14.45" customHeight="1" x14ac:dyDescent="0.2">
      <c r="A361" s="485" t="s">
        <v>1606</v>
      </c>
      <c r="B361" s="486" t="s">
        <v>1505</v>
      </c>
      <c r="C361" s="486" t="s">
        <v>1487</v>
      </c>
      <c r="D361" s="486" t="s">
        <v>1520</v>
      </c>
      <c r="E361" s="486" t="s">
        <v>1521</v>
      </c>
      <c r="F361" s="490">
        <v>21</v>
      </c>
      <c r="G361" s="490">
        <v>3675</v>
      </c>
      <c r="H361" s="490"/>
      <c r="I361" s="490">
        <v>175</v>
      </c>
      <c r="J361" s="490">
        <v>20</v>
      </c>
      <c r="K361" s="490">
        <v>3520</v>
      </c>
      <c r="L361" s="490"/>
      <c r="M361" s="490">
        <v>176</v>
      </c>
      <c r="N361" s="490">
        <v>26</v>
      </c>
      <c r="O361" s="490">
        <v>4940</v>
      </c>
      <c r="P361" s="512"/>
      <c r="Q361" s="491">
        <v>190</v>
      </c>
    </row>
    <row r="362" spans="1:17" ht="14.45" customHeight="1" x14ac:dyDescent="0.2">
      <c r="A362" s="485" t="s">
        <v>1606</v>
      </c>
      <c r="B362" s="486" t="s">
        <v>1505</v>
      </c>
      <c r="C362" s="486" t="s">
        <v>1487</v>
      </c>
      <c r="D362" s="486" t="s">
        <v>1522</v>
      </c>
      <c r="E362" s="486" t="s">
        <v>1523</v>
      </c>
      <c r="F362" s="490">
        <v>1</v>
      </c>
      <c r="G362" s="490">
        <v>348</v>
      </c>
      <c r="H362" s="490"/>
      <c r="I362" s="490">
        <v>348</v>
      </c>
      <c r="J362" s="490">
        <v>1</v>
      </c>
      <c r="K362" s="490">
        <v>348</v>
      </c>
      <c r="L362" s="490"/>
      <c r="M362" s="490">
        <v>348</v>
      </c>
      <c r="N362" s="490"/>
      <c r="O362" s="490"/>
      <c r="P362" s="512"/>
      <c r="Q362" s="491"/>
    </row>
    <row r="363" spans="1:17" ht="14.45" customHeight="1" x14ac:dyDescent="0.2">
      <c r="A363" s="485" t="s">
        <v>1606</v>
      </c>
      <c r="B363" s="486" t="s">
        <v>1505</v>
      </c>
      <c r="C363" s="486" t="s">
        <v>1487</v>
      </c>
      <c r="D363" s="486" t="s">
        <v>1524</v>
      </c>
      <c r="E363" s="486" t="s">
        <v>1525</v>
      </c>
      <c r="F363" s="490">
        <v>177</v>
      </c>
      <c r="G363" s="490">
        <v>3009</v>
      </c>
      <c r="H363" s="490"/>
      <c r="I363" s="490">
        <v>17</v>
      </c>
      <c r="J363" s="490">
        <v>224</v>
      </c>
      <c r="K363" s="490">
        <v>3808</v>
      </c>
      <c r="L363" s="490"/>
      <c r="M363" s="490">
        <v>17</v>
      </c>
      <c r="N363" s="490">
        <v>133</v>
      </c>
      <c r="O363" s="490">
        <v>2527</v>
      </c>
      <c r="P363" s="512"/>
      <c r="Q363" s="491">
        <v>19</v>
      </c>
    </row>
    <row r="364" spans="1:17" ht="14.45" customHeight="1" x14ac:dyDescent="0.2">
      <c r="A364" s="485" t="s">
        <v>1606</v>
      </c>
      <c r="B364" s="486" t="s">
        <v>1505</v>
      </c>
      <c r="C364" s="486" t="s">
        <v>1487</v>
      </c>
      <c r="D364" s="486" t="s">
        <v>1526</v>
      </c>
      <c r="E364" s="486" t="s">
        <v>1527</v>
      </c>
      <c r="F364" s="490">
        <v>8</v>
      </c>
      <c r="G364" s="490">
        <v>2216</v>
      </c>
      <c r="H364" s="490"/>
      <c r="I364" s="490">
        <v>277</v>
      </c>
      <c r="J364" s="490">
        <v>7</v>
      </c>
      <c r="K364" s="490">
        <v>1953</v>
      </c>
      <c r="L364" s="490"/>
      <c r="M364" s="490">
        <v>279</v>
      </c>
      <c r="N364" s="490">
        <v>7</v>
      </c>
      <c r="O364" s="490">
        <v>2023</v>
      </c>
      <c r="P364" s="512"/>
      <c r="Q364" s="491">
        <v>289</v>
      </c>
    </row>
    <row r="365" spans="1:17" ht="14.45" customHeight="1" x14ac:dyDescent="0.2">
      <c r="A365" s="485" t="s">
        <v>1606</v>
      </c>
      <c r="B365" s="486" t="s">
        <v>1505</v>
      </c>
      <c r="C365" s="486" t="s">
        <v>1487</v>
      </c>
      <c r="D365" s="486" t="s">
        <v>1528</v>
      </c>
      <c r="E365" s="486" t="s">
        <v>1529</v>
      </c>
      <c r="F365" s="490">
        <v>8</v>
      </c>
      <c r="G365" s="490">
        <v>1128</v>
      </c>
      <c r="H365" s="490"/>
      <c r="I365" s="490">
        <v>141</v>
      </c>
      <c r="J365" s="490">
        <v>10</v>
      </c>
      <c r="K365" s="490">
        <v>1420</v>
      </c>
      <c r="L365" s="490"/>
      <c r="M365" s="490">
        <v>142</v>
      </c>
      <c r="N365" s="490">
        <v>7</v>
      </c>
      <c r="O365" s="490">
        <v>1001</v>
      </c>
      <c r="P365" s="512"/>
      <c r="Q365" s="491">
        <v>143</v>
      </c>
    </row>
    <row r="366" spans="1:17" ht="14.45" customHeight="1" x14ac:dyDescent="0.2">
      <c r="A366" s="485" t="s">
        <v>1606</v>
      </c>
      <c r="B366" s="486" t="s">
        <v>1505</v>
      </c>
      <c r="C366" s="486" t="s">
        <v>1487</v>
      </c>
      <c r="D366" s="486" t="s">
        <v>1530</v>
      </c>
      <c r="E366" s="486" t="s">
        <v>1529</v>
      </c>
      <c r="F366" s="490">
        <v>162</v>
      </c>
      <c r="G366" s="490">
        <v>12798</v>
      </c>
      <c r="H366" s="490"/>
      <c r="I366" s="490">
        <v>79</v>
      </c>
      <c r="J366" s="490">
        <v>202</v>
      </c>
      <c r="K366" s="490">
        <v>15958</v>
      </c>
      <c r="L366" s="490"/>
      <c r="M366" s="490">
        <v>79</v>
      </c>
      <c r="N366" s="490">
        <v>169</v>
      </c>
      <c r="O366" s="490">
        <v>13689</v>
      </c>
      <c r="P366" s="512"/>
      <c r="Q366" s="491">
        <v>81</v>
      </c>
    </row>
    <row r="367" spans="1:17" ht="14.45" customHeight="1" x14ac:dyDescent="0.2">
      <c r="A367" s="485" t="s">
        <v>1606</v>
      </c>
      <c r="B367" s="486" t="s">
        <v>1505</v>
      </c>
      <c r="C367" s="486" t="s">
        <v>1487</v>
      </c>
      <c r="D367" s="486" t="s">
        <v>1531</v>
      </c>
      <c r="E367" s="486" t="s">
        <v>1532</v>
      </c>
      <c r="F367" s="490">
        <v>8</v>
      </c>
      <c r="G367" s="490">
        <v>2528</v>
      </c>
      <c r="H367" s="490"/>
      <c r="I367" s="490">
        <v>316</v>
      </c>
      <c r="J367" s="490">
        <v>10</v>
      </c>
      <c r="K367" s="490">
        <v>3180</v>
      </c>
      <c r="L367" s="490"/>
      <c r="M367" s="490">
        <v>318</v>
      </c>
      <c r="N367" s="490">
        <v>7</v>
      </c>
      <c r="O367" s="490">
        <v>2296</v>
      </c>
      <c r="P367" s="512"/>
      <c r="Q367" s="491">
        <v>328</v>
      </c>
    </row>
    <row r="368" spans="1:17" ht="14.45" customHeight="1" x14ac:dyDescent="0.2">
      <c r="A368" s="485" t="s">
        <v>1606</v>
      </c>
      <c r="B368" s="486" t="s">
        <v>1505</v>
      </c>
      <c r="C368" s="486" t="s">
        <v>1487</v>
      </c>
      <c r="D368" s="486" t="s">
        <v>1533</v>
      </c>
      <c r="E368" s="486" t="s">
        <v>1534</v>
      </c>
      <c r="F368" s="490">
        <v>1</v>
      </c>
      <c r="G368" s="490">
        <v>329</v>
      </c>
      <c r="H368" s="490"/>
      <c r="I368" s="490">
        <v>329</v>
      </c>
      <c r="J368" s="490">
        <v>1</v>
      </c>
      <c r="K368" s="490">
        <v>329</v>
      </c>
      <c r="L368" s="490"/>
      <c r="M368" s="490">
        <v>329</v>
      </c>
      <c r="N368" s="490"/>
      <c r="O368" s="490"/>
      <c r="P368" s="512"/>
      <c r="Q368" s="491"/>
    </row>
    <row r="369" spans="1:17" ht="14.45" customHeight="1" x14ac:dyDescent="0.2">
      <c r="A369" s="485" t="s">
        <v>1606</v>
      </c>
      <c r="B369" s="486" t="s">
        <v>1505</v>
      </c>
      <c r="C369" s="486" t="s">
        <v>1487</v>
      </c>
      <c r="D369" s="486" t="s">
        <v>1535</v>
      </c>
      <c r="E369" s="486" t="s">
        <v>1536</v>
      </c>
      <c r="F369" s="490">
        <v>124</v>
      </c>
      <c r="G369" s="490">
        <v>20460</v>
      </c>
      <c r="H369" s="490"/>
      <c r="I369" s="490">
        <v>165</v>
      </c>
      <c r="J369" s="490">
        <v>150</v>
      </c>
      <c r="K369" s="490">
        <v>24900</v>
      </c>
      <c r="L369" s="490"/>
      <c r="M369" s="490">
        <v>166</v>
      </c>
      <c r="N369" s="490">
        <v>136</v>
      </c>
      <c r="O369" s="490">
        <v>23120</v>
      </c>
      <c r="P369" s="512"/>
      <c r="Q369" s="491">
        <v>170</v>
      </c>
    </row>
    <row r="370" spans="1:17" ht="14.45" customHeight="1" x14ac:dyDescent="0.2">
      <c r="A370" s="485" t="s">
        <v>1606</v>
      </c>
      <c r="B370" s="486" t="s">
        <v>1505</v>
      </c>
      <c r="C370" s="486" t="s">
        <v>1487</v>
      </c>
      <c r="D370" s="486" t="s">
        <v>1539</v>
      </c>
      <c r="E370" s="486" t="s">
        <v>1503</v>
      </c>
      <c r="F370" s="490">
        <v>410</v>
      </c>
      <c r="G370" s="490">
        <v>30340</v>
      </c>
      <c r="H370" s="490"/>
      <c r="I370" s="490">
        <v>74</v>
      </c>
      <c r="J370" s="490">
        <v>550</v>
      </c>
      <c r="K370" s="490">
        <v>40700</v>
      </c>
      <c r="L370" s="490"/>
      <c r="M370" s="490">
        <v>74</v>
      </c>
      <c r="N370" s="490">
        <v>436</v>
      </c>
      <c r="O370" s="490">
        <v>32700</v>
      </c>
      <c r="P370" s="512"/>
      <c r="Q370" s="491">
        <v>75</v>
      </c>
    </row>
    <row r="371" spans="1:17" ht="14.45" customHeight="1" x14ac:dyDescent="0.2">
      <c r="A371" s="485" t="s">
        <v>1606</v>
      </c>
      <c r="B371" s="486" t="s">
        <v>1505</v>
      </c>
      <c r="C371" s="486" t="s">
        <v>1487</v>
      </c>
      <c r="D371" s="486" t="s">
        <v>1546</v>
      </c>
      <c r="E371" s="486" t="s">
        <v>1547</v>
      </c>
      <c r="F371" s="490">
        <v>15</v>
      </c>
      <c r="G371" s="490">
        <v>18240</v>
      </c>
      <c r="H371" s="490"/>
      <c r="I371" s="490">
        <v>1216</v>
      </c>
      <c r="J371" s="490">
        <v>27</v>
      </c>
      <c r="K371" s="490">
        <v>32940</v>
      </c>
      <c r="L371" s="490"/>
      <c r="M371" s="490">
        <v>1220</v>
      </c>
      <c r="N371" s="490">
        <v>22</v>
      </c>
      <c r="O371" s="490">
        <v>27280</v>
      </c>
      <c r="P371" s="512"/>
      <c r="Q371" s="491">
        <v>1240</v>
      </c>
    </row>
    <row r="372" spans="1:17" ht="14.45" customHeight="1" x14ac:dyDescent="0.2">
      <c r="A372" s="485" t="s">
        <v>1606</v>
      </c>
      <c r="B372" s="486" t="s">
        <v>1505</v>
      </c>
      <c r="C372" s="486" t="s">
        <v>1487</v>
      </c>
      <c r="D372" s="486" t="s">
        <v>1548</v>
      </c>
      <c r="E372" s="486" t="s">
        <v>1549</v>
      </c>
      <c r="F372" s="490">
        <v>9</v>
      </c>
      <c r="G372" s="490">
        <v>1044</v>
      </c>
      <c r="H372" s="490"/>
      <c r="I372" s="490">
        <v>116</v>
      </c>
      <c r="J372" s="490">
        <v>11</v>
      </c>
      <c r="K372" s="490">
        <v>1287</v>
      </c>
      <c r="L372" s="490"/>
      <c r="M372" s="490">
        <v>117</v>
      </c>
      <c r="N372" s="490">
        <v>14</v>
      </c>
      <c r="O372" s="490">
        <v>1708</v>
      </c>
      <c r="P372" s="512"/>
      <c r="Q372" s="491">
        <v>122</v>
      </c>
    </row>
    <row r="373" spans="1:17" ht="14.45" customHeight="1" x14ac:dyDescent="0.2">
      <c r="A373" s="485" t="s">
        <v>1606</v>
      </c>
      <c r="B373" s="486" t="s">
        <v>1505</v>
      </c>
      <c r="C373" s="486" t="s">
        <v>1487</v>
      </c>
      <c r="D373" s="486" t="s">
        <v>1550</v>
      </c>
      <c r="E373" s="486" t="s">
        <v>1551</v>
      </c>
      <c r="F373" s="490"/>
      <c r="G373" s="490"/>
      <c r="H373" s="490"/>
      <c r="I373" s="490"/>
      <c r="J373" s="490"/>
      <c r="K373" s="490"/>
      <c r="L373" s="490"/>
      <c r="M373" s="490"/>
      <c r="N373" s="490">
        <v>1</v>
      </c>
      <c r="O373" s="490">
        <v>380</v>
      </c>
      <c r="P373" s="512"/>
      <c r="Q373" s="491">
        <v>380</v>
      </c>
    </row>
    <row r="374" spans="1:17" ht="14.45" customHeight="1" x14ac:dyDescent="0.2">
      <c r="A374" s="485" t="s">
        <v>1606</v>
      </c>
      <c r="B374" s="486" t="s">
        <v>1505</v>
      </c>
      <c r="C374" s="486" t="s">
        <v>1487</v>
      </c>
      <c r="D374" s="486" t="s">
        <v>1556</v>
      </c>
      <c r="E374" s="486" t="s">
        <v>1557</v>
      </c>
      <c r="F374" s="490"/>
      <c r="G374" s="490"/>
      <c r="H374" s="490"/>
      <c r="I374" s="490"/>
      <c r="J374" s="490">
        <v>3</v>
      </c>
      <c r="K374" s="490">
        <v>918</v>
      </c>
      <c r="L374" s="490"/>
      <c r="M374" s="490">
        <v>306</v>
      </c>
      <c r="N374" s="490">
        <v>1</v>
      </c>
      <c r="O374" s="490">
        <v>316</v>
      </c>
      <c r="P374" s="512"/>
      <c r="Q374" s="491">
        <v>316</v>
      </c>
    </row>
    <row r="375" spans="1:17" ht="14.45" customHeight="1" x14ac:dyDescent="0.2">
      <c r="A375" s="485" t="s">
        <v>1607</v>
      </c>
      <c r="B375" s="486" t="s">
        <v>1505</v>
      </c>
      <c r="C375" s="486" t="s">
        <v>1487</v>
      </c>
      <c r="D375" s="486" t="s">
        <v>1502</v>
      </c>
      <c r="E375" s="486" t="s">
        <v>1503</v>
      </c>
      <c r="F375" s="490">
        <v>11</v>
      </c>
      <c r="G375" s="490">
        <v>2343</v>
      </c>
      <c r="H375" s="490"/>
      <c r="I375" s="490">
        <v>213</v>
      </c>
      <c r="J375" s="490">
        <v>10</v>
      </c>
      <c r="K375" s="490">
        <v>2150</v>
      </c>
      <c r="L375" s="490"/>
      <c r="M375" s="490">
        <v>215</v>
      </c>
      <c r="N375" s="490">
        <v>5</v>
      </c>
      <c r="O375" s="490">
        <v>1110</v>
      </c>
      <c r="P375" s="512"/>
      <c r="Q375" s="491">
        <v>222</v>
      </c>
    </row>
    <row r="376" spans="1:17" ht="14.45" customHeight="1" x14ac:dyDescent="0.2">
      <c r="A376" s="485" t="s">
        <v>1607</v>
      </c>
      <c r="B376" s="486" t="s">
        <v>1505</v>
      </c>
      <c r="C376" s="486" t="s">
        <v>1487</v>
      </c>
      <c r="D376" s="486" t="s">
        <v>1507</v>
      </c>
      <c r="E376" s="486" t="s">
        <v>1508</v>
      </c>
      <c r="F376" s="490">
        <v>3</v>
      </c>
      <c r="G376" s="490">
        <v>909</v>
      </c>
      <c r="H376" s="490"/>
      <c r="I376" s="490">
        <v>303</v>
      </c>
      <c r="J376" s="490">
        <v>25</v>
      </c>
      <c r="K376" s="490">
        <v>7625</v>
      </c>
      <c r="L376" s="490"/>
      <c r="M376" s="490">
        <v>305</v>
      </c>
      <c r="N376" s="490">
        <v>38</v>
      </c>
      <c r="O376" s="490">
        <v>11932</v>
      </c>
      <c r="P376" s="512"/>
      <c r="Q376" s="491">
        <v>314</v>
      </c>
    </row>
    <row r="377" spans="1:17" ht="14.45" customHeight="1" x14ac:dyDescent="0.2">
      <c r="A377" s="485" t="s">
        <v>1607</v>
      </c>
      <c r="B377" s="486" t="s">
        <v>1505</v>
      </c>
      <c r="C377" s="486" t="s">
        <v>1487</v>
      </c>
      <c r="D377" s="486" t="s">
        <v>1513</v>
      </c>
      <c r="E377" s="486" t="s">
        <v>1514</v>
      </c>
      <c r="F377" s="490">
        <v>26</v>
      </c>
      <c r="G377" s="490">
        <v>3588</v>
      </c>
      <c r="H377" s="490"/>
      <c r="I377" s="490">
        <v>138</v>
      </c>
      <c r="J377" s="490">
        <v>25</v>
      </c>
      <c r="K377" s="490">
        <v>3475</v>
      </c>
      <c r="L377" s="490"/>
      <c r="M377" s="490">
        <v>139</v>
      </c>
      <c r="N377" s="490">
        <v>25</v>
      </c>
      <c r="O377" s="490">
        <v>3550</v>
      </c>
      <c r="P377" s="512"/>
      <c r="Q377" s="491">
        <v>142</v>
      </c>
    </row>
    <row r="378" spans="1:17" ht="14.45" customHeight="1" x14ac:dyDescent="0.2">
      <c r="A378" s="485" t="s">
        <v>1607</v>
      </c>
      <c r="B378" s="486" t="s">
        <v>1505</v>
      </c>
      <c r="C378" s="486" t="s">
        <v>1487</v>
      </c>
      <c r="D378" s="486" t="s">
        <v>1516</v>
      </c>
      <c r="E378" s="486" t="s">
        <v>1517</v>
      </c>
      <c r="F378" s="490"/>
      <c r="G378" s="490"/>
      <c r="H378" s="490"/>
      <c r="I378" s="490"/>
      <c r="J378" s="490"/>
      <c r="K378" s="490"/>
      <c r="L378" s="490"/>
      <c r="M378" s="490"/>
      <c r="N378" s="490">
        <v>1</v>
      </c>
      <c r="O378" s="490">
        <v>675</v>
      </c>
      <c r="P378" s="512"/>
      <c r="Q378" s="491">
        <v>675</v>
      </c>
    </row>
    <row r="379" spans="1:17" ht="14.45" customHeight="1" x14ac:dyDescent="0.2">
      <c r="A379" s="485" t="s">
        <v>1607</v>
      </c>
      <c r="B379" s="486" t="s">
        <v>1505</v>
      </c>
      <c r="C379" s="486" t="s">
        <v>1487</v>
      </c>
      <c r="D379" s="486" t="s">
        <v>1520</v>
      </c>
      <c r="E379" s="486" t="s">
        <v>1521</v>
      </c>
      <c r="F379" s="490">
        <v>1</v>
      </c>
      <c r="G379" s="490">
        <v>175</v>
      </c>
      <c r="H379" s="490"/>
      <c r="I379" s="490">
        <v>175</v>
      </c>
      <c r="J379" s="490">
        <v>1</v>
      </c>
      <c r="K379" s="490">
        <v>176</v>
      </c>
      <c r="L379" s="490"/>
      <c r="M379" s="490">
        <v>176</v>
      </c>
      <c r="N379" s="490">
        <v>3</v>
      </c>
      <c r="O379" s="490">
        <v>570</v>
      </c>
      <c r="P379" s="512"/>
      <c r="Q379" s="491">
        <v>190</v>
      </c>
    </row>
    <row r="380" spans="1:17" ht="14.45" customHeight="1" x14ac:dyDescent="0.2">
      <c r="A380" s="485" t="s">
        <v>1607</v>
      </c>
      <c r="B380" s="486" t="s">
        <v>1505</v>
      </c>
      <c r="C380" s="486" t="s">
        <v>1487</v>
      </c>
      <c r="D380" s="486" t="s">
        <v>1522</v>
      </c>
      <c r="E380" s="486" t="s">
        <v>1523</v>
      </c>
      <c r="F380" s="490"/>
      <c r="G380" s="490"/>
      <c r="H380" s="490"/>
      <c r="I380" s="490"/>
      <c r="J380" s="490">
        <v>1</v>
      </c>
      <c r="K380" s="490">
        <v>348</v>
      </c>
      <c r="L380" s="490"/>
      <c r="M380" s="490">
        <v>348</v>
      </c>
      <c r="N380" s="490"/>
      <c r="O380" s="490"/>
      <c r="P380" s="512"/>
      <c r="Q380" s="491"/>
    </row>
    <row r="381" spans="1:17" ht="14.45" customHeight="1" x14ac:dyDescent="0.2">
      <c r="A381" s="485" t="s">
        <v>1607</v>
      </c>
      <c r="B381" s="486" t="s">
        <v>1505</v>
      </c>
      <c r="C381" s="486" t="s">
        <v>1487</v>
      </c>
      <c r="D381" s="486" t="s">
        <v>1524</v>
      </c>
      <c r="E381" s="486" t="s">
        <v>1525</v>
      </c>
      <c r="F381" s="490">
        <v>37</v>
      </c>
      <c r="G381" s="490">
        <v>629</v>
      </c>
      <c r="H381" s="490"/>
      <c r="I381" s="490">
        <v>17</v>
      </c>
      <c r="J381" s="490">
        <v>33</v>
      </c>
      <c r="K381" s="490">
        <v>561</v>
      </c>
      <c r="L381" s="490"/>
      <c r="M381" s="490">
        <v>17</v>
      </c>
      <c r="N381" s="490">
        <v>23</v>
      </c>
      <c r="O381" s="490">
        <v>437</v>
      </c>
      <c r="P381" s="512"/>
      <c r="Q381" s="491">
        <v>19</v>
      </c>
    </row>
    <row r="382" spans="1:17" ht="14.45" customHeight="1" x14ac:dyDescent="0.2">
      <c r="A382" s="485" t="s">
        <v>1607</v>
      </c>
      <c r="B382" s="486" t="s">
        <v>1505</v>
      </c>
      <c r="C382" s="486" t="s">
        <v>1487</v>
      </c>
      <c r="D382" s="486" t="s">
        <v>1526</v>
      </c>
      <c r="E382" s="486" t="s">
        <v>1527</v>
      </c>
      <c r="F382" s="490">
        <v>4</v>
      </c>
      <c r="G382" s="490">
        <v>1108</v>
      </c>
      <c r="H382" s="490"/>
      <c r="I382" s="490">
        <v>277</v>
      </c>
      <c r="J382" s="490">
        <v>3</v>
      </c>
      <c r="K382" s="490">
        <v>837</v>
      </c>
      <c r="L382" s="490"/>
      <c r="M382" s="490">
        <v>279</v>
      </c>
      <c r="N382" s="490">
        <v>2</v>
      </c>
      <c r="O382" s="490">
        <v>578</v>
      </c>
      <c r="P382" s="512"/>
      <c r="Q382" s="491">
        <v>289</v>
      </c>
    </row>
    <row r="383" spans="1:17" ht="14.45" customHeight="1" x14ac:dyDescent="0.2">
      <c r="A383" s="485" t="s">
        <v>1607</v>
      </c>
      <c r="B383" s="486" t="s">
        <v>1505</v>
      </c>
      <c r="C383" s="486" t="s">
        <v>1487</v>
      </c>
      <c r="D383" s="486" t="s">
        <v>1528</v>
      </c>
      <c r="E383" s="486" t="s">
        <v>1529</v>
      </c>
      <c r="F383" s="490">
        <v>5</v>
      </c>
      <c r="G383" s="490">
        <v>705</v>
      </c>
      <c r="H383" s="490"/>
      <c r="I383" s="490">
        <v>141</v>
      </c>
      <c r="J383" s="490">
        <v>3</v>
      </c>
      <c r="K383" s="490">
        <v>426</v>
      </c>
      <c r="L383" s="490"/>
      <c r="M383" s="490">
        <v>142</v>
      </c>
      <c r="N383" s="490">
        <v>3</v>
      </c>
      <c r="O383" s="490">
        <v>429</v>
      </c>
      <c r="P383" s="512"/>
      <c r="Q383" s="491">
        <v>143</v>
      </c>
    </row>
    <row r="384" spans="1:17" ht="14.45" customHeight="1" x14ac:dyDescent="0.2">
      <c r="A384" s="485" t="s">
        <v>1607</v>
      </c>
      <c r="B384" s="486" t="s">
        <v>1505</v>
      </c>
      <c r="C384" s="486" t="s">
        <v>1487</v>
      </c>
      <c r="D384" s="486" t="s">
        <v>1530</v>
      </c>
      <c r="E384" s="486" t="s">
        <v>1529</v>
      </c>
      <c r="F384" s="490">
        <v>26</v>
      </c>
      <c r="G384" s="490">
        <v>2054</v>
      </c>
      <c r="H384" s="490"/>
      <c r="I384" s="490">
        <v>79</v>
      </c>
      <c r="J384" s="490">
        <v>25</v>
      </c>
      <c r="K384" s="490">
        <v>1975</v>
      </c>
      <c r="L384" s="490"/>
      <c r="M384" s="490">
        <v>79</v>
      </c>
      <c r="N384" s="490">
        <v>25</v>
      </c>
      <c r="O384" s="490">
        <v>2025</v>
      </c>
      <c r="P384" s="512"/>
      <c r="Q384" s="491">
        <v>81</v>
      </c>
    </row>
    <row r="385" spans="1:17" ht="14.45" customHeight="1" x14ac:dyDescent="0.2">
      <c r="A385" s="485" t="s">
        <v>1607</v>
      </c>
      <c r="B385" s="486" t="s">
        <v>1505</v>
      </c>
      <c r="C385" s="486" t="s">
        <v>1487</v>
      </c>
      <c r="D385" s="486" t="s">
        <v>1531</v>
      </c>
      <c r="E385" s="486" t="s">
        <v>1532</v>
      </c>
      <c r="F385" s="490">
        <v>5</v>
      </c>
      <c r="G385" s="490">
        <v>1580</v>
      </c>
      <c r="H385" s="490"/>
      <c r="I385" s="490">
        <v>316</v>
      </c>
      <c r="J385" s="490">
        <v>3</v>
      </c>
      <c r="K385" s="490">
        <v>954</v>
      </c>
      <c r="L385" s="490"/>
      <c r="M385" s="490">
        <v>318</v>
      </c>
      <c r="N385" s="490">
        <v>3</v>
      </c>
      <c r="O385" s="490">
        <v>984</v>
      </c>
      <c r="P385" s="512"/>
      <c r="Q385" s="491">
        <v>328</v>
      </c>
    </row>
    <row r="386" spans="1:17" ht="14.45" customHeight="1" x14ac:dyDescent="0.2">
      <c r="A386" s="485" t="s">
        <v>1607</v>
      </c>
      <c r="B386" s="486" t="s">
        <v>1505</v>
      </c>
      <c r="C386" s="486" t="s">
        <v>1487</v>
      </c>
      <c r="D386" s="486" t="s">
        <v>1533</v>
      </c>
      <c r="E386" s="486" t="s">
        <v>1534</v>
      </c>
      <c r="F386" s="490"/>
      <c r="G386" s="490"/>
      <c r="H386" s="490"/>
      <c r="I386" s="490"/>
      <c r="J386" s="490">
        <v>1</v>
      </c>
      <c r="K386" s="490">
        <v>329</v>
      </c>
      <c r="L386" s="490"/>
      <c r="M386" s="490">
        <v>329</v>
      </c>
      <c r="N386" s="490"/>
      <c r="O386" s="490"/>
      <c r="P386" s="512"/>
      <c r="Q386" s="491"/>
    </row>
    <row r="387" spans="1:17" ht="14.45" customHeight="1" x14ac:dyDescent="0.2">
      <c r="A387" s="485" t="s">
        <v>1607</v>
      </c>
      <c r="B387" s="486" t="s">
        <v>1505</v>
      </c>
      <c r="C387" s="486" t="s">
        <v>1487</v>
      </c>
      <c r="D387" s="486" t="s">
        <v>1535</v>
      </c>
      <c r="E387" s="486" t="s">
        <v>1536</v>
      </c>
      <c r="F387" s="490">
        <v>31</v>
      </c>
      <c r="G387" s="490">
        <v>5115</v>
      </c>
      <c r="H387" s="490"/>
      <c r="I387" s="490">
        <v>165</v>
      </c>
      <c r="J387" s="490">
        <v>29</v>
      </c>
      <c r="K387" s="490">
        <v>4814</v>
      </c>
      <c r="L387" s="490"/>
      <c r="M387" s="490">
        <v>166</v>
      </c>
      <c r="N387" s="490">
        <v>24</v>
      </c>
      <c r="O387" s="490">
        <v>4080</v>
      </c>
      <c r="P387" s="512"/>
      <c r="Q387" s="491">
        <v>170</v>
      </c>
    </row>
    <row r="388" spans="1:17" ht="14.45" customHeight="1" x14ac:dyDescent="0.2">
      <c r="A388" s="485" t="s">
        <v>1607</v>
      </c>
      <c r="B388" s="486" t="s">
        <v>1505</v>
      </c>
      <c r="C388" s="486" t="s">
        <v>1487</v>
      </c>
      <c r="D388" s="486" t="s">
        <v>1539</v>
      </c>
      <c r="E388" s="486" t="s">
        <v>1503</v>
      </c>
      <c r="F388" s="490">
        <v>50</v>
      </c>
      <c r="G388" s="490">
        <v>3700</v>
      </c>
      <c r="H388" s="490"/>
      <c r="I388" s="490">
        <v>74</v>
      </c>
      <c r="J388" s="490">
        <v>49</v>
      </c>
      <c r="K388" s="490">
        <v>3626</v>
      </c>
      <c r="L388" s="490"/>
      <c r="M388" s="490">
        <v>74</v>
      </c>
      <c r="N388" s="490">
        <v>52</v>
      </c>
      <c r="O388" s="490">
        <v>3900</v>
      </c>
      <c r="P388" s="512"/>
      <c r="Q388" s="491">
        <v>75</v>
      </c>
    </row>
    <row r="389" spans="1:17" ht="14.45" customHeight="1" x14ac:dyDescent="0.2">
      <c r="A389" s="485" t="s">
        <v>1607</v>
      </c>
      <c r="B389" s="486" t="s">
        <v>1505</v>
      </c>
      <c r="C389" s="486" t="s">
        <v>1487</v>
      </c>
      <c r="D389" s="486" t="s">
        <v>1546</v>
      </c>
      <c r="E389" s="486" t="s">
        <v>1547</v>
      </c>
      <c r="F389" s="490"/>
      <c r="G389" s="490"/>
      <c r="H389" s="490"/>
      <c r="I389" s="490"/>
      <c r="J389" s="490">
        <v>2</v>
      </c>
      <c r="K389" s="490">
        <v>2440</v>
      </c>
      <c r="L389" s="490"/>
      <c r="M389" s="490">
        <v>1220</v>
      </c>
      <c r="N389" s="490">
        <v>5</v>
      </c>
      <c r="O389" s="490">
        <v>6200</v>
      </c>
      <c r="P389" s="512"/>
      <c r="Q389" s="491">
        <v>1240</v>
      </c>
    </row>
    <row r="390" spans="1:17" ht="14.45" customHeight="1" x14ac:dyDescent="0.2">
      <c r="A390" s="485" t="s">
        <v>1607</v>
      </c>
      <c r="B390" s="486" t="s">
        <v>1505</v>
      </c>
      <c r="C390" s="486" t="s">
        <v>1487</v>
      </c>
      <c r="D390" s="486" t="s">
        <v>1548</v>
      </c>
      <c r="E390" s="486" t="s">
        <v>1549</v>
      </c>
      <c r="F390" s="490"/>
      <c r="G390" s="490"/>
      <c r="H390" s="490"/>
      <c r="I390" s="490"/>
      <c r="J390" s="490">
        <v>1</v>
      </c>
      <c r="K390" s="490">
        <v>117</v>
      </c>
      <c r="L390" s="490"/>
      <c r="M390" s="490">
        <v>117</v>
      </c>
      <c r="N390" s="490">
        <v>2</v>
      </c>
      <c r="O390" s="490">
        <v>244</v>
      </c>
      <c r="P390" s="512"/>
      <c r="Q390" s="491">
        <v>122</v>
      </c>
    </row>
    <row r="391" spans="1:17" ht="14.45" customHeight="1" x14ac:dyDescent="0.2">
      <c r="A391" s="485" t="s">
        <v>1608</v>
      </c>
      <c r="B391" s="486" t="s">
        <v>1505</v>
      </c>
      <c r="C391" s="486" t="s">
        <v>1487</v>
      </c>
      <c r="D391" s="486" t="s">
        <v>1502</v>
      </c>
      <c r="E391" s="486" t="s">
        <v>1503</v>
      </c>
      <c r="F391" s="490"/>
      <c r="G391" s="490"/>
      <c r="H391" s="490"/>
      <c r="I391" s="490"/>
      <c r="J391" s="490">
        <v>4</v>
      </c>
      <c r="K391" s="490">
        <v>860</v>
      </c>
      <c r="L391" s="490"/>
      <c r="M391" s="490">
        <v>215</v>
      </c>
      <c r="N391" s="490">
        <v>6</v>
      </c>
      <c r="O391" s="490">
        <v>1332</v>
      </c>
      <c r="P391" s="512"/>
      <c r="Q391" s="491">
        <v>222</v>
      </c>
    </row>
    <row r="392" spans="1:17" ht="14.45" customHeight="1" x14ac:dyDescent="0.2">
      <c r="A392" s="485" t="s">
        <v>1608</v>
      </c>
      <c r="B392" s="486" t="s">
        <v>1505</v>
      </c>
      <c r="C392" s="486" t="s">
        <v>1487</v>
      </c>
      <c r="D392" s="486" t="s">
        <v>1507</v>
      </c>
      <c r="E392" s="486" t="s">
        <v>1508</v>
      </c>
      <c r="F392" s="490">
        <v>12</v>
      </c>
      <c r="G392" s="490">
        <v>3636</v>
      </c>
      <c r="H392" s="490"/>
      <c r="I392" s="490">
        <v>303</v>
      </c>
      <c r="J392" s="490"/>
      <c r="K392" s="490"/>
      <c r="L392" s="490"/>
      <c r="M392" s="490"/>
      <c r="N392" s="490"/>
      <c r="O392" s="490"/>
      <c r="P392" s="512"/>
      <c r="Q392" s="491"/>
    </row>
    <row r="393" spans="1:17" ht="14.45" customHeight="1" x14ac:dyDescent="0.2">
      <c r="A393" s="485" t="s">
        <v>1608</v>
      </c>
      <c r="B393" s="486" t="s">
        <v>1505</v>
      </c>
      <c r="C393" s="486" t="s">
        <v>1487</v>
      </c>
      <c r="D393" s="486" t="s">
        <v>1513</v>
      </c>
      <c r="E393" s="486" t="s">
        <v>1514</v>
      </c>
      <c r="F393" s="490">
        <v>1</v>
      </c>
      <c r="G393" s="490">
        <v>138</v>
      </c>
      <c r="H393" s="490"/>
      <c r="I393" s="490">
        <v>138</v>
      </c>
      <c r="J393" s="490"/>
      <c r="K393" s="490"/>
      <c r="L393" s="490"/>
      <c r="M393" s="490"/>
      <c r="N393" s="490"/>
      <c r="O393" s="490"/>
      <c r="P393" s="512"/>
      <c r="Q393" s="491"/>
    </row>
    <row r="394" spans="1:17" ht="14.45" customHeight="1" x14ac:dyDescent="0.2">
      <c r="A394" s="485" t="s">
        <v>1608</v>
      </c>
      <c r="B394" s="486" t="s">
        <v>1505</v>
      </c>
      <c r="C394" s="486" t="s">
        <v>1487</v>
      </c>
      <c r="D394" s="486" t="s">
        <v>1524</v>
      </c>
      <c r="E394" s="486" t="s">
        <v>1525</v>
      </c>
      <c r="F394" s="490">
        <v>1</v>
      </c>
      <c r="G394" s="490">
        <v>17</v>
      </c>
      <c r="H394" s="490"/>
      <c r="I394" s="490">
        <v>17</v>
      </c>
      <c r="J394" s="490">
        <v>2</v>
      </c>
      <c r="K394" s="490">
        <v>34</v>
      </c>
      <c r="L394" s="490"/>
      <c r="M394" s="490">
        <v>17</v>
      </c>
      <c r="N394" s="490">
        <v>2</v>
      </c>
      <c r="O394" s="490">
        <v>38</v>
      </c>
      <c r="P394" s="512"/>
      <c r="Q394" s="491">
        <v>19</v>
      </c>
    </row>
    <row r="395" spans="1:17" ht="14.45" customHeight="1" x14ac:dyDescent="0.2">
      <c r="A395" s="485" t="s">
        <v>1608</v>
      </c>
      <c r="B395" s="486" t="s">
        <v>1505</v>
      </c>
      <c r="C395" s="486" t="s">
        <v>1487</v>
      </c>
      <c r="D395" s="486" t="s">
        <v>1526</v>
      </c>
      <c r="E395" s="486" t="s">
        <v>1527</v>
      </c>
      <c r="F395" s="490"/>
      <c r="G395" s="490"/>
      <c r="H395" s="490"/>
      <c r="I395" s="490"/>
      <c r="J395" s="490">
        <v>1</v>
      </c>
      <c r="K395" s="490">
        <v>279</v>
      </c>
      <c r="L395" s="490"/>
      <c r="M395" s="490">
        <v>279</v>
      </c>
      <c r="N395" s="490">
        <v>1</v>
      </c>
      <c r="O395" s="490">
        <v>289</v>
      </c>
      <c r="P395" s="512"/>
      <c r="Q395" s="491">
        <v>289</v>
      </c>
    </row>
    <row r="396" spans="1:17" ht="14.45" customHeight="1" x14ac:dyDescent="0.2">
      <c r="A396" s="485" t="s">
        <v>1608</v>
      </c>
      <c r="B396" s="486" t="s">
        <v>1505</v>
      </c>
      <c r="C396" s="486" t="s">
        <v>1487</v>
      </c>
      <c r="D396" s="486" t="s">
        <v>1528</v>
      </c>
      <c r="E396" s="486" t="s">
        <v>1529</v>
      </c>
      <c r="F396" s="490"/>
      <c r="G396" s="490"/>
      <c r="H396" s="490"/>
      <c r="I396" s="490"/>
      <c r="J396" s="490">
        <v>2</v>
      </c>
      <c r="K396" s="490">
        <v>284</v>
      </c>
      <c r="L396" s="490"/>
      <c r="M396" s="490">
        <v>142</v>
      </c>
      <c r="N396" s="490">
        <v>3</v>
      </c>
      <c r="O396" s="490">
        <v>429</v>
      </c>
      <c r="P396" s="512"/>
      <c r="Q396" s="491">
        <v>143</v>
      </c>
    </row>
    <row r="397" spans="1:17" ht="14.45" customHeight="1" x14ac:dyDescent="0.2">
      <c r="A397" s="485" t="s">
        <v>1608</v>
      </c>
      <c r="B397" s="486" t="s">
        <v>1505</v>
      </c>
      <c r="C397" s="486" t="s">
        <v>1487</v>
      </c>
      <c r="D397" s="486" t="s">
        <v>1530</v>
      </c>
      <c r="E397" s="486" t="s">
        <v>1529</v>
      </c>
      <c r="F397" s="490">
        <v>1</v>
      </c>
      <c r="G397" s="490">
        <v>79</v>
      </c>
      <c r="H397" s="490"/>
      <c r="I397" s="490">
        <v>79</v>
      </c>
      <c r="J397" s="490"/>
      <c r="K397" s="490"/>
      <c r="L397" s="490"/>
      <c r="M397" s="490"/>
      <c r="N397" s="490"/>
      <c r="O397" s="490"/>
      <c r="P397" s="512"/>
      <c r="Q397" s="491"/>
    </row>
    <row r="398" spans="1:17" ht="14.45" customHeight="1" x14ac:dyDescent="0.2">
      <c r="A398" s="485" t="s">
        <v>1608</v>
      </c>
      <c r="B398" s="486" t="s">
        <v>1505</v>
      </c>
      <c r="C398" s="486" t="s">
        <v>1487</v>
      </c>
      <c r="D398" s="486" t="s">
        <v>1531</v>
      </c>
      <c r="E398" s="486" t="s">
        <v>1532</v>
      </c>
      <c r="F398" s="490"/>
      <c r="G398" s="490"/>
      <c r="H398" s="490"/>
      <c r="I398" s="490"/>
      <c r="J398" s="490">
        <v>2</v>
      </c>
      <c r="K398" s="490">
        <v>636</v>
      </c>
      <c r="L398" s="490"/>
      <c r="M398" s="490">
        <v>318</v>
      </c>
      <c r="N398" s="490">
        <v>3</v>
      </c>
      <c r="O398" s="490">
        <v>984</v>
      </c>
      <c r="P398" s="512"/>
      <c r="Q398" s="491">
        <v>328</v>
      </c>
    </row>
    <row r="399" spans="1:17" ht="14.45" customHeight="1" x14ac:dyDescent="0.2">
      <c r="A399" s="485" t="s">
        <v>1608</v>
      </c>
      <c r="B399" s="486" t="s">
        <v>1505</v>
      </c>
      <c r="C399" s="486" t="s">
        <v>1487</v>
      </c>
      <c r="D399" s="486" t="s">
        <v>1535</v>
      </c>
      <c r="E399" s="486" t="s">
        <v>1536</v>
      </c>
      <c r="F399" s="490">
        <v>1</v>
      </c>
      <c r="G399" s="490">
        <v>165</v>
      </c>
      <c r="H399" s="490"/>
      <c r="I399" s="490">
        <v>165</v>
      </c>
      <c r="J399" s="490"/>
      <c r="K399" s="490"/>
      <c r="L399" s="490"/>
      <c r="M399" s="490"/>
      <c r="N399" s="490"/>
      <c r="O399" s="490"/>
      <c r="P399" s="512"/>
      <c r="Q399" s="491"/>
    </row>
    <row r="400" spans="1:17" ht="14.45" customHeight="1" x14ac:dyDescent="0.2">
      <c r="A400" s="485" t="s">
        <v>1608</v>
      </c>
      <c r="B400" s="486" t="s">
        <v>1505</v>
      </c>
      <c r="C400" s="486" t="s">
        <v>1487</v>
      </c>
      <c r="D400" s="486" t="s">
        <v>1539</v>
      </c>
      <c r="E400" s="486" t="s">
        <v>1503</v>
      </c>
      <c r="F400" s="490">
        <v>2</v>
      </c>
      <c r="G400" s="490">
        <v>148</v>
      </c>
      <c r="H400" s="490"/>
      <c r="I400" s="490">
        <v>74</v>
      </c>
      <c r="J400" s="490"/>
      <c r="K400" s="490"/>
      <c r="L400" s="490"/>
      <c r="M400" s="490"/>
      <c r="N400" s="490"/>
      <c r="O400" s="490"/>
      <c r="P400" s="512"/>
      <c r="Q400" s="491"/>
    </row>
    <row r="401" spans="1:17" ht="14.45" customHeight="1" x14ac:dyDescent="0.2">
      <c r="A401" s="485" t="s">
        <v>1609</v>
      </c>
      <c r="B401" s="486" t="s">
        <v>1505</v>
      </c>
      <c r="C401" s="486" t="s">
        <v>1487</v>
      </c>
      <c r="D401" s="486" t="s">
        <v>1502</v>
      </c>
      <c r="E401" s="486" t="s">
        <v>1503</v>
      </c>
      <c r="F401" s="490">
        <v>3</v>
      </c>
      <c r="G401" s="490">
        <v>639</v>
      </c>
      <c r="H401" s="490"/>
      <c r="I401" s="490">
        <v>213</v>
      </c>
      <c r="J401" s="490"/>
      <c r="K401" s="490"/>
      <c r="L401" s="490"/>
      <c r="M401" s="490"/>
      <c r="N401" s="490">
        <v>14</v>
      </c>
      <c r="O401" s="490">
        <v>3108</v>
      </c>
      <c r="P401" s="512"/>
      <c r="Q401" s="491">
        <v>222</v>
      </c>
    </row>
    <row r="402" spans="1:17" ht="14.45" customHeight="1" x14ac:dyDescent="0.2">
      <c r="A402" s="485" t="s">
        <v>1609</v>
      </c>
      <c r="B402" s="486" t="s">
        <v>1505</v>
      </c>
      <c r="C402" s="486" t="s">
        <v>1487</v>
      </c>
      <c r="D402" s="486" t="s">
        <v>1506</v>
      </c>
      <c r="E402" s="486" t="s">
        <v>1503</v>
      </c>
      <c r="F402" s="490"/>
      <c r="G402" s="490"/>
      <c r="H402" s="490"/>
      <c r="I402" s="490"/>
      <c r="J402" s="490">
        <v>3</v>
      </c>
      <c r="K402" s="490">
        <v>267</v>
      </c>
      <c r="L402" s="490"/>
      <c r="M402" s="490">
        <v>89</v>
      </c>
      <c r="N402" s="490">
        <v>9</v>
      </c>
      <c r="O402" s="490">
        <v>828</v>
      </c>
      <c r="P402" s="512"/>
      <c r="Q402" s="491">
        <v>92</v>
      </c>
    </row>
    <row r="403" spans="1:17" ht="14.45" customHeight="1" x14ac:dyDescent="0.2">
      <c r="A403" s="485" t="s">
        <v>1609</v>
      </c>
      <c r="B403" s="486" t="s">
        <v>1505</v>
      </c>
      <c r="C403" s="486" t="s">
        <v>1487</v>
      </c>
      <c r="D403" s="486" t="s">
        <v>1507</v>
      </c>
      <c r="E403" s="486" t="s">
        <v>1508</v>
      </c>
      <c r="F403" s="490">
        <v>62</v>
      </c>
      <c r="G403" s="490">
        <v>18786</v>
      </c>
      <c r="H403" s="490"/>
      <c r="I403" s="490">
        <v>303</v>
      </c>
      <c r="J403" s="490">
        <v>83</v>
      </c>
      <c r="K403" s="490">
        <v>25315</v>
      </c>
      <c r="L403" s="490"/>
      <c r="M403" s="490">
        <v>305</v>
      </c>
      <c r="N403" s="490">
        <v>87</v>
      </c>
      <c r="O403" s="490">
        <v>27318</v>
      </c>
      <c r="P403" s="512"/>
      <c r="Q403" s="491">
        <v>314</v>
      </c>
    </row>
    <row r="404" spans="1:17" ht="14.45" customHeight="1" x14ac:dyDescent="0.2">
      <c r="A404" s="485" t="s">
        <v>1609</v>
      </c>
      <c r="B404" s="486" t="s">
        <v>1505</v>
      </c>
      <c r="C404" s="486" t="s">
        <v>1487</v>
      </c>
      <c r="D404" s="486" t="s">
        <v>1509</v>
      </c>
      <c r="E404" s="486" t="s">
        <v>1510</v>
      </c>
      <c r="F404" s="490">
        <v>3</v>
      </c>
      <c r="G404" s="490">
        <v>300</v>
      </c>
      <c r="H404" s="490"/>
      <c r="I404" s="490">
        <v>100</v>
      </c>
      <c r="J404" s="490">
        <v>6</v>
      </c>
      <c r="K404" s="490">
        <v>606</v>
      </c>
      <c r="L404" s="490"/>
      <c r="M404" s="490">
        <v>101</v>
      </c>
      <c r="N404" s="490">
        <v>3</v>
      </c>
      <c r="O404" s="490">
        <v>318</v>
      </c>
      <c r="P404" s="512"/>
      <c r="Q404" s="491">
        <v>106</v>
      </c>
    </row>
    <row r="405" spans="1:17" ht="14.45" customHeight="1" x14ac:dyDescent="0.2">
      <c r="A405" s="485" t="s">
        <v>1609</v>
      </c>
      <c r="B405" s="486" t="s">
        <v>1505</v>
      </c>
      <c r="C405" s="486" t="s">
        <v>1487</v>
      </c>
      <c r="D405" s="486" t="s">
        <v>1513</v>
      </c>
      <c r="E405" s="486" t="s">
        <v>1514</v>
      </c>
      <c r="F405" s="490">
        <v>13</v>
      </c>
      <c r="G405" s="490">
        <v>1794</v>
      </c>
      <c r="H405" s="490"/>
      <c r="I405" s="490">
        <v>138</v>
      </c>
      <c r="J405" s="490">
        <v>13</v>
      </c>
      <c r="K405" s="490">
        <v>1807</v>
      </c>
      <c r="L405" s="490"/>
      <c r="M405" s="490">
        <v>139</v>
      </c>
      <c r="N405" s="490">
        <v>22</v>
      </c>
      <c r="O405" s="490">
        <v>3124</v>
      </c>
      <c r="P405" s="512"/>
      <c r="Q405" s="491">
        <v>142</v>
      </c>
    </row>
    <row r="406" spans="1:17" ht="14.45" customHeight="1" x14ac:dyDescent="0.2">
      <c r="A406" s="485" t="s">
        <v>1609</v>
      </c>
      <c r="B406" s="486" t="s">
        <v>1505</v>
      </c>
      <c r="C406" s="486" t="s">
        <v>1487</v>
      </c>
      <c r="D406" s="486" t="s">
        <v>1515</v>
      </c>
      <c r="E406" s="486" t="s">
        <v>1514</v>
      </c>
      <c r="F406" s="490"/>
      <c r="G406" s="490"/>
      <c r="H406" s="490"/>
      <c r="I406" s="490"/>
      <c r="J406" s="490">
        <v>1</v>
      </c>
      <c r="K406" s="490">
        <v>187</v>
      </c>
      <c r="L406" s="490"/>
      <c r="M406" s="490">
        <v>187</v>
      </c>
      <c r="N406" s="490">
        <v>2</v>
      </c>
      <c r="O406" s="490">
        <v>388</v>
      </c>
      <c r="P406" s="512"/>
      <c r="Q406" s="491">
        <v>194</v>
      </c>
    </row>
    <row r="407" spans="1:17" ht="14.45" customHeight="1" x14ac:dyDescent="0.2">
      <c r="A407" s="485" t="s">
        <v>1609</v>
      </c>
      <c r="B407" s="486" t="s">
        <v>1505</v>
      </c>
      <c r="C407" s="486" t="s">
        <v>1487</v>
      </c>
      <c r="D407" s="486" t="s">
        <v>1516</v>
      </c>
      <c r="E407" s="486" t="s">
        <v>1517</v>
      </c>
      <c r="F407" s="490"/>
      <c r="G407" s="490"/>
      <c r="H407" s="490"/>
      <c r="I407" s="490"/>
      <c r="J407" s="490"/>
      <c r="K407" s="490"/>
      <c r="L407" s="490"/>
      <c r="M407" s="490"/>
      <c r="N407" s="490">
        <v>1</v>
      </c>
      <c r="O407" s="490">
        <v>675</v>
      </c>
      <c r="P407" s="512"/>
      <c r="Q407" s="491">
        <v>675</v>
      </c>
    </row>
    <row r="408" spans="1:17" ht="14.45" customHeight="1" x14ac:dyDescent="0.2">
      <c r="A408" s="485" t="s">
        <v>1609</v>
      </c>
      <c r="B408" s="486" t="s">
        <v>1505</v>
      </c>
      <c r="C408" s="486" t="s">
        <v>1487</v>
      </c>
      <c r="D408" s="486" t="s">
        <v>1520</v>
      </c>
      <c r="E408" s="486" t="s">
        <v>1521</v>
      </c>
      <c r="F408" s="490">
        <v>3</v>
      </c>
      <c r="G408" s="490">
        <v>525</v>
      </c>
      <c r="H408" s="490"/>
      <c r="I408" s="490">
        <v>175</v>
      </c>
      <c r="J408" s="490">
        <v>4</v>
      </c>
      <c r="K408" s="490">
        <v>704</v>
      </c>
      <c r="L408" s="490"/>
      <c r="M408" s="490">
        <v>176</v>
      </c>
      <c r="N408" s="490">
        <v>4</v>
      </c>
      <c r="O408" s="490">
        <v>760</v>
      </c>
      <c r="P408" s="512"/>
      <c r="Q408" s="491">
        <v>190</v>
      </c>
    </row>
    <row r="409" spans="1:17" ht="14.45" customHeight="1" x14ac:dyDescent="0.2">
      <c r="A409" s="485" t="s">
        <v>1609</v>
      </c>
      <c r="B409" s="486" t="s">
        <v>1505</v>
      </c>
      <c r="C409" s="486" t="s">
        <v>1487</v>
      </c>
      <c r="D409" s="486" t="s">
        <v>1524</v>
      </c>
      <c r="E409" s="486" t="s">
        <v>1525</v>
      </c>
      <c r="F409" s="490">
        <v>15</v>
      </c>
      <c r="G409" s="490">
        <v>255</v>
      </c>
      <c r="H409" s="490"/>
      <c r="I409" s="490">
        <v>17</v>
      </c>
      <c r="J409" s="490">
        <v>14</v>
      </c>
      <c r="K409" s="490">
        <v>238</v>
      </c>
      <c r="L409" s="490"/>
      <c r="M409" s="490">
        <v>17</v>
      </c>
      <c r="N409" s="490">
        <v>21</v>
      </c>
      <c r="O409" s="490">
        <v>399</v>
      </c>
      <c r="P409" s="512"/>
      <c r="Q409" s="491">
        <v>19</v>
      </c>
    </row>
    <row r="410" spans="1:17" ht="14.45" customHeight="1" x14ac:dyDescent="0.2">
      <c r="A410" s="485" t="s">
        <v>1609</v>
      </c>
      <c r="B410" s="486" t="s">
        <v>1505</v>
      </c>
      <c r="C410" s="486" t="s">
        <v>1487</v>
      </c>
      <c r="D410" s="486" t="s">
        <v>1526</v>
      </c>
      <c r="E410" s="486" t="s">
        <v>1527</v>
      </c>
      <c r="F410" s="490">
        <v>2</v>
      </c>
      <c r="G410" s="490">
        <v>554</v>
      </c>
      <c r="H410" s="490"/>
      <c r="I410" s="490">
        <v>277</v>
      </c>
      <c r="J410" s="490"/>
      <c r="K410" s="490"/>
      <c r="L410" s="490"/>
      <c r="M410" s="490"/>
      <c r="N410" s="490">
        <v>4</v>
      </c>
      <c r="O410" s="490">
        <v>1156</v>
      </c>
      <c r="P410" s="512"/>
      <c r="Q410" s="491">
        <v>289</v>
      </c>
    </row>
    <row r="411" spans="1:17" ht="14.45" customHeight="1" x14ac:dyDescent="0.2">
      <c r="A411" s="485" t="s">
        <v>1609</v>
      </c>
      <c r="B411" s="486" t="s">
        <v>1505</v>
      </c>
      <c r="C411" s="486" t="s">
        <v>1487</v>
      </c>
      <c r="D411" s="486" t="s">
        <v>1528</v>
      </c>
      <c r="E411" s="486" t="s">
        <v>1529</v>
      </c>
      <c r="F411" s="490">
        <v>2</v>
      </c>
      <c r="G411" s="490">
        <v>282</v>
      </c>
      <c r="H411" s="490"/>
      <c r="I411" s="490">
        <v>141</v>
      </c>
      <c r="J411" s="490"/>
      <c r="K411" s="490"/>
      <c r="L411" s="490"/>
      <c r="M411" s="490"/>
      <c r="N411" s="490">
        <v>4</v>
      </c>
      <c r="O411" s="490">
        <v>572</v>
      </c>
      <c r="P411" s="512"/>
      <c r="Q411" s="491">
        <v>143</v>
      </c>
    </row>
    <row r="412" spans="1:17" ht="14.45" customHeight="1" x14ac:dyDescent="0.2">
      <c r="A412" s="485" t="s">
        <v>1609</v>
      </c>
      <c r="B412" s="486" t="s">
        <v>1505</v>
      </c>
      <c r="C412" s="486" t="s">
        <v>1487</v>
      </c>
      <c r="D412" s="486" t="s">
        <v>1530</v>
      </c>
      <c r="E412" s="486" t="s">
        <v>1529</v>
      </c>
      <c r="F412" s="490">
        <v>13</v>
      </c>
      <c r="G412" s="490">
        <v>1027</v>
      </c>
      <c r="H412" s="490"/>
      <c r="I412" s="490">
        <v>79</v>
      </c>
      <c r="J412" s="490">
        <v>13</v>
      </c>
      <c r="K412" s="490">
        <v>1027</v>
      </c>
      <c r="L412" s="490"/>
      <c r="M412" s="490">
        <v>79</v>
      </c>
      <c r="N412" s="490">
        <v>22</v>
      </c>
      <c r="O412" s="490">
        <v>1782</v>
      </c>
      <c r="P412" s="512"/>
      <c r="Q412" s="491">
        <v>81</v>
      </c>
    </row>
    <row r="413" spans="1:17" ht="14.45" customHeight="1" x14ac:dyDescent="0.2">
      <c r="A413" s="485" t="s">
        <v>1609</v>
      </c>
      <c r="B413" s="486" t="s">
        <v>1505</v>
      </c>
      <c r="C413" s="486" t="s">
        <v>1487</v>
      </c>
      <c r="D413" s="486" t="s">
        <v>1531</v>
      </c>
      <c r="E413" s="486" t="s">
        <v>1532</v>
      </c>
      <c r="F413" s="490">
        <v>2</v>
      </c>
      <c r="G413" s="490">
        <v>632</v>
      </c>
      <c r="H413" s="490"/>
      <c r="I413" s="490">
        <v>316</v>
      </c>
      <c r="J413" s="490"/>
      <c r="K413" s="490"/>
      <c r="L413" s="490"/>
      <c r="M413" s="490"/>
      <c r="N413" s="490">
        <v>4</v>
      </c>
      <c r="O413" s="490">
        <v>1312</v>
      </c>
      <c r="P413" s="512"/>
      <c r="Q413" s="491">
        <v>328</v>
      </c>
    </row>
    <row r="414" spans="1:17" ht="14.45" customHeight="1" x14ac:dyDescent="0.2">
      <c r="A414" s="485" t="s">
        <v>1609</v>
      </c>
      <c r="B414" s="486" t="s">
        <v>1505</v>
      </c>
      <c r="C414" s="486" t="s">
        <v>1487</v>
      </c>
      <c r="D414" s="486" t="s">
        <v>1535</v>
      </c>
      <c r="E414" s="486" t="s">
        <v>1536</v>
      </c>
      <c r="F414" s="490">
        <v>7</v>
      </c>
      <c r="G414" s="490">
        <v>1155</v>
      </c>
      <c r="H414" s="490"/>
      <c r="I414" s="490">
        <v>165</v>
      </c>
      <c r="J414" s="490">
        <v>11</v>
      </c>
      <c r="K414" s="490">
        <v>1826</v>
      </c>
      <c r="L414" s="490"/>
      <c r="M414" s="490">
        <v>166</v>
      </c>
      <c r="N414" s="490">
        <v>13</v>
      </c>
      <c r="O414" s="490">
        <v>2210</v>
      </c>
      <c r="P414" s="512"/>
      <c r="Q414" s="491">
        <v>170</v>
      </c>
    </row>
    <row r="415" spans="1:17" ht="14.45" customHeight="1" x14ac:dyDescent="0.2">
      <c r="A415" s="485" t="s">
        <v>1609</v>
      </c>
      <c r="B415" s="486" t="s">
        <v>1505</v>
      </c>
      <c r="C415" s="486" t="s">
        <v>1487</v>
      </c>
      <c r="D415" s="486" t="s">
        <v>1539</v>
      </c>
      <c r="E415" s="486" t="s">
        <v>1503</v>
      </c>
      <c r="F415" s="490">
        <v>35</v>
      </c>
      <c r="G415" s="490">
        <v>2590</v>
      </c>
      <c r="H415" s="490"/>
      <c r="I415" s="490">
        <v>74</v>
      </c>
      <c r="J415" s="490">
        <v>35</v>
      </c>
      <c r="K415" s="490">
        <v>2590</v>
      </c>
      <c r="L415" s="490"/>
      <c r="M415" s="490">
        <v>74</v>
      </c>
      <c r="N415" s="490">
        <v>55</v>
      </c>
      <c r="O415" s="490">
        <v>4125</v>
      </c>
      <c r="P415" s="512"/>
      <c r="Q415" s="491">
        <v>75</v>
      </c>
    </row>
    <row r="416" spans="1:17" ht="14.45" customHeight="1" x14ac:dyDescent="0.2">
      <c r="A416" s="485" t="s">
        <v>1609</v>
      </c>
      <c r="B416" s="486" t="s">
        <v>1505</v>
      </c>
      <c r="C416" s="486" t="s">
        <v>1487</v>
      </c>
      <c r="D416" s="486" t="s">
        <v>1546</v>
      </c>
      <c r="E416" s="486" t="s">
        <v>1547</v>
      </c>
      <c r="F416" s="490">
        <v>1</v>
      </c>
      <c r="G416" s="490">
        <v>1216</v>
      </c>
      <c r="H416" s="490"/>
      <c r="I416" s="490">
        <v>1216</v>
      </c>
      <c r="J416" s="490">
        <v>9</v>
      </c>
      <c r="K416" s="490">
        <v>10980</v>
      </c>
      <c r="L416" s="490"/>
      <c r="M416" s="490">
        <v>1220</v>
      </c>
      <c r="N416" s="490">
        <v>4</v>
      </c>
      <c r="O416" s="490">
        <v>4960</v>
      </c>
      <c r="P416" s="512"/>
      <c r="Q416" s="491">
        <v>1240</v>
      </c>
    </row>
    <row r="417" spans="1:17" ht="14.45" customHeight="1" x14ac:dyDescent="0.2">
      <c r="A417" s="485" t="s">
        <v>1609</v>
      </c>
      <c r="B417" s="486" t="s">
        <v>1505</v>
      </c>
      <c r="C417" s="486" t="s">
        <v>1487</v>
      </c>
      <c r="D417" s="486" t="s">
        <v>1548</v>
      </c>
      <c r="E417" s="486" t="s">
        <v>1549</v>
      </c>
      <c r="F417" s="490">
        <v>1</v>
      </c>
      <c r="G417" s="490">
        <v>116</v>
      </c>
      <c r="H417" s="490"/>
      <c r="I417" s="490">
        <v>116</v>
      </c>
      <c r="J417" s="490">
        <v>3</v>
      </c>
      <c r="K417" s="490">
        <v>351</v>
      </c>
      <c r="L417" s="490"/>
      <c r="M417" s="490">
        <v>117</v>
      </c>
      <c r="N417" s="490">
        <v>5</v>
      </c>
      <c r="O417" s="490">
        <v>610</v>
      </c>
      <c r="P417" s="512"/>
      <c r="Q417" s="491">
        <v>122</v>
      </c>
    </row>
    <row r="418" spans="1:17" ht="14.45" customHeight="1" x14ac:dyDescent="0.2">
      <c r="A418" s="485" t="s">
        <v>1609</v>
      </c>
      <c r="B418" s="486" t="s">
        <v>1505</v>
      </c>
      <c r="C418" s="486" t="s">
        <v>1487</v>
      </c>
      <c r="D418" s="486" t="s">
        <v>1550</v>
      </c>
      <c r="E418" s="486" t="s">
        <v>1551</v>
      </c>
      <c r="F418" s="490"/>
      <c r="G418" s="490"/>
      <c r="H418" s="490"/>
      <c r="I418" s="490"/>
      <c r="J418" s="490">
        <v>1</v>
      </c>
      <c r="K418" s="490">
        <v>352</v>
      </c>
      <c r="L418" s="490"/>
      <c r="M418" s="490">
        <v>352</v>
      </c>
      <c r="N418" s="490"/>
      <c r="O418" s="490"/>
      <c r="P418" s="512"/>
      <c r="Q418" s="491"/>
    </row>
    <row r="419" spans="1:17" ht="14.45" customHeight="1" x14ac:dyDescent="0.2">
      <c r="A419" s="485" t="s">
        <v>1609</v>
      </c>
      <c r="B419" s="486" t="s">
        <v>1505</v>
      </c>
      <c r="C419" s="486" t="s">
        <v>1487</v>
      </c>
      <c r="D419" s="486" t="s">
        <v>1556</v>
      </c>
      <c r="E419" s="486" t="s">
        <v>1557</v>
      </c>
      <c r="F419" s="490"/>
      <c r="G419" s="490"/>
      <c r="H419" s="490"/>
      <c r="I419" s="490"/>
      <c r="J419" s="490">
        <v>1</v>
      </c>
      <c r="K419" s="490">
        <v>306</v>
      </c>
      <c r="L419" s="490"/>
      <c r="M419" s="490">
        <v>306</v>
      </c>
      <c r="N419" s="490"/>
      <c r="O419" s="490"/>
      <c r="P419" s="512"/>
      <c r="Q419" s="491"/>
    </row>
    <row r="420" spans="1:17" ht="14.45" customHeight="1" x14ac:dyDescent="0.2">
      <c r="A420" s="485" t="s">
        <v>1610</v>
      </c>
      <c r="B420" s="486" t="s">
        <v>1505</v>
      </c>
      <c r="C420" s="486" t="s">
        <v>1487</v>
      </c>
      <c r="D420" s="486" t="s">
        <v>1502</v>
      </c>
      <c r="E420" s="486" t="s">
        <v>1503</v>
      </c>
      <c r="F420" s="490">
        <v>454</v>
      </c>
      <c r="G420" s="490">
        <v>96702</v>
      </c>
      <c r="H420" s="490"/>
      <c r="I420" s="490">
        <v>213</v>
      </c>
      <c r="J420" s="490">
        <v>455</v>
      </c>
      <c r="K420" s="490">
        <v>97825</v>
      </c>
      <c r="L420" s="490"/>
      <c r="M420" s="490">
        <v>215</v>
      </c>
      <c r="N420" s="490">
        <v>423</v>
      </c>
      <c r="O420" s="490">
        <v>93906</v>
      </c>
      <c r="P420" s="512"/>
      <c r="Q420" s="491">
        <v>222</v>
      </c>
    </row>
    <row r="421" spans="1:17" ht="14.45" customHeight="1" x14ac:dyDescent="0.2">
      <c r="A421" s="485" t="s">
        <v>1610</v>
      </c>
      <c r="B421" s="486" t="s">
        <v>1505</v>
      </c>
      <c r="C421" s="486" t="s">
        <v>1487</v>
      </c>
      <c r="D421" s="486" t="s">
        <v>1506</v>
      </c>
      <c r="E421" s="486" t="s">
        <v>1503</v>
      </c>
      <c r="F421" s="490"/>
      <c r="G421" s="490"/>
      <c r="H421" s="490"/>
      <c r="I421" s="490"/>
      <c r="J421" s="490"/>
      <c r="K421" s="490"/>
      <c r="L421" s="490"/>
      <c r="M421" s="490"/>
      <c r="N421" s="490">
        <v>1</v>
      </c>
      <c r="O421" s="490">
        <v>92</v>
      </c>
      <c r="P421" s="512"/>
      <c r="Q421" s="491">
        <v>92</v>
      </c>
    </row>
    <row r="422" spans="1:17" ht="14.45" customHeight="1" x14ac:dyDescent="0.2">
      <c r="A422" s="485" t="s">
        <v>1610</v>
      </c>
      <c r="B422" s="486" t="s">
        <v>1505</v>
      </c>
      <c r="C422" s="486" t="s">
        <v>1487</v>
      </c>
      <c r="D422" s="486" t="s">
        <v>1507</v>
      </c>
      <c r="E422" s="486" t="s">
        <v>1508</v>
      </c>
      <c r="F422" s="490">
        <v>290</v>
      </c>
      <c r="G422" s="490">
        <v>87870</v>
      </c>
      <c r="H422" s="490"/>
      <c r="I422" s="490">
        <v>303</v>
      </c>
      <c r="J422" s="490">
        <v>524</v>
      </c>
      <c r="K422" s="490">
        <v>159820</v>
      </c>
      <c r="L422" s="490"/>
      <c r="M422" s="490">
        <v>305</v>
      </c>
      <c r="N422" s="490">
        <v>333</v>
      </c>
      <c r="O422" s="490">
        <v>104562</v>
      </c>
      <c r="P422" s="512"/>
      <c r="Q422" s="491">
        <v>314</v>
      </c>
    </row>
    <row r="423" spans="1:17" ht="14.45" customHeight="1" x14ac:dyDescent="0.2">
      <c r="A423" s="485" t="s">
        <v>1610</v>
      </c>
      <c r="B423" s="486" t="s">
        <v>1505</v>
      </c>
      <c r="C423" s="486" t="s">
        <v>1487</v>
      </c>
      <c r="D423" s="486" t="s">
        <v>1509</v>
      </c>
      <c r="E423" s="486" t="s">
        <v>1510</v>
      </c>
      <c r="F423" s="490">
        <v>6</v>
      </c>
      <c r="G423" s="490">
        <v>600</v>
      </c>
      <c r="H423" s="490"/>
      <c r="I423" s="490">
        <v>100</v>
      </c>
      <c r="J423" s="490">
        <v>6</v>
      </c>
      <c r="K423" s="490">
        <v>606</v>
      </c>
      <c r="L423" s="490"/>
      <c r="M423" s="490">
        <v>101</v>
      </c>
      <c r="N423" s="490">
        <v>6</v>
      </c>
      <c r="O423" s="490">
        <v>636</v>
      </c>
      <c r="P423" s="512"/>
      <c r="Q423" s="491">
        <v>106</v>
      </c>
    </row>
    <row r="424" spans="1:17" ht="14.45" customHeight="1" x14ac:dyDescent="0.2">
      <c r="A424" s="485" t="s">
        <v>1610</v>
      </c>
      <c r="B424" s="486" t="s">
        <v>1505</v>
      </c>
      <c r="C424" s="486" t="s">
        <v>1487</v>
      </c>
      <c r="D424" s="486" t="s">
        <v>1513</v>
      </c>
      <c r="E424" s="486" t="s">
        <v>1514</v>
      </c>
      <c r="F424" s="490">
        <v>31</v>
      </c>
      <c r="G424" s="490">
        <v>4278</v>
      </c>
      <c r="H424" s="490"/>
      <c r="I424" s="490">
        <v>138</v>
      </c>
      <c r="J424" s="490">
        <v>24</v>
      </c>
      <c r="K424" s="490">
        <v>3336</v>
      </c>
      <c r="L424" s="490"/>
      <c r="M424" s="490">
        <v>139</v>
      </c>
      <c r="N424" s="490">
        <v>27</v>
      </c>
      <c r="O424" s="490">
        <v>3834</v>
      </c>
      <c r="P424" s="512"/>
      <c r="Q424" s="491">
        <v>142</v>
      </c>
    </row>
    <row r="425" spans="1:17" ht="14.45" customHeight="1" x14ac:dyDescent="0.2">
      <c r="A425" s="485" t="s">
        <v>1610</v>
      </c>
      <c r="B425" s="486" t="s">
        <v>1505</v>
      </c>
      <c r="C425" s="486" t="s">
        <v>1487</v>
      </c>
      <c r="D425" s="486" t="s">
        <v>1515</v>
      </c>
      <c r="E425" s="486" t="s">
        <v>1514</v>
      </c>
      <c r="F425" s="490"/>
      <c r="G425" s="490"/>
      <c r="H425" s="490"/>
      <c r="I425" s="490"/>
      <c r="J425" s="490"/>
      <c r="K425" s="490"/>
      <c r="L425" s="490"/>
      <c r="M425" s="490"/>
      <c r="N425" s="490">
        <v>1</v>
      </c>
      <c r="O425" s="490">
        <v>194</v>
      </c>
      <c r="P425" s="512"/>
      <c r="Q425" s="491">
        <v>194</v>
      </c>
    </row>
    <row r="426" spans="1:17" ht="14.45" customHeight="1" x14ac:dyDescent="0.2">
      <c r="A426" s="485" t="s">
        <v>1610</v>
      </c>
      <c r="B426" s="486" t="s">
        <v>1505</v>
      </c>
      <c r="C426" s="486" t="s">
        <v>1487</v>
      </c>
      <c r="D426" s="486" t="s">
        <v>1516</v>
      </c>
      <c r="E426" s="486" t="s">
        <v>1517</v>
      </c>
      <c r="F426" s="490">
        <v>3</v>
      </c>
      <c r="G426" s="490">
        <v>1935</v>
      </c>
      <c r="H426" s="490"/>
      <c r="I426" s="490">
        <v>645</v>
      </c>
      <c r="J426" s="490">
        <v>1</v>
      </c>
      <c r="K426" s="490">
        <v>649</v>
      </c>
      <c r="L426" s="490"/>
      <c r="M426" s="490">
        <v>649</v>
      </c>
      <c r="N426" s="490">
        <v>4</v>
      </c>
      <c r="O426" s="490">
        <v>2700</v>
      </c>
      <c r="P426" s="512"/>
      <c r="Q426" s="491">
        <v>675</v>
      </c>
    </row>
    <row r="427" spans="1:17" ht="14.45" customHeight="1" x14ac:dyDescent="0.2">
      <c r="A427" s="485" t="s">
        <v>1610</v>
      </c>
      <c r="B427" s="486" t="s">
        <v>1505</v>
      </c>
      <c r="C427" s="486" t="s">
        <v>1487</v>
      </c>
      <c r="D427" s="486" t="s">
        <v>1520</v>
      </c>
      <c r="E427" s="486" t="s">
        <v>1521</v>
      </c>
      <c r="F427" s="490">
        <v>13</v>
      </c>
      <c r="G427" s="490">
        <v>2275</v>
      </c>
      <c r="H427" s="490"/>
      <c r="I427" s="490">
        <v>175</v>
      </c>
      <c r="J427" s="490">
        <v>21</v>
      </c>
      <c r="K427" s="490">
        <v>3696</v>
      </c>
      <c r="L427" s="490"/>
      <c r="M427" s="490">
        <v>176</v>
      </c>
      <c r="N427" s="490">
        <v>11</v>
      </c>
      <c r="O427" s="490">
        <v>2090</v>
      </c>
      <c r="P427" s="512"/>
      <c r="Q427" s="491">
        <v>190</v>
      </c>
    </row>
    <row r="428" spans="1:17" ht="14.45" customHeight="1" x14ac:dyDescent="0.2">
      <c r="A428" s="485" t="s">
        <v>1610</v>
      </c>
      <c r="B428" s="486" t="s">
        <v>1505</v>
      </c>
      <c r="C428" s="486" t="s">
        <v>1487</v>
      </c>
      <c r="D428" s="486" t="s">
        <v>1524</v>
      </c>
      <c r="E428" s="486" t="s">
        <v>1525</v>
      </c>
      <c r="F428" s="490">
        <v>160</v>
      </c>
      <c r="G428" s="490">
        <v>2720</v>
      </c>
      <c r="H428" s="490"/>
      <c r="I428" s="490">
        <v>17</v>
      </c>
      <c r="J428" s="490">
        <v>172</v>
      </c>
      <c r="K428" s="490">
        <v>2924</v>
      </c>
      <c r="L428" s="490"/>
      <c r="M428" s="490">
        <v>17</v>
      </c>
      <c r="N428" s="490">
        <v>116</v>
      </c>
      <c r="O428" s="490">
        <v>2204</v>
      </c>
      <c r="P428" s="512"/>
      <c r="Q428" s="491">
        <v>19</v>
      </c>
    </row>
    <row r="429" spans="1:17" ht="14.45" customHeight="1" x14ac:dyDescent="0.2">
      <c r="A429" s="485" t="s">
        <v>1610</v>
      </c>
      <c r="B429" s="486" t="s">
        <v>1505</v>
      </c>
      <c r="C429" s="486" t="s">
        <v>1487</v>
      </c>
      <c r="D429" s="486" t="s">
        <v>1526</v>
      </c>
      <c r="E429" s="486" t="s">
        <v>1527</v>
      </c>
      <c r="F429" s="490">
        <v>107</v>
      </c>
      <c r="G429" s="490">
        <v>29639</v>
      </c>
      <c r="H429" s="490"/>
      <c r="I429" s="490">
        <v>277</v>
      </c>
      <c r="J429" s="490">
        <v>116</v>
      </c>
      <c r="K429" s="490">
        <v>32364</v>
      </c>
      <c r="L429" s="490"/>
      <c r="M429" s="490">
        <v>279</v>
      </c>
      <c r="N429" s="490">
        <v>119</v>
      </c>
      <c r="O429" s="490">
        <v>34391</v>
      </c>
      <c r="P429" s="512"/>
      <c r="Q429" s="491">
        <v>289</v>
      </c>
    </row>
    <row r="430" spans="1:17" ht="14.45" customHeight="1" x14ac:dyDescent="0.2">
      <c r="A430" s="485" t="s">
        <v>1610</v>
      </c>
      <c r="B430" s="486" t="s">
        <v>1505</v>
      </c>
      <c r="C430" s="486" t="s">
        <v>1487</v>
      </c>
      <c r="D430" s="486" t="s">
        <v>1528</v>
      </c>
      <c r="E430" s="486" t="s">
        <v>1529</v>
      </c>
      <c r="F430" s="490">
        <v>133</v>
      </c>
      <c r="G430" s="490">
        <v>18753</v>
      </c>
      <c r="H430" s="490"/>
      <c r="I430" s="490">
        <v>141</v>
      </c>
      <c r="J430" s="490">
        <v>150</v>
      </c>
      <c r="K430" s="490">
        <v>21300</v>
      </c>
      <c r="L430" s="490"/>
      <c r="M430" s="490">
        <v>142</v>
      </c>
      <c r="N430" s="490">
        <v>146</v>
      </c>
      <c r="O430" s="490">
        <v>20878</v>
      </c>
      <c r="P430" s="512"/>
      <c r="Q430" s="491">
        <v>143</v>
      </c>
    </row>
    <row r="431" spans="1:17" ht="14.45" customHeight="1" x14ac:dyDescent="0.2">
      <c r="A431" s="485" t="s">
        <v>1610</v>
      </c>
      <c r="B431" s="486" t="s">
        <v>1505</v>
      </c>
      <c r="C431" s="486" t="s">
        <v>1487</v>
      </c>
      <c r="D431" s="486" t="s">
        <v>1530</v>
      </c>
      <c r="E431" s="486" t="s">
        <v>1529</v>
      </c>
      <c r="F431" s="490">
        <v>31</v>
      </c>
      <c r="G431" s="490">
        <v>2449</v>
      </c>
      <c r="H431" s="490"/>
      <c r="I431" s="490">
        <v>79</v>
      </c>
      <c r="J431" s="490">
        <v>24</v>
      </c>
      <c r="K431" s="490">
        <v>1896</v>
      </c>
      <c r="L431" s="490"/>
      <c r="M431" s="490">
        <v>79</v>
      </c>
      <c r="N431" s="490">
        <v>27</v>
      </c>
      <c r="O431" s="490">
        <v>2187</v>
      </c>
      <c r="P431" s="512"/>
      <c r="Q431" s="491">
        <v>81</v>
      </c>
    </row>
    <row r="432" spans="1:17" ht="14.45" customHeight="1" x14ac:dyDescent="0.2">
      <c r="A432" s="485" t="s">
        <v>1610</v>
      </c>
      <c r="B432" s="486" t="s">
        <v>1505</v>
      </c>
      <c r="C432" s="486" t="s">
        <v>1487</v>
      </c>
      <c r="D432" s="486" t="s">
        <v>1531</v>
      </c>
      <c r="E432" s="486" t="s">
        <v>1532</v>
      </c>
      <c r="F432" s="490">
        <v>133</v>
      </c>
      <c r="G432" s="490">
        <v>42028</v>
      </c>
      <c r="H432" s="490"/>
      <c r="I432" s="490">
        <v>316</v>
      </c>
      <c r="J432" s="490">
        <v>150</v>
      </c>
      <c r="K432" s="490">
        <v>47700</v>
      </c>
      <c r="L432" s="490"/>
      <c r="M432" s="490">
        <v>318</v>
      </c>
      <c r="N432" s="490">
        <v>146</v>
      </c>
      <c r="O432" s="490">
        <v>47888</v>
      </c>
      <c r="P432" s="512"/>
      <c r="Q432" s="491">
        <v>328</v>
      </c>
    </row>
    <row r="433" spans="1:17" ht="14.45" customHeight="1" x14ac:dyDescent="0.2">
      <c r="A433" s="485" t="s">
        <v>1610</v>
      </c>
      <c r="B433" s="486" t="s">
        <v>1505</v>
      </c>
      <c r="C433" s="486" t="s">
        <v>1487</v>
      </c>
      <c r="D433" s="486" t="s">
        <v>1535</v>
      </c>
      <c r="E433" s="486" t="s">
        <v>1536</v>
      </c>
      <c r="F433" s="490">
        <v>27</v>
      </c>
      <c r="G433" s="490">
        <v>4455</v>
      </c>
      <c r="H433" s="490"/>
      <c r="I433" s="490">
        <v>165</v>
      </c>
      <c r="J433" s="490">
        <v>23</v>
      </c>
      <c r="K433" s="490">
        <v>3818</v>
      </c>
      <c r="L433" s="490"/>
      <c r="M433" s="490">
        <v>166</v>
      </c>
      <c r="N433" s="490">
        <v>29</v>
      </c>
      <c r="O433" s="490">
        <v>4930</v>
      </c>
      <c r="P433" s="512"/>
      <c r="Q433" s="491">
        <v>170</v>
      </c>
    </row>
    <row r="434" spans="1:17" ht="14.45" customHeight="1" x14ac:dyDescent="0.2">
      <c r="A434" s="485" t="s">
        <v>1610</v>
      </c>
      <c r="B434" s="486" t="s">
        <v>1505</v>
      </c>
      <c r="C434" s="486" t="s">
        <v>1487</v>
      </c>
      <c r="D434" s="486" t="s">
        <v>1539</v>
      </c>
      <c r="E434" s="486" t="s">
        <v>1503</v>
      </c>
      <c r="F434" s="490">
        <v>110</v>
      </c>
      <c r="G434" s="490">
        <v>8140</v>
      </c>
      <c r="H434" s="490"/>
      <c r="I434" s="490">
        <v>74</v>
      </c>
      <c r="J434" s="490">
        <v>118</v>
      </c>
      <c r="K434" s="490">
        <v>8732</v>
      </c>
      <c r="L434" s="490"/>
      <c r="M434" s="490">
        <v>74</v>
      </c>
      <c r="N434" s="490">
        <v>221</v>
      </c>
      <c r="O434" s="490">
        <v>16575</v>
      </c>
      <c r="P434" s="512"/>
      <c r="Q434" s="491">
        <v>75</v>
      </c>
    </row>
    <row r="435" spans="1:17" ht="14.45" customHeight="1" x14ac:dyDescent="0.2">
      <c r="A435" s="485" t="s">
        <v>1610</v>
      </c>
      <c r="B435" s="486" t="s">
        <v>1505</v>
      </c>
      <c r="C435" s="486" t="s">
        <v>1487</v>
      </c>
      <c r="D435" s="486" t="s">
        <v>1546</v>
      </c>
      <c r="E435" s="486" t="s">
        <v>1547</v>
      </c>
      <c r="F435" s="490">
        <v>19</v>
      </c>
      <c r="G435" s="490">
        <v>23104</v>
      </c>
      <c r="H435" s="490"/>
      <c r="I435" s="490">
        <v>1216</v>
      </c>
      <c r="J435" s="490">
        <v>25</v>
      </c>
      <c r="K435" s="490">
        <v>30500</v>
      </c>
      <c r="L435" s="490"/>
      <c r="M435" s="490">
        <v>1220</v>
      </c>
      <c r="N435" s="490">
        <v>24</v>
      </c>
      <c r="O435" s="490">
        <v>29760</v>
      </c>
      <c r="P435" s="512"/>
      <c r="Q435" s="491">
        <v>1240</v>
      </c>
    </row>
    <row r="436" spans="1:17" ht="14.45" customHeight="1" x14ac:dyDescent="0.2">
      <c r="A436" s="485" t="s">
        <v>1610</v>
      </c>
      <c r="B436" s="486" t="s">
        <v>1505</v>
      </c>
      <c r="C436" s="486" t="s">
        <v>1487</v>
      </c>
      <c r="D436" s="486" t="s">
        <v>1548</v>
      </c>
      <c r="E436" s="486" t="s">
        <v>1549</v>
      </c>
      <c r="F436" s="490">
        <v>10</v>
      </c>
      <c r="G436" s="490">
        <v>1160</v>
      </c>
      <c r="H436" s="490"/>
      <c r="I436" s="490">
        <v>116</v>
      </c>
      <c r="J436" s="490">
        <v>16</v>
      </c>
      <c r="K436" s="490">
        <v>1872</v>
      </c>
      <c r="L436" s="490"/>
      <c r="M436" s="490">
        <v>117</v>
      </c>
      <c r="N436" s="490">
        <v>10</v>
      </c>
      <c r="O436" s="490">
        <v>1220</v>
      </c>
      <c r="P436" s="512"/>
      <c r="Q436" s="491">
        <v>122</v>
      </c>
    </row>
    <row r="437" spans="1:17" ht="14.45" customHeight="1" x14ac:dyDescent="0.2">
      <c r="A437" s="485" t="s">
        <v>1610</v>
      </c>
      <c r="B437" s="486" t="s">
        <v>1505</v>
      </c>
      <c r="C437" s="486" t="s">
        <v>1487</v>
      </c>
      <c r="D437" s="486" t="s">
        <v>1550</v>
      </c>
      <c r="E437" s="486" t="s">
        <v>1551</v>
      </c>
      <c r="F437" s="490"/>
      <c r="G437" s="490"/>
      <c r="H437" s="490"/>
      <c r="I437" s="490"/>
      <c r="J437" s="490"/>
      <c r="K437" s="490"/>
      <c r="L437" s="490"/>
      <c r="M437" s="490"/>
      <c r="N437" s="490">
        <v>1</v>
      </c>
      <c r="O437" s="490">
        <v>380</v>
      </c>
      <c r="P437" s="512"/>
      <c r="Q437" s="491">
        <v>380</v>
      </c>
    </row>
    <row r="438" spans="1:17" ht="14.45" customHeight="1" x14ac:dyDescent="0.2">
      <c r="A438" s="485" t="s">
        <v>1610</v>
      </c>
      <c r="B438" s="486" t="s">
        <v>1505</v>
      </c>
      <c r="C438" s="486" t="s">
        <v>1487</v>
      </c>
      <c r="D438" s="486" t="s">
        <v>1554</v>
      </c>
      <c r="E438" s="486" t="s">
        <v>1555</v>
      </c>
      <c r="F438" s="490"/>
      <c r="G438" s="490"/>
      <c r="H438" s="490"/>
      <c r="I438" s="490"/>
      <c r="J438" s="490"/>
      <c r="K438" s="490"/>
      <c r="L438" s="490"/>
      <c r="M438" s="490"/>
      <c r="N438" s="490">
        <v>1</v>
      </c>
      <c r="O438" s="490">
        <v>1124</v>
      </c>
      <c r="P438" s="512"/>
      <c r="Q438" s="491">
        <v>1124</v>
      </c>
    </row>
    <row r="439" spans="1:17" ht="14.45" customHeight="1" x14ac:dyDescent="0.2">
      <c r="A439" s="485" t="s">
        <v>1610</v>
      </c>
      <c r="B439" s="486" t="s">
        <v>1505</v>
      </c>
      <c r="C439" s="486" t="s">
        <v>1487</v>
      </c>
      <c r="D439" s="486" t="s">
        <v>1556</v>
      </c>
      <c r="E439" s="486" t="s">
        <v>1557</v>
      </c>
      <c r="F439" s="490">
        <v>1</v>
      </c>
      <c r="G439" s="490">
        <v>304</v>
      </c>
      <c r="H439" s="490"/>
      <c r="I439" s="490">
        <v>304</v>
      </c>
      <c r="J439" s="490">
        <v>1</v>
      </c>
      <c r="K439" s="490">
        <v>306</v>
      </c>
      <c r="L439" s="490"/>
      <c r="M439" s="490">
        <v>306</v>
      </c>
      <c r="N439" s="490"/>
      <c r="O439" s="490"/>
      <c r="P439" s="512"/>
      <c r="Q439" s="491"/>
    </row>
    <row r="440" spans="1:17" ht="14.45" customHeight="1" x14ac:dyDescent="0.2">
      <c r="A440" s="485" t="s">
        <v>1611</v>
      </c>
      <c r="B440" s="486" t="s">
        <v>1505</v>
      </c>
      <c r="C440" s="486" t="s">
        <v>1487</v>
      </c>
      <c r="D440" s="486" t="s">
        <v>1502</v>
      </c>
      <c r="E440" s="486" t="s">
        <v>1503</v>
      </c>
      <c r="F440" s="490">
        <v>133</v>
      </c>
      <c r="G440" s="490">
        <v>28329</v>
      </c>
      <c r="H440" s="490"/>
      <c r="I440" s="490">
        <v>213</v>
      </c>
      <c r="J440" s="490">
        <v>232</v>
      </c>
      <c r="K440" s="490">
        <v>49880</v>
      </c>
      <c r="L440" s="490"/>
      <c r="M440" s="490">
        <v>215</v>
      </c>
      <c r="N440" s="490">
        <v>133</v>
      </c>
      <c r="O440" s="490">
        <v>29526</v>
      </c>
      <c r="P440" s="512"/>
      <c r="Q440" s="491">
        <v>222</v>
      </c>
    </row>
    <row r="441" spans="1:17" ht="14.45" customHeight="1" x14ac:dyDescent="0.2">
      <c r="A441" s="485" t="s">
        <v>1611</v>
      </c>
      <c r="B441" s="486" t="s">
        <v>1505</v>
      </c>
      <c r="C441" s="486" t="s">
        <v>1487</v>
      </c>
      <c r="D441" s="486" t="s">
        <v>1506</v>
      </c>
      <c r="E441" s="486" t="s">
        <v>1503</v>
      </c>
      <c r="F441" s="490">
        <v>56</v>
      </c>
      <c r="G441" s="490">
        <v>4928</v>
      </c>
      <c r="H441" s="490"/>
      <c r="I441" s="490">
        <v>88</v>
      </c>
      <c r="J441" s="490">
        <v>60</v>
      </c>
      <c r="K441" s="490">
        <v>5340</v>
      </c>
      <c r="L441" s="490"/>
      <c r="M441" s="490">
        <v>89</v>
      </c>
      <c r="N441" s="490">
        <v>56</v>
      </c>
      <c r="O441" s="490">
        <v>5152</v>
      </c>
      <c r="P441" s="512"/>
      <c r="Q441" s="491">
        <v>92</v>
      </c>
    </row>
    <row r="442" spans="1:17" ht="14.45" customHeight="1" x14ac:dyDescent="0.2">
      <c r="A442" s="485" t="s">
        <v>1611</v>
      </c>
      <c r="B442" s="486" t="s">
        <v>1505</v>
      </c>
      <c r="C442" s="486" t="s">
        <v>1487</v>
      </c>
      <c r="D442" s="486" t="s">
        <v>1507</v>
      </c>
      <c r="E442" s="486" t="s">
        <v>1508</v>
      </c>
      <c r="F442" s="490">
        <v>1646</v>
      </c>
      <c r="G442" s="490">
        <v>498738</v>
      </c>
      <c r="H442" s="490"/>
      <c r="I442" s="490">
        <v>303</v>
      </c>
      <c r="J442" s="490">
        <v>2366</v>
      </c>
      <c r="K442" s="490">
        <v>721630</v>
      </c>
      <c r="L442" s="490"/>
      <c r="M442" s="490">
        <v>305</v>
      </c>
      <c r="N442" s="490">
        <v>2227</v>
      </c>
      <c r="O442" s="490">
        <v>699278</v>
      </c>
      <c r="P442" s="512"/>
      <c r="Q442" s="491">
        <v>314</v>
      </c>
    </row>
    <row r="443" spans="1:17" ht="14.45" customHeight="1" x14ac:dyDescent="0.2">
      <c r="A443" s="485" t="s">
        <v>1611</v>
      </c>
      <c r="B443" s="486" t="s">
        <v>1505</v>
      </c>
      <c r="C443" s="486" t="s">
        <v>1487</v>
      </c>
      <c r="D443" s="486" t="s">
        <v>1509</v>
      </c>
      <c r="E443" s="486" t="s">
        <v>1510</v>
      </c>
      <c r="F443" s="490">
        <v>84</v>
      </c>
      <c r="G443" s="490">
        <v>8400</v>
      </c>
      <c r="H443" s="490"/>
      <c r="I443" s="490">
        <v>100</v>
      </c>
      <c r="J443" s="490">
        <v>57</v>
      </c>
      <c r="K443" s="490">
        <v>5757</v>
      </c>
      <c r="L443" s="490"/>
      <c r="M443" s="490">
        <v>101</v>
      </c>
      <c r="N443" s="490">
        <v>51</v>
      </c>
      <c r="O443" s="490">
        <v>5406</v>
      </c>
      <c r="P443" s="512"/>
      <c r="Q443" s="491">
        <v>106</v>
      </c>
    </row>
    <row r="444" spans="1:17" ht="14.45" customHeight="1" x14ac:dyDescent="0.2">
      <c r="A444" s="485" t="s">
        <v>1611</v>
      </c>
      <c r="B444" s="486" t="s">
        <v>1505</v>
      </c>
      <c r="C444" s="486" t="s">
        <v>1487</v>
      </c>
      <c r="D444" s="486" t="s">
        <v>1511</v>
      </c>
      <c r="E444" s="486" t="s">
        <v>1512</v>
      </c>
      <c r="F444" s="490">
        <v>12</v>
      </c>
      <c r="G444" s="490">
        <v>2820</v>
      </c>
      <c r="H444" s="490"/>
      <c r="I444" s="490">
        <v>235</v>
      </c>
      <c r="J444" s="490">
        <v>5</v>
      </c>
      <c r="K444" s="490">
        <v>1185</v>
      </c>
      <c r="L444" s="490"/>
      <c r="M444" s="490">
        <v>237</v>
      </c>
      <c r="N444" s="490">
        <v>7</v>
      </c>
      <c r="O444" s="490">
        <v>1729</v>
      </c>
      <c r="P444" s="512"/>
      <c r="Q444" s="491">
        <v>247</v>
      </c>
    </row>
    <row r="445" spans="1:17" ht="14.45" customHeight="1" x14ac:dyDescent="0.2">
      <c r="A445" s="485" t="s">
        <v>1611</v>
      </c>
      <c r="B445" s="486" t="s">
        <v>1505</v>
      </c>
      <c r="C445" s="486" t="s">
        <v>1487</v>
      </c>
      <c r="D445" s="486" t="s">
        <v>1513</v>
      </c>
      <c r="E445" s="486" t="s">
        <v>1514</v>
      </c>
      <c r="F445" s="490">
        <v>557</v>
      </c>
      <c r="G445" s="490">
        <v>76866</v>
      </c>
      <c r="H445" s="490"/>
      <c r="I445" s="490">
        <v>138</v>
      </c>
      <c r="J445" s="490">
        <v>501</v>
      </c>
      <c r="K445" s="490">
        <v>69639</v>
      </c>
      <c r="L445" s="490"/>
      <c r="M445" s="490">
        <v>139</v>
      </c>
      <c r="N445" s="490">
        <v>444</v>
      </c>
      <c r="O445" s="490">
        <v>63048</v>
      </c>
      <c r="P445" s="512"/>
      <c r="Q445" s="491">
        <v>142</v>
      </c>
    </row>
    <row r="446" spans="1:17" ht="14.45" customHeight="1" x14ac:dyDescent="0.2">
      <c r="A446" s="485" t="s">
        <v>1611</v>
      </c>
      <c r="B446" s="486" t="s">
        <v>1505</v>
      </c>
      <c r="C446" s="486" t="s">
        <v>1487</v>
      </c>
      <c r="D446" s="486" t="s">
        <v>1515</v>
      </c>
      <c r="E446" s="486" t="s">
        <v>1514</v>
      </c>
      <c r="F446" s="490">
        <v>56</v>
      </c>
      <c r="G446" s="490">
        <v>10360</v>
      </c>
      <c r="H446" s="490"/>
      <c r="I446" s="490">
        <v>185</v>
      </c>
      <c r="J446" s="490">
        <v>59</v>
      </c>
      <c r="K446" s="490">
        <v>11033</v>
      </c>
      <c r="L446" s="490"/>
      <c r="M446" s="490">
        <v>187</v>
      </c>
      <c r="N446" s="490">
        <v>56</v>
      </c>
      <c r="O446" s="490">
        <v>10864</v>
      </c>
      <c r="P446" s="512"/>
      <c r="Q446" s="491">
        <v>194</v>
      </c>
    </row>
    <row r="447" spans="1:17" ht="14.45" customHeight="1" x14ac:dyDescent="0.2">
      <c r="A447" s="485" t="s">
        <v>1611</v>
      </c>
      <c r="B447" s="486" t="s">
        <v>1505</v>
      </c>
      <c r="C447" s="486" t="s">
        <v>1487</v>
      </c>
      <c r="D447" s="486" t="s">
        <v>1516</v>
      </c>
      <c r="E447" s="486" t="s">
        <v>1517</v>
      </c>
      <c r="F447" s="490">
        <v>5</v>
      </c>
      <c r="G447" s="490">
        <v>3225</v>
      </c>
      <c r="H447" s="490"/>
      <c r="I447" s="490">
        <v>645</v>
      </c>
      <c r="J447" s="490">
        <v>3</v>
      </c>
      <c r="K447" s="490">
        <v>1947</v>
      </c>
      <c r="L447" s="490"/>
      <c r="M447" s="490">
        <v>649</v>
      </c>
      <c r="N447" s="490">
        <v>3</v>
      </c>
      <c r="O447" s="490">
        <v>2025</v>
      </c>
      <c r="P447" s="512"/>
      <c r="Q447" s="491">
        <v>675</v>
      </c>
    </row>
    <row r="448" spans="1:17" ht="14.45" customHeight="1" x14ac:dyDescent="0.2">
      <c r="A448" s="485" t="s">
        <v>1611</v>
      </c>
      <c r="B448" s="486" t="s">
        <v>1505</v>
      </c>
      <c r="C448" s="486" t="s">
        <v>1487</v>
      </c>
      <c r="D448" s="486" t="s">
        <v>1518</v>
      </c>
      <c r="E448" s="486" t="s">
        <v>1519</v>
      </c>
      <c r="F448" s="490">
        <v>15</v>
      </c>
      <c r="G448" s="490">
        <v>9210</v>
      </c>
      <c r="H448" s="490"/>
      <c r="I448" s="490">
        <v>614</v>
      </c>
      <c r="J448" s="490">
        <v>11</v>
      </c>
      <c r="K448" s="490">
        <v>6798</v>
      </c>
      <c r="L448" s="490"/>
      <c r="M448" s="490">
        <v>618</v>
      </c>
      <c r="N448" s="490">
        <v>16</v>
      </c>
      <c r="O448" s="490">
        <v>10240</v>
      </c>
      <c r="P448" s="512"/>
      <c r="Q448" s="491">
        <v>640</v>
      </c>
    </row>
    <row r="449" spans="1:17" ht="14.45" customHeight="1" x14ac:dyDescent="0.2">
      <c r="A449" s="485" t="s">
        <v>1611</v>
      </c>
      <c r="B449" s="486" t="s">
        <v>1505</v>
      </c>
      <c r="C449" s="486" t="s">
        <v>1487</v>
      </c>
      <c r="D449" s="486" t="s">
        <v>1520</v>
      </c>
      <c r="E449" s="486" t="s">
        <v>1521</v>
      </c>
      <c r="F449" s="490">
        <v>126</v>
      </c>
      <c r="G449" s="490">
        <v>22050</v>
      </c>
      <c r="H449" s="490"/>
      <c r="I449" s="490">
        <v>175</v>
      </c>
      <c r="J449" s="490">
        <v>122</v>
      </c>
      <c r="K449" s="490">
        <v>21472</v>
      </c>
      <c r="L449" s="490"/>
      <c r="M449" s="490">
        <v>176</v>
      </c>
      <c r="N449" s="490">
        <v>112</v>
      </c>
      <c r="O449" s="490">
        <v>21280</v>
      </c>
      <c r="P449" s="512"/>
      <c r="Q449" s="491">
        <v>190</v>
      </c>
    </row>
    <row r="450" spans="1:17" ht="14.45" customHeight="1" x14ac:dyDescent="0.2">
      <c r="A450" s="485" t="s">
        <v>1611</v>
      </c>
      <c r="B450" s="486" t="s">
        <v>1505</v>
      </c>
      <c r="C450" s="486" t="s">
        <v>1487</v>
      </c>
      <c r="D450" s="486" t="s">
        <v>1522</v>
      </c>
      <c r="E450" s="486" t="s">
        <v>1523</v>
      </c>
      <c r="F450" s="490">
        <v>49</v>
      </c>
      <c r="G450" s="490">
        <v>17052</v>
      </c>
      <c r="H450" s="490"/>
      <c r="I450" s="490">
        <v>348</v>
      </c>
      <c r="J450" s="490">
        <v>30</v>
      </c>
      <c r="K450" s="490">
        <v>10440</v>
      </c>
      <c r="L450" s="490"/>
      <c r="M450" s="490">
        <v>348</v>
      </c>
      <c r="N450" s="490">
        <v>22</v>
      </c>
      <c r="O450" s="490">
        <v>7678</v>
      </c>
      <c r="P450" s="512"/>
      <c r="Q450" s="491">
        <v>349</v>
      </c>
    </row>
    <row r="451" spans="1:17" ht="14.45" customHeight="1" x14ac:dyDescent="0.2">
      <c r="A451" s="485" t="s">
        <v>1611</v>
      </c>
      <c r="B451" s="486" t="s">
        <v>1505</v>
      </c>
      <c r="C451" s="486" t="s">
        <v>1487</v>
      </c>
      <c r="D451" s="486" t="s">
        <v>1524</v>
      </c>
      <c r="E451" s="486" t="s">
        <v>1525</v>
      </c>
      <c r="F451" s="490">
        <v>849</v>
      </c>
      <c r="G451" s="490">
        <v>14433</v>
      </c>
      <c r="H451" s="490"/>
      <c r="I451" s="490">
        <v>17</v>
      </c>
      <c r="J451" s="490">
        <v>741</v>
      </c>
      <c r="K451" s="490">
        <v>12597</v>
      </c>
      <c r="L451" s="490"/>
      <c r="M451" s="490">
        <v>17</v>
      </c>
      <c r="N451" s="490">
        <v>464</v>
      </c>
      <c r="O451" s="490">
        <v>8816</v>
      </c>
      <c r="P451" s="512"/>
      <c r="Q451" s="491">
        <v>19</v>
      </c>
    </row>
    <row r="452" spans="1:17" ht="14.45" customHeight="1" x14ac:dyDescent="0.2">
      <c r="A452" s="485" t="s">
        <v>1611</v>
      </c>
      <c r="B452" s="486" t="s">
        <v>1505</v>
      </c>
      <c r="C452" s="486" t="s">
        <v>1487</v>
      </c>
      <c r="D452" s="486" t="s">
        <v>1526</v>
      </c>
      <c r="E452" s="486" t="s">
        <v>1527</v>
      </c>
      <c r="F452" s="490">
        <v>51</v>
      </c>
      <c r="G452" s="490">
        <v>14127</v>
      </c>
      <c r="H452" s="490"/>
      <c r="I452" s="490">
        <v>277</v>
      </c>
      <c r="J452" s="490">
        <v>48</v>
      </c>
      <c r="K452" s="490">
        <v>13392</v>
      </c>
      <c r="L452" s="490"/>
      <c r="M452" s="490">
        <v>279</v>
      </c>
      <c r="N452" s="490">
        <v>39</v>
      </c>
      <c r="O452" s="490">
        <v>11271</v>
      </c>
      <c r="P452" s="512"/>
      <c r="Q452" s="491">
        <v>289</v>
      </c>
    </row>
    <row r="453" spans="1:17" ht="14.45" customHeight="1" x14ac:dyDescent="0.2">
      <c r="A453" s="485" t="s">
        <v>1611</v>
      </c>
      <c r="B453" s="486" t="s">
        <v>1505</v>
      </c>
      <c r="C453" s="486" t="s">
        <v>1487</v>
      </c>
      <c r="D453" s="486" t="s">
        <v>1528</v>
      </c>
      <c r="E453" s="486" t="s">
        <v>1529</v>
      </c>
      <c r="F453" s="490">
        <v>98</v>
      </c>
      <c r="G453" s="490">
        <v>13818</v>
      </c>
      <c r="H453" s="490"/>
      <c r="I453" s="490">
        <v>141</v>
      </c>
      <c r="J453" s="490">
        <v>123</v>
      </c>
      <c r="K453" s="490">
        <v>17466</v>
      </c>
      <c r="L453" s="490"/>
      <c r="M453" s="490">
        <v>142</v>
      </c>
      <c r="N453" s="490">
        <v>75</v>
      </c>
      <c r="O453" s="490">
        <v>10725</v>
      </c>
      <c r="P453" s="512"/>
      <c r="Q453" s="491">
        <v>143</v>
      </c>
    </row>
    <row r="454" spans="1:17" ht="14.45" customHeight="1" x14ac:dyDescent="0.2">
      <c r="A454" s="485" t="s">
        <v>1611</v>
      </c>
      <c r="B454" s="486" t="s">
        <v>1505</v>
      </c>
      <c r="C454" s="486" t="s">
        <v>1487</v>
      </c>
      <c r="D454" s="486" t="s">
        <v>1530</v>
      </c>
      <c r="E454" s="486" t="s">
        <v>1529</v>
      </c>
      <c r="F454" s="490">
        <v>557</v>
      </c>
      <c r="G454" s="490">
        <v>44003</v>
      </c>
      <c r="H454" s="490"/>
      <c r="I454" s="490">
        <v>79</v>
      </c>
      <c r="J454" s="490">
        <v>501</v>
      </c>
      <c r="K454" s="490">
        <v>39579</v>
      </c>
      <c r="L454" s="490"/>
      <c r="M454" s="490">
        <v>79</v>
      </c>
      <c r="N454" s="490">
        <v>444</v>
      </c>
      <c r="O454" s="490">
        <v>35964</v>
      </c>
      <c r="P454" s="512"/>
      <c r="Q454" s="491">
        <v>81</v>
      </c>
    </row>
    <row r="455" spans="1:17" ht="14.45" customHeight="1" x14ac:dyDescent="0.2">
      <c r="A455" s="485" t="s">
        <v>1611</v>
      </c>
      <c r="B455" s="486" t="s">
        <v>1505</v>
      </c>
      <c r="C455" s="486" t="s">
        <v>1487</v>
      </c>
      <c r="D455" s="486" t="s">
        <v>1531</v>
      </c>
      <c r="E455" s="486" t="s">
        <v>1532</v>
      </c>
      <c r="F455" s="490">
        <v>98</v>
      </c>
      <c r="G455" s="490">
        <v>30968</v>
      </c>
      <c r="H455" s="490"/>
      <c r="I455" s="490">
        <v>316</v>
      </c>
      <c r="J455" s="490">
        <v>123</v>
      </c>
      <c r="K455" s="490">
        <v>39114</v>
      </c>
      <c r="L455" s="490"/>
      <c r="M455" s="490">
        <v>318</v>
      </c>
      <c r="N455" s="490">
        <v>75</v>
      </c>
      <c r="O455" s="490">
        <v>24600</v>
      </c>
      <c r="P455" s="512"/>
      <c r="Q455" s="491">
        <v>328</v>
      </c>
    </row>
    <row r="456" spans="1:17" ht="14.45" customHeight="1" x14ac:dyDescent="0.2">
      <c r="A456" s="485" t="s">
        <v>1611</v>
      </c>
      <c r="B456" s="486" t="s">
        <v>1505</v>
      </c>
      <c r="C456" s="486" t="s">
        <v>1487</v>
      </c>
      <c r="D456" s="486" t="s">
        <v>1533</v>
      </c>
      <c r="E456" s="486" t="s">
        <v>1534</v>
      </c>
      <c r="F456" s="490">
        <v>47</v>
      </c>
      <c r="G456" s="490">
        <v>15463</v>
      </c>
      <c r="H456" s="490"/>
      <c r="I456" s="490">
        <v>329</v>
      </c>
      <c r="J456" s="490">
        <v>30</v>
      </c>
      <c r="K456" s="490">
        <v>9870</v>
      </c>
      <c r="L456" s="490"/>
      <c r="M456" s="490">
        <v>329</v>
      </c>
      <c r="N456" s="490">
        <v>23</v>
      </c>
      <c r="O456" s="490">
        <v>7590</v>
      </c>
      <c r="P456" s="512"/>
      <c r="Q456" s="491">
        <v>330</v>
      </c>
    </row>
    <row r="457" spans="1:17" ht="14.45" customHeight="1" x14ac:dyDescent="0.2">
      <c r="A457" s="485" t="s">
        <v>1611</v>
      </c>
      <c r="B457" s="486" t="s">
        <v>1505</v>
      </c>
      <c r="C457" s="486" t="s">
        <v>1487</v>
      </c>
      <c r="D457" s="486" t="s">
        <v>1535</v>
      </c>
      <c r="E457" s="486" t="s">
        <v>1536</v>
      </c>
      <c r="F457" s="490">
        <v>229</v>
      </c>
      <c r="G457" s="490">
        <v>37785</v>
      </c>
      <c r="H457" s="490"/>
      <c r="I457" s="490">
        <v>165</v>
      </c>
      <c r="J457" s="490">
        <v>201</v>
      </c>
      <c r="K457" s="490">
        <v>33366</v>
      </c>
      <c r="L457" s="490"/>
      <c r="M457" s="490">
        <v>166</v>
      </c>
      <c r="N457" s="490">
        <v>187</v>
      </c>
      <c r="O457" s="490">
        <v>31790</v>
      </c>
      <c r="P457" s="512"/>
      <c r="Q457" s="491">
        <v>170</v>
      </c>
    </row>
    <row r="458" spans="1:17" ht="14.45" customHeight="1" x14ac:dyDescent="0.2">
      <c r="A458" s="485" t="s">
        <v>1611</v>
      </c>
      <c r="B458" s="486" t="s">
        <v>1505</v>
      </c>
      <c r="C458" s="486" t="s">
        <v>1487</v>
      </c>
      <c r="D458" s="486" t="s">
        <v>1539</v>
      </c>
      <c r="E458" s="486" t="s">
        <v>1503</v>
      </c>
      <c r="F458" s="490">
        <v>822</v>
      </c>
      <c r="G458" s="490">
        <v>60828</v>
      </c>
      <c r="H458" s="490"/>
      <c r="I458" s="490">
        <v>74</v>
      </c>
      <c r="J458" s="490">
        <v>881</v>
      </c>
      <c r="K458" s="490">
        <v>65194</v>
      </c>
      <c r="L458" s="490"/>
      <c r="M458" s="490">
        <v>74</v>
      </c>
      <c r="N458" s="490">
        <v>793</v>
      </c>
      <c r="O458" s="490">
        <v>59475</v>
      </c>
      <c r="P458" s="512"/>
      <c r="Q458" s="491">
        <v>75</v>
      </c>
    </row>
    <row r="459" spans="1:17" ht="14.45" customHeight="1" x14ac:dyDescent="0.2">
      <c r="A459" s="485" t="s">
        <v>1611</v>
      </c>
      <c r="B459" s="486" t="s">
        <v>1505</v>
      </c>
      <c r="C459" s="486" t="s">
        <v>1487</v>
      </c>
      <c r="D459" s="486" t="s">
        <v>1544</v>
      </c>
      <c r="E459" s="486" t="s">
        <v>1545</v>
      </c>
      <c r="F459" s="490">
        <v>14</v>
      </c>
      <c r="G459" s="490">
        <v>3262</v>
      </c>
      <c r="H459" s="490"/>
      <c r="I459" s="490">
        <v>233</v>
      </c>
      <c r="J459" s="490">
        <v>14</v>
      </c>
      <c r="K459" s="490">
        <v>3290</v>
      </c>
      <c r="L459" s="490"/>
      <c r="M459" s="490">
        <v>235</v>
      </c>
      <c r="N459" s="490">
        <v>17</v>
      </c>
      <c r="O459" s="490">
        <v>4199</v>
      </c>
      <c r="P459" s="512"/>
      <c r="Q459" s="491">
        <v>247</v>
      </c>
    </row>
    <row r="460" spans="1:17" ht="14.45" customHeight="1" x14ac:dyDescent="0.2">
      <c r="A460" s="485" t="s">
        <v>1611</v>
      </c>
      <c r="B460" s="486" t="s">
        <v>1505</v>
      </c>
      <c r="C460" s="486" t="s">
        <v>1487</v>
      </c>
      <c r="D460" s="486" t="s">
        <v>1546</v>
      </c>
      <c r="E460" s="486" t="s">
        <v>1547</v>
      </c>
      <c r="F460" s="490">
        <v>58</v>
      </c>
      <c r="G460" s="490">
        <v>70528</v>
      </c>
      <c r="H460" s="490"/>
      <c r="I460" s="490">
        <v>1216</v>
      </c>
      <c r="J460" s="490">
        <v>50</v>
      </c>
      <c r="K460" s="490">
        <v>61000</v>
      </c>
      <c r="L460" s="490"/>
      <c r="M460" s="490">
        <v>1220</v>
      </c>
      <c r="N460" s="490">
        <v>52</v>
      </c>
      <c r="O460" s="490">
        <v>64480</v>
      </c>
      <c r="P460" s="512"/>
      <c r="Q460" s="491">
        <v>1240</v>
      </c>
    </row>
    <row r="461" spans="1:17" ht="14.45" customHeight="1" x14ac:dyDescent="0.2">
      <c r="A461" s="485" t="s">
        <v>1611</v>
      </c>
      <c r="B461" s="486" t="s">
        <v>1505</v>
      </c>
      <c r="C461" s="486" t="s">
        <v>1487</v>
      </c>
      <c r="D461" s="486" t="s">
        <v>1548</v>
      </c>
      <c r="E461" s="486" t="s">
        <v>1549</v>
      </c>
      <c r="F461" s="490">
        <v>76</v>
      </c>
      <c r="G461" s="490">
        <v>8816</v>
      </c>
      <c r="H461" s="490"/>
      <c r="I461" s="490">
        <v>116</v>
      </c>
      <c r="J461" s="490">
        <v>74</v>
      </c>
      <c r="K461" s="490">
        <v>8658</v>
      </c>
      <c r="L461" s="490"/>
      <c r="M461" s="490">
        <v>117</v>
      </c>
      <c r="N461" s="490">
        <v>70</v>
      </c>
      <c r="O461" s="490">
        <v>8540</v>
      </c>
      <c r="P461" s="512"/>
      <c r="Q461" s="491">
        <v>122</v>
      </c>
    </row>
    <row r="462" spans="1:17" ht="14.45" customHeight="1" x14ac:dyDescent="0.2">
      <c r="A462" s="485" t="s">
        <v>1611</v>
      </c>
      <c r="B462" s="486" t="s">
        <v>1505</v>
      </c>
      <c r="C462" s="486" t="s">
        <v>1487</v>
      </c>
      <c r="D462" s="486" t="s">
        <v>1550</v>
      </c>
      <c r="E462" s="486" t="s">
        <v>1551</v>
      </c>
      <c r="F462" s="490">
        <v>5</v>
      </c>
      <c r="G462" s="490">
        <v>1750</v>
      </c>
      <c r="H462" s="490"/>
      <c r="I462" s="490">
        <v>350</v>
      </c>
      <c r="J462" s="490">
        <v>3</v>
      </c>
      <c r="K462" s="490">
        <v>1056</v>
      </c>
      <c r="L462" s="490"/>
      <c r="M462" s="490">
        <v>352</v>
      </c>
      <c r="N462" s="490">
        <v>5</v>
      </c>
      <c r="O462" s="490">
        <v>1900</v>
      </c>
      <c r="P462" s="512"/>
      <c r="Q462" s="491">
        <v>380</v>
      </c>
    </row>
    <row r="463" spans="1:17" ht="14.45" customHeight="1" x14ac:dyDescent="0.2">
      <c r="A463" s="485" t="s">
        <v>1611</v>
      </c>
      <c r="B463" s="486" t="s">
        <v>1505</v>
      </c>
      <c r="C463" s="486" t="s">
        <v>1487</v>
      </c>
      <c r="D463" s="486" t="s">
        <v>1552</v>
      </c>
      <c r="E463" s="486" t="s">
        <v>1553</v>
      </c>
      <c r="F463" s="490">
        <v>1</v>
      </c>
      <c r="G463" s="490">
        <v>152</v>
      </c>
      <c r="H463" s="490"/>
      <c r="I463" s="490">
        <v>152</v>
      </c>
      <c r="J463" s="490"/>
      <c r="K463" s="490"/>
      <c r="L463" s="490"/>
      <c r="M463" s="490"/>
      <c r="N463" s="490"/>
      <c r="O463" s="490"/>
      <c r="P463" s="512"/>
      <c r="Q463" s="491"/>
    </row>
    <row r="464" spans="1:17" ht="14.45" customHeight="1" x14ac:dyDescent="0.2">
      <c r="A464" s="485" t="s">
        <v>1611</v>
      </c>
      <c r="B464" s="486" t="s">
        <v>1505</v>
      </c>
      <c r="C464" s="486" t="s">
        <v>1487</v>
      </c>
      <c r="D464" s="486" t="s">
        <v>1554</v>
      </c>
      <c r="E464" s="486" t="s">
        <v>1555</v>
      </c>
      <c r="F464" s="490">
        <v>14</v>
      </c>
      <c r="G464" s="490">
        <v>15050</v>
      </c>
      <c r="H464" s="490"/>
      <c r="I464" s="490">
        <v>1075</v>
      </c>
      <c r="J464" s="490">
        <v>10</v>
      </c>
      <c r="K464" s="490">
        <v>10820</v>
      </c>
      <c r="L464" s="490"/>
      <c r="M464" s="490">
        <v>1082</v>
      </c>
      <c r="N464" s="490">
        <v>16</v>
      </c>
      <c r="O464" s="490">
        <v>17984</v>
      </c>
      <c r="P464" s="512"/>
      <c r="Q464" s="491">
        <v>1124</v>
      </c>
    </row>
    <row r="465" spans="1:17" ht="14.45" customHeight="1" x14ac:dyDescent="0.2">
      <c r="A465" s="485" t="s">
        <v>1611</v>
      </c>
      <c r="B465" s="486" t="s">
        <v>1505</v>
      </c>
      <c r="C465" s="486" t="s">
        <v>1487</v>
      </c>
      <c r="D465" s="486" t="s">
        <v>1556</v>
      </c>
      <c r="E465" s="486" t="s">
        <v>1557</v>
      </c>
      <c r="F465" s="490">
        <v>5</v>
      </c>
      <c r="G465" s="490">
        <v>1520</v>
      </c>
      <c r="H465" s="490"/>
      <c r="I465" s="490">
        <v>304</v>
      </c>
      <c r="J465" s="490">
        <v>4</v>
      </c>
      <c r="K465" s="490">
        <v>1224</v>
      </c>
      <c r="L465" s="490"/>
      <c r="M465" s="490">
        <v>306</v>
      </c>
      <c r="N465" s="490">
        <v>3</v>
      </c>
      <c r="O465" s="490">
        <v>948</v>
      </c>
      <c r="P465" s="512"/>
      <c r="Q465" s="491">
        <v>316</v>
      </c>
    </row>
    <row r="466" spans="1:17" ht="14.45" customHeight="1" x14ac:dyDescent="0.2">
      <c r="A466" s="485" t="s">
        <v>1612</v>
      </c>
      <c r="B466" s="486" t="s">
        <v>1505</v>
      </c>
      <c r="C466" s="486" t="s">
        <v>1487</v>
      </c>
      <c r="D466" s="486" t="s">
        <v>1502</v>
      </c>
      <c r="E466" s="486" t="s">
        <v>1503</v>
      </c>
      <c r="F466" s="490">
        <v>714</v>
      </c>
      <c r="G466" s="490">
        <v>152082</v>
      </c>
      <c r="H466" s="490"/>
      <c r="I466" s="490">
        <v>213</v>
      </c>
      <c r="J466" s="490">
        <v>533</v>
      </c>
      <c r="K466" s="490">
        <v>114595</v>
      </c>
      <c r="L466" s="490"/>
      <c r="M466" s="490">
        <v>215</v>
      </c>
      <c r="N466" s="490">
        <v>579</v>
      </c>
      <c r="O466" s="490">
        <v>128538</v>
      </c>
      <c r="P466" s="512"/>
      <c r="Q466" s="491">
        <v>222</v>
      </c>
    </row>
    <row r="467" spans="1:17" ht="14.45" customHeight="1" x14ac:dyDescent="0.2">
      <c r="A467" s="485" t="s">
        <v>1612</v>
      </c>
      <c r="B467" s="486" t="s">
        <v>1505</v>
      </c>
      <c r="C467" s="486" t="s">
        <v>1487</v>
      </c>
      <c r="D467" s="486" t="s">
        <v>1506</v>
      </c>
      <c r="E467" s="486" t="s">
        <v>1503</v>
      </c>
      <c r="F467" s="490"/>
      <c r="G467" s="490"/>
      <c r="H467" s="490"/>
      <c r="I467" s="490"/>
      <c r="J467" s="490">
        <v>95</v>
      </c>
      <c r="K467" s="490">
        <v>8455</v>
      </c>
      <c r="L467" s="490"/>
      <c r="M467" s="490">
        <v>89</v>
      </c>
      <c r="N467" s="490">
        <v>50</v>
      </c>
      <c r="O467" s="490">
        <v>4600</v>
      </c>
      <c r="P467" s="512"/>
      <c r="Q467" s="491">
        <v>92</v>
      </c>
    </row>
    <row r="468" spans="1:17" ht="14.45" customHeight="1" x14ac:dyDescent="0.2">
      <c r="A468" s="485" t="s">
        <v>1612</v>
      </c>
      <c r="B468" s="486" t="s">
        <v>1505</v>
      </c>
      <c r="C468" s="486" t="s">
        <v>1487</v>
      </c>
      <c r="D468" s="486" t="s">
        <v>1507</v>
      </c>
      <c r="E468" s="486" t="s">
        <v>1508</v>
      </c>
      <c r="F468" s="490">
        <v>735</v>
      </c>
      <c r="G468" s="490">
        <v>222705</v>
      </c>
      <c r="H468" s="490"/>
      <c r="I468" s="490">
        <v>303</v>
      </c>
      <c r="J468" s="490">
        <v>505</v>
      </c>
      <c r="K468" s="490">
        <v>154025</v>
      </c>
      <c r="L468" s="490"/>
      <c r="M468" s="490">
        <v>305</v>
      </c>
      <c r="N468" s="490">
        <v>1085</v>
      </c>
      <c r="O468" s="490">
        <v>340690</v>
      </c>
      <c r="P468" s="512"/>
      <c r="Q468" s="491">
        <v>314</v>
      </c>
    </row>
    <row r="469" spans="1:17" ht="14.45" customHeight="1" x14ac:dyDescent="0.2">
      <c r="A469" s="485" t="s">
        <v>1612</v>
      </c>
      <c r="B469" s="486" t="s">
        <v>1505</v>
      </c>
      <c r="C469" s="486" t="s">
        <v>1487</v>
      </c>
      <c r="D469" s="486" t="s">
        <v>1509</v>
      </c>
      <c r="E469" s="486" t="s">
        <v>1510</v>
      </c>
      <c r="F469" s="490">
        <v>12</v>
      </c>
      <c r="G469" s="490">
        <v>1200</v>
      </c>
      <c r="H469" s="490"/>
      <c r="I469" s="490">
        <v>100</v>
      </c>
      <c r="J469" s="490">
        <v>9</v>
      </c>
      <c r="K469" s="490">
        <v>909</v>
      </c>
      <c r="L469" s="490"/>
      <c r="M469" s="490">
        <v>101</v>
      </c>
      <c r="N469" s="490">
        <v>9</v>
      </c>
      <c r="O469" s="490">
        <v>954</v>
      </c>
      <c r="P469" s="512"/>
      <c r="Q469" s="491">
        <v>106</v>
      </c>
    </row>
    <row r="470" spans="1:17" ht="14.45" customHeight="1" x14ac:dyDescent="0.2">
      <c r="A470" s="485" t="s">
        <v>1612</v>
      </c>
      <c r="B470" s="486" t="s">
        <v>1505</v>
      </c>
      <c r="C470" s="486" t="s">
        <v>1487</v>
      </c>
      <c r="D470" s="486" t="s">
        <v>1511</v>
      </c>
      <c r="E470" s="486" t="s">
        <v>1512</v>
      </c>
      <c r="F470" s="490"/>
      <c r="G470" s="490"/>
      <c r="H470" s="490"/>
      <c r="I470" s="490"/>
      <c r="J470" s="490">
        <v>1</v>
      </c>
      <c r="K470" s="490">
        <v>237</v>
      </c>
      <c r="L470" s="490"/>
      <c r="M470" s="490">
        <v>237</v>
      </c>
      <c r="N470" s="490"/>
      <c r="O470" s="490"/>
      <c r="P470" s="512"/>
      <c r="Q470" s="491"/>
    </row>
    <row r="471" spans="1:17" ht="14.45" customHeight="1" x14ac:dyDescent="0.2">
      <c r="A471" s="485" t="s">
        <v>1612</v>
      </c>
      <c r="B471" s="486" t="s">
        <v>1505</v>
      </c>
      <c r="C471" s="486" t="s">
        <v>1487</v>
      </c>
      <c r="D471" s="486" t="s">
        <v>1513</v>
      </c>
      <c r="E471" s="486" t="s">
        <v>1514</v>
      </c>
      <c r="F471" s="490">
        <v>370</v>
      </c>
      <c r="G471" s="490">
        <v>51060</v>
      </c>
      <c r="H471" s="490"/>
      <c r="I471" s="490">
        <v>138</v>
      </c>
      <c r="J471" s="490">
        <v>333</v>
      </c>
      <c r="K471" s="490">
        <v>46287</v>
      </c>
      <c r="L471" s="490"/>
      <c r="M471" s="490">
        <v>139</v>
      </c>
      <c r="N471" s="490">
        <v>291</v>
      </c>
      <c r="O471" s="490">
        <v>41322</v>
      </c>
      <c r="P471" s="512"/>
      <c r="Q471" s="491">
        <v>142</v>
      </c>
    </row>
    <row r="472" spans="1:17" ht="14.45" customHeight="1" x14ac:dyDescent="0.2">
      <c r="A472" s="485" t="s">
        <v>1612</v>
      </c>
      <c r="B472" s="486" t="s">
        <v>1505</v>
      </c>
      <c r="C472" s="486" t="s">
        <v>1487</v>
      </c>
      <c r="D472" s="486" t="s">
        <v>1515</v>
      </c>
      <c r="E472" s="486" t="s">
        <v>1514</v>
      </c>
      <c r="F472" s="490"/>
      <c r="G472" s="490"/>
      <c r="H472" s="490"/>
      <c r="I472" s="490"/>
      <c r="J472" s="490">
        <v>94</v>
      </c>
      <c r="K472" s="490">
        <v>17578</v>
      </c>
      <c r="L472" s="490"/>
      <c r="M472" s="490">
        <v>187</v>
      </c>
      <c r="N472" s="490">
        <v>50</v>
      </c>
      <c r="O472" s="490">
        <v>9700</v>
      </c>
      <c r="P472" s="512"/>
      <c r="Q472" s="491">
        <v>194</v>
      </c>
    </row>
    <row r="473" spans="1:17" ht="14.45" customHeight="1" x14ac:dyDescent="0.2">
      <c r="A473" s="485" t="s">
        <v>1612</v>
      </c>
      <c r="B473" s="486" t="s">
        <v>1505</v>
      </c>
      <c r="C473" s="486" t="s">
        <v>1487</v>
      </c>
      <c r="D473" s="486" t="s">
        <v>1516</v>
      </c>
      <c r="E473" s="486" t="s">
        <v>1517</v>
      </c>
      <c r="F473" s="490">
        <v>1</v>
      </c>
      <c r="G473" s="490">
        <v>645</v>
      </c>
      <c r="H473" s="490"/>
      <c r="I473" s="490">
        <v>645</v>
      </c>
      <c r="J473" s="490">
        <v>1</v>
      </c>
      <c r="K473" s="490">
        <v>649</v>
      </c>
      <c r="L473" s="490"/>
      <c r="M473" s="490">
        <v>649</v>
      </c>
      <c r="N473" s="490">
        <v>4</v>
      </c>
      <c r="O473" s="490">
        <v>2700</v>
      </c>
      <c r="P473" s="512"/>
      <c r="Q473" s="491">
        <v>675</v>
      </c>
    </row>
    <row r="474" spans="1:17" ht="14.45" customHeight="1" x14ac:dyDescent="0.2">
      <c r="A474" s="485" t="s">
        <v>1612</v>
      </c>
      <c r="B474" s="486" t="s">
        <v>1505</v>
      </c>
      <c r="C474" s="486" t="s">
        <v>1487</v>
      </c>
      <c r="D474" s="486" t="s">
        <v>1518</v>
      </c>
      <c r="E474" s="486" t="s">
        <v>1519</v>
      </c>
      <c r="F474" s="490"/>
      <c r="G474" s="490"/>
      <c r="H474" s="490"/>
      <c r="I474" s="490"/>
      <c r="J474" s="490">
        <v>13</v>
      </c>
      <c r="K474" s="490">
        <v>8034</v>
      </c>
      <c r="L474" s="490"/>
      <c r="M474" s="490">
        <v>618</v>
      </c>
      <c r="N474" s="490">
        <v>15</v>
      </c>
      <c r="O474" s="490">
        <v>9600</v>
      </c>
      <c r="P474" s="512"/>
      <c r="Q474" s="491">
        <v>640</v>
      </c>
    </row>
    <row r="475" spans="1:17" ht="14.45" customHeight="1" x14ac:dyDescent="0.2">
      <c r="A475" s="485" t="s">
        <v>1612</v>
      </c>
      <c r="B475" s="486" t="s">
        <v>1505</v>
      </c>
      <c r="C475" s="486" t="s">
        <v>1487</v>
      </c>
      <c r="D475" s="486" t="s">
        <v>1520</v>
      </c>
      <c r="E475" s="486" t="s">
        <v>1521</v>
      </c>
      <c r="F475" s="490">
        <v>26</v>
      </c>
      <c r="G475" s="490">
        <v>4550</v>
      </c>
      <c r="H475" s="490"/>
      <c r="I475" s="490">
        <v>175</v>
      </c>
      <c r="J475" s="490">
        <v>108</v>
      </c>
      <c r="K475" s="490">
        <v>19008</v>
      </c>
      <c r="L475" s="490"/>
      <c r="M475" s="490">
        <v>176</v>
      </c>
      <c r="N475" s="490">
        <v>82</v>
      </c>
      <c r="O475" s="490">
        <v>15580</v>
      </c>
      <c r="P475" s="512"/>
      <c r="Q475" s="491">
        <v>190</v>
      </c>
    </row>
    <row r="476" spans="1:17" ht="14.45" customHeight="1" x14ac:dyDescent="0.2">
      <c r="A476" s="485" t="s">
        <v>1612</v>
      </c>
      <c r="B476" s="486" t="s">
        <v>1505</v>
      </c>
      <c r="C476" s="486" t="s">
        <v>1487</v>
      </c>
      <c r="D476" s="486" t="s">
        <v>1522</v>
      </c>
      <c r="E476" s="486" t="s">
        <v>1523</v>
      </c>
      <c r="F476" s="490">
        <v>29</v>
      </c>
      <c r="G476" s="490">
        <v>10092</v>
      </c>
      <c r="H476" s="490"/>
      <c r="I476" s="490">
        <v>348</v>
      </c>
      <c r="J476" s="490">
        <v>22</v>
      </c>
      <c r="K476" s="490">
        <v>7656</v>
      </c>
      <c r="L476" s="490"/>
      <c r="M476" s="490">
        <v>348</v>
      </c>
      <c r="N476" s="490">
        <v>29</v>
      </c>
      <c r="O476" s="490">
        <v>10121</v>
      </c>
      <c r="P476" s="512"/>
      <c r="Q476" s="491">
        <v>349</v>
      </c>
    </row>
    <row r="477" spans="1:17" ht="14.45" customHeight="1" x14ac:dyDescent="0.2">
      <c r="A477" s="485" t="s">
        <v>1612</v>
      </c>
      <c r="B477" s="486" t="s">
        <v>1505</v>
      </c>
      <c r="C477" s="486" t="s">
        <v>1487</v>
      </c>
      <c r="D477" s="486" t="s">
        <v>1524</v>
      </c>
      <c r="E477" s="486" t="s">
        <v>1525</v>
      </c>
      <c r="F477" s="490">
        <v>599</v>
      </c>
      <c r="G477" s="490">
        <v>10183</v>
      </c>
      <c r="H477" s="490"/>
      <c r="I477" s="490">
        <v>17</v>
      </c>
      <c r="J477" s="490">
        <v>649</v>
      </c>
      <c r="K477" s="490">
        <v>11033</v>
      </c>
      <c r="L477" s="490"/>
      <c r="M477" s="490">
        <v>17</v>
      </c>
      <c r="N477" s="490">
        <v>473</v>
      </c>
      <c r="O477" s="490">
        <v>8987</v>
      </c>
      <c r="P477" s="512"/>
      <c r="Q477" s="491">
        <v>19</v>
      </c>
    </row>
    <row r="478" spans="1:17" ht="14.45" customHeight="1" x14ac:dyDescent="0.2">
      <c r="A478" s="485" t="s">
        <v>1612</v>
      </c>
      <c r="B478" s="486" t="s">
        <v>1505</v>
      </c>
      <c r="C478" s="486" t="s">
        <v>1487</v>
      </c>
      <c r="D478" s="486" t="s">
        <v>1526</v>
      </c>
      <c r="E478" s="486" t="s">
        <v>1527</v>
      </c>
      <c r="F478" s="490">
        <v>93</v>
      </c>
      <c r="G478" s="490">
        <v>25761</v>
      </c>
      <c r="H478" s="490"/>
      <c r="I478" s="490">
        <v>277</v>
      </c>
      <c r="J478" s="490">
        <v>67</v>
      </c>
      <c r="K478" s="490">
        <v>18693</v>
      </c>
      <c r="L478" s="490"/>
      <c r="M478" s="490">
        <v>279</v>
      </c>
      <c r="N478" s="490">
        <v>96</v>
      </c>
      <c r="O478" s="490">
        <v>27744</v>
      </c>
      <c r="P478" s="512"/>
      <c r="Q478" s="491">
        <v>289</v>
      </c>
    </row>
    <row r="479" spans="1:17" ht="14.45" customHeight="1" x14ac:dyDescent="0.2">
      <c r="A479" s="485" t="s">
        <v>1612</v>
      </c>
      <c r="B479" s="486" t="s">
        <v>1505</v>
      </c>
      <c r="C479" s="486" t="s">
        <v>1487</v>
      </c>
      <c r="D479" s="486" t="s">
        <v>1528</v>
      </c>
      <c r="E479" s="486" t="s">
        <v>1529</v>
      </c>
      <c r="F479" s="490">
        <v>142</v>
      </c>
      <c r="G479" s="490">
        <v>20022</v>
      </c>
      <c r="H479" s="490"/>
      <c r="I479" s="490">
        <v>141</v>
      </c>
      <c r="J479" s="490">
        <v>93</v>
      </c>
      <c r="K479" s="490">
        <v>13206</v>
      </c>
      <c r="L479" s="490"/>
      <c r="M479" s="490">
        <v>142</v>
      </c>
      <c r="N479" s="490">
        <v>152</v>
      </c>
      <c r="O479" s="490">
        <v>21736</v>
      </c>
      <c r="P479" s="512"/>
      <c r="Q479" s="491">
        <v>143</v>
      </c>
    </row>
    <row r="480" spans="1:17" ht="14.45" customHeight="1" x14ac:dyDescent="0.2">
      <c r="A480" s="485" t="s">
        <v>1612</v>
      </c>
      <c r="B480" s="486" t="s">
        <v>1505</v>
      </c>
      <c r="C480" s="486" t="s">
        <v>1487</v>
      </c>
      <c r="D480" s="486" t="s">
        <v>1530</v>
      </c>
      <c r="E480" s="486" t="s">
        <v>1529</v>
      </c>
      <c r="F480" s="490">
        <v>370</v>
      </c>
      <c r="G480" s="490">
        <v>29230</v>
      </c>
      <c r="H480" s="490"/>
      <c r="I480" s="490">
        <v>79</v>
      </c>
      <c r="J480" s="490">
        <v>333</v>
      </c>
      <c r="K480" s="490">
        <v>26307</v>
      </c>
      <c r="L480" s="490"/>
      <c r="M480" s="490">
        <v>79</v>
      </c>
      <c r="N480" s="490">
        <v>291</v>
      </c>
      <c r="O480" s="490">
        <v>23571</v>
      </c>
      <c r="P480" s="512"/>
      <c r="Q480" s="491">
        <v>81</v>
      </c>
    </row>
    <row r="481" spans="1:17" ht="14.45" customHeight="1" x14ac:dyDescent="0.2">
      <c r="A481" s="485" t="s">
        <v>1612</v>
      </c>
      <c r="B481" s="486" t="s">
        <v>1505</v>
      </c>
      <c r="C481" s="486" t="s">
        <v>1487</v>
      </c>
      <c r="D481" s="486" t="s">
        <v>1531</v>
      </c>
      <c r="E481" s="486" t="s">
        <v>1532</v>
      </c>
      <c r="F481" s="490">
        <v>142</v>
      </c>
      <c r="G481" s="490">
        <v>44872</v>
      </c>
      <c r="H481" s="490"/>
      <c r="I481" s="490">
        <v>316</v>
      </c>
      <c r="J481" s="490">
        <v>93</v>
      </c>
      <c r="K481" s="490">
        <v>29574</v>
      </c>
      <c r="L481" s="490"/>
      <c r="M481" s="490">
        <v>318</v>
      </c>
      <c r="N481" s="490">
        <v>152</v>
      </c>
      <c r="O481" s="490">
        <v>49856</v>
      </c>
      <c r="P481" s="512"/>
      <c r="Q481" s="491">
        <v>328</v>
      </c>
    </row>
    <row r="482" spans="1:17" ht="14.45" customHeight="1" x14ac:dyDescent="0.2">
      <c r="A482" s="485" t="s">
        <v>1612</v>
      </c>
      <c r="B482" s="486" t="s">
        <v>1505</v>
      </c>
      <c r="C482" s="486" t="s">
        <v>1487</v>
      </c>
      <c r="D482" s="486" t="s">
        <v>1533</v>
      </c>
      <c r="E482" s="486" t="s">
        <v>1534</v>
      </c>
      <c r="F482" s="490">
        <v>79</v>
      </c>
      <c r="G482" s="490">
        <v>25991</v>
      </c>
      <c r="H482" s="490"/>
      <c r="I482" s="490">
        <v>329</v>
      </c>
      <c r="J482" s="490">
        <v>114</v>
      </c>
      <c r="K482" s="490">
        <v>37506</v>
      </c>
      <c r="L482" s="490"/>
      <c r="M482" s="490">
        <v>329</v>
      </c>
      <c r="N482" s="490">
        <v>200</v>
      </c>
      <c r="O482" s="490">
        <v>66000</v>
      </c>
      <c r="P482" s="512"/>
      <c r="Q482" s="491">
        <v>330</v>
      </c>
    </row>
    <row r="483" spans="1:17" ht="14.45" customHeight="1" x14ac:dyDescent="0.2">
      <c r="A483" s="485" t="s">
        <v>1612</v>
      </c>
      <c r="B483" s="486" t="s">
        <v>1505</v>
      </c>
      <c r="C483" s="486" t="s">
        <v>1487</v>
      </c>
      <c r="D483" s="486" t="s">
        <v>1535</v>
      </c>
      <c r="E483" s="486" t="s">
        <v>1536</v>
      </c>
      <c r="F483" s="490">
        <v>258</v>
      </c>
      <c r="G483" s="490">
        <v>42570</v>
      </c>
      <c r="H483" s="490"/>
      <c r="I483" s="490">
        <v>165</v>
      </c>
      <c r="J483" s="490">
        <v>215</v>
      </c>
      <c r="K483" s="490">
        <v>35690</v>
      </c>
      <c r="L483" s="490"/>
      <c r="M483" s="490">
        <v>166</v>
      </c>
      <c r="N483" s="490">
        <v>221</v>
      </c>
      <c r="O483" s="490">
        <v>37570</v>
      </c>
      <c r="P483" s="512"/>
      <c r="Q483" s="491">
        <v>170</v>
      </c>
    </row>
    <row r="484" spans="1:17" ht="14.45" customHeight="1" x14ac:dyDescent="0.2">
      <c r="A484" s="485" t="s">
        <v>1612</v>
      </c>
      <c r="B484" s="486" t="s">
        <v>1505</v>
      </c>
      <c r="C484" s="486" t="s">
        <v>1487</v>
      </c>
      <c r="D484" s="486" t="s">
        <v>1539</v>
      </c>
      <c r="E484" s="486" t="s">
        <v>1503</v>
      </c>
      <c r="F484" s="490">
        <v>1101</v>
      </c>
      <c r="G484" s="490">
        <v>81474</v>
      </c>
      <c r="H484" s="490"/>
      <c r="I484" s="490">
        <v>74</v>
      </c>
      <c r="J484" s="490">
        <v>967</v>
      </c>
      <c r="K484" s="490">
        <v>71558</v>
      </c>
      <c r="L484" s="490"/>
      <c r="M484" s="490">
        <v>74</v>
      </c>
      <c r="N484" s="490">
        <v>956</v>
      </c>
      <c r="O484" s="490">
        <v>71700</v>
      </c>
      <c r="P484" s="512"/>
      <c r="Q484" s="491">
        <v>75</v>
      </c>
    </row>
    <row r="485" spans="1:17" ht="14.45" customHeight="1" x14ac:dyDescent="0.2">
      <c r="A485" s="485" t="s">
        <v>1612</v>
      </c>
      <c r="B485" s="486" t="s">
        <v>1505</v>
      </c>
      <c r="C485" s="486" t="s">
        <v>1487</v>
      </c>
      <c r="D485" s="486" t="s">
        <v>1544</v>
      </c>
      <c r="E485" s="486" t="s">
        <v>1545</v>
      </c>
      <c r="F485" s="490"/>
      <c r="G485" s="490"/>
      <c r="H485" s="490"/>
      <c r="I485" s="490"/>
      <c r="J485" s="490">
        <v>14</v>
      </c>
      <c r="K485" s="490">
        <v>3290</v>
      </c>
      <c r="L485" s="490"/>
      <c r="M485" s="490">
        <v>235</v>
      </c>
      <c r="N485" s="490">
        <v>17</v>
      </c>
      <c r="O485" s="490">
        <v>4199</v>
      </c>
      <c r="P485" s="512"/>
      <c r="Q485" s="491">
        <v>247</v>
      </c>
    </row>
    <row r="486" spans="1:17" ht="14.45" customHeight="1" x14ac:dyDescent="0.2">
      <c r="A486" s="485" t="s">
        <v>1612</v>
      </c>
      <c r="B486" s="486" t="s">
        <v>1505</v>
      </c>
      <c r="C486" s="486" t="s">
        <v>1487</v>
      </c>
      <c r="D486" s="486" t="s">
        <v>1546</v>
      </c>
      <c r="E486" s="486" t="s">
        <v>1547</v>
      </c>
      <c r="F486" s="490">
        <v>29</v>
      </c>
      <c r="G486" s="490">
        <v>35264</v>
      </c>
      <c r="H486" s="490"/>
      <c r="I486" s="490">
        <v>1216</v>
      </c>
      <c r="J486" s="490">
        <v>35</v>
      </c>
      <c r="K486" s="490">
        <v>42700</v>
      </c>
      <c r="L486" s="490"/>
      <c r="M486" s="490">
        <v>1220</v>
      </c>
      <c r="N486" s="490">
        <v>44</v>
      </c>
      <c r="O486" s="490">
        <v>54560</v>
      </c>
      <c r="P486" s="512"/>
      <c r="Q486" s="491">
        <v>1240</v>
      </c>
    </row>
    <row r="487" spans="1:17" ht="14.45" customHeight="1" x14ac:dyDescent="0.2">
      <c r="A487" s="485" t="s">
        <v>1612</v>
      </c>
      <c r="B487" s="486" t="s">
        <v>1505</v>
      </c>
      <c r="C487" s="486" t="s">
        <v>1487</v>
      </c>
      <c r="D487" s="486" t="s">
        <v>1548</v>
      </c>
      <c r="E487" s="486" t="s">
        <v>1549</v>
      </c>
      <c r="F487" s="490">
        <v>19</v>
      </c>
      <c r="G487" s="490">
        <v>2204</v>
      </c>
      <c r="H487" s="490"/>
      <c r="I487" s="490">
        <v>116</v>
      </c>
      <c r="J487" s="490">
        <v>17</v>
      </c>
      <c r="K487" s="490">
        <v>1989</v>
      </c>
      <c r="L487" s="490"/>
      <c r="M487" s="490">
        <v>117</v>
      </c>
      <c r="N487" s="490">
        <v>21</v>
      </c>
      <c r="O487" s="490">
        <v>2562</v>
      </c>
      <c r="P487" s="512"/>
      <c r="Q487" s="491">
        <v>122</v>
      </c>
    </row>
    <row r="488" spans="1:17" ht="14.45" customHeight="1" x14ac:dyDescent="0.2">
      <c r="A488" s="485" t="s">
        <v>1612</v>
      </c>
      <c r="B488" s="486" t="s">
        <v>1505</v>
      </c>
      <c r="C488" s="486" t="s">
        <v>1487</v>
      </c>
      <c r="D488" s="486" t="s">
        <v>1550</v>
      </c>
      <c r="E488" s="486" t="s">
        <v>1551</v>
      </c>
      <c r="F488" s="490"/>
      <c r="G488" s="490"/>
      <c r="H488" s="490"/>
      <c r="I488" s="490"/>
      <c r="J488" s="490">
        <v>1</v>
      </c>
      <c r="K488" s="490">
        <v>352</v>
      </c>
      <c r="L488" s="490"/>
      <c r="M488" s="490">
        <v>352</v>
      </c>
      <c r="N488" s="490"/>
      <c r="O488" s="490"/>
      <c r="P488" s="512"/>
      <c r="Q488" s="491"/>
    </row>
    <row r="489" spans="1:17" ht="14.45" customHeight="1" x14ac:dyDescent="0.2">
      <c r="A489" s="485" t="s">
        <v>1612</v>
      </c>
      <c r="B489" s="486" t="s">
        <v>1505</v>
      </c>
      <c r="C489" s="486" t="s">
        <v>1487</v>
      </c>
      <c r="D489" s="486" t="s">
        <v>1554</v>
      </c>
      <c r="E489" s="486" t="s">
        <v>1555</v>
      </c>
      <c r="F489" s="490"/>
      <c r="G489" s="490"/>
      <c r="H489" s="490"/>
      <c r="I489" s="490"/>
      <c r="J489" s="490">
        <v>14</v>
      </c>
      <c r="K489" s="490">
        <v>15148</v>
      </c>
      <c r="L489" s="490"/>
      <c r="M489" s="490">
        <v>1082</v>
      </c>
      <c r="N489" s="490">
        <v>14</v>
      </c>
      <c r="O489" s="490">
        <v>15736</v>
      </c>
      <c r="P489" s="512"/>
      <c r="Q489" s="491">
        <v>1124</v>
      </c>
    </row>
    <row r="490" spans="1:17" ht="14.45" customHeight="1" x14ac:dyDescent="0.2">
      <c r="A490" s="485" t="s">
        <v>1612</v>
      </c>
      <c r="B490" s="486" t="s">
        <v>1505</v>
      </c>
      <c r="C490" s="486" t="s">
        <v>1487</v>
      </c>
      <c r="D490" s="486" t="s">
        <v>1556</v>
      </c>
      <c r="E490" s="486" t="s">
        <v>1557</v>
      </c>
      <c r="F490" s="490"/>
      <c r="G490" s="490"/>
      <c r="H490" s="490"/>
      <c r="I490" s="490"/>
      <c r="J490" s="490"/>
      <c r="K490" s="490"/>
      <c r="L490" s="490"/>
      <c r="M490" s="490"/>
      <c r="N490" s="490">
        <v>1</v>
      </c>
      <c r="O490" s="490">
        <v>316</v>
      </c>
      <c r="P490" s="512"/>
      <c r="Q490" s="491">
        <v>316</v>
      </c>
    </row>
    <row r="491" spans="1:17" ht="14.45" customHeight="1" x14ac:dyDescent="0.2">
      <c r="A491" s="485" t="s">
        <v>1613</v>
      </c>
      <c r="B491" s="486" t="s">
        <v>1505</v>
      </c>
      <c r="C491" s="486" t="s">
        <v>1487</v>
      </c>
      <c r="D491" s="486" t="s">
        <v>1502</v>
      </c>
      <c r="E491" s="486" t="s">
        <v>1503</v>
      </c>
      <c r="F491" s="490">
        <v>715</v>
      </c>
      <c r="G491" s="490">
        <v>152295</v>
      </c>
      <c r="H491" s="490"/>
      <c r="I491" s="490">
        <v>213</v>
      </c>
      <c r="J491" s="490">
        <v>659</v>
      </c>
      <c r="K491" s="490">
        <v>141685</v>
      </c>
      <c r="L491" s="490"/>
      <c r="M491" s="490">
        <v>215</v>
      </c>
      <c r="N491" s="490">
        <v>828</v>
      </c>
      <c r="O491" s="490">
        <v>183816</v>
      </c>
      <c r="P491" s="512"/>
      <c r="Q491" s="491">
        <v>222</v>
      </c>
    </row>
    <row r="492" spans="1:17" ht="14.45" customHeight="1" x14ac:dyDescent="0.2">
      <c r="A492" s="485" t="s">
        <v>1613</v>
      </c>
      <c r="B492" s="486" t="s">
        <v>1505</v>
      </c>
      <c r="C492" s="486" t="s">
        <v>1487</v>
      </c>
      <c r="D492" s="486" t="s">
        <v>1506</v>
      </c>
      <c r="E492" s="486" t="s">
        <v>1503</v>
      </c>
      <c r="F492" s="490">
        <v>3</v>
      </c>
      <c r="G492" s="490">
        <v>264</v>
      </c>
      <c r="H492" s="490"/>
      <c r="I492" s="490">
        <v>88</v>
      </c>
      <c r="J492" s="490"/>
      <c r="K492" s="490"/>
      <c r="L492" s="490"/>
      <c r="M492" s="490"/>
      <c r="N492" s="490"/>
      <c r="O492" s="490"/>
      <c r="P492" s="512"/>
      <c r="Q492" s="491"/>
    </row>
    <row r="493" spans="1:17" ht="14.45" customHeight="1" x14ac:dyDescent="0.2">
      <c r="A493" s="485" t="s">
        <v>1613</v>
      </c>
      <c r="B493" s="486" t="s">
        <v>1505</v>
      </c>
      <c r="C493" s="486" t="s">
        <v>1487</v>
      </c>
      <c r="D493" s="486" t="s">
        <v>1507</v>
      </c>
      <c r="E493" s="486" t="s">
        <v>1508</v>
      </c>
      <c r="F493" s="490">
        <v>367</v>
      </c>
      <c r="G493" s="490">
        <v>111201</v>
      </c>
      <c r="H493" s="490"/>
      <c r="I493" s="490">
        <v>303</v>
      </c>
      <c r="J493" s="490">
        <v>406</v>
      </c>
      <c r="K493" s="490">
        <v>123830</v>
      </c>
      <c r="L493" s="490"/>
      <c r="M493" s="490">
        <v>305</v>
      </c>
      <c r="N493" s="490">
        <v>1211</v>
      </c>
      <c r="O493" s="490">
        <v>380254</v>
      </c>
      <c r="P493" s="512"/>
      <c r="Q493" s="491">
        <v>314</v>
      </c>
    </row>
    <row r="494" spans="1:17" ht="14.45" customHeight="1" x14ac:dyDescent="0.2">
      <c r="A494" s="485" t="s">
        <v>1613</v>
      </c>
      <c r="B494" s="486" t="s">
        <v>1505</v>
      </c>
      <c r="C494" s="486" t="s">
        <v>1487</v>
      </c>
      <c r="D494" s="486" t="s">
        <v>1509</v>
      </c>
      <c r="E494" s="486" t="s">
        <v>1510</v>
      </c>
      <c r="F494" s="490">
        <v>9</v>
      </c>
      <c r="G494" s="490">
        <v>900</v>
      </c>
      <c r="H494" s="490"/>
      <c r="I494" s="490">
        <v>100</v>
      </c>
      <c r="J494" s="490">
        <v>6</v>
      </c>
      <c r="K494" s="490">
        <v>606</v>
      </c>
      <c r="L494" s="490"/>
      <c r="M494" s="490">
        <v>101</v>
      </c>
      <c r="N494" s="490">
        <v>15</v>
      </c>
      <c r="O494" s="490">
        <v>1590</v>
      </c>
      <c r="P494" s="512"/>
      <c r="Q494" s="491">
        <v>106</v>
      </c>
    </row>
    <row r="495" spans="1:17" ht="14.45" customHeight="1" x14ac:dyDescent="0.2">
      <c r="A495" s="485" t="s">
        <v>1613</v>
      </c>
      <c r="B495" s="486" t="s">
        <v>1505</v>
      </c>
      <c r="C495" s="486" t="s">
        <v>1487</v>
      </c>
      <c r="D495" s="486" t="s">
        <v>1513</v>
      </c>
      <c r="E495" s="486" t="s">
        <v>1514</v>
      </c>
      <c r="F495" s="490">
        <v>90</v>
      </c>
      <c r="G495" s="490">
        <v>12420</v>
      </c>
      <c r="H495" s="490"/>
      <c r="I495" s="490">
        <v>138</v>
      </c>
      <c r="J495" s="490">
        <v>117</v>
      </c>
      <c r="K495" s="490">
        <v>16263</v>
      </c>
      <c r="L495" s="490"/>
      <c r="M495" s="490">
        <v>139</v>
      </c>
      <c r="N495" s="490">
        <v>106</v>
      </c>
      <c r="O495" s="490">
        <v>15052</v>
      </c>
      <c r="P495" s="512"/>
      <c r="Q495" s="491">
        <v>142</v>
      </c>
    </row>
    <row r="496" spans="1:17" ht="14.45" customHeight="1" x14ac:dyDescent="0.2">
      <c r="A496" s="485" t="s">
        <v>1613</v>
      </c>
      <c r="B496" s="486" t="s">
        <v>1505</v>
      </c>
      <c r="C496" s="486" t="s">
        <v>1487</v>
      </c>
      <c r="D496" s="486" t="s">
        <v>1515</v>
      </c>
      <c r="E496" s="486" t="s">
        <v>1514</v>
      </c>
      <c r="F496" s="490">
        <v>1</v>
      </c>
      <c r="G496" s="490">
        <v>185</v>
      </c>
      <c r="H496" s="490"/>
      <c r="I496" s="490">
        <v>185</v>
      </c>
      <c r="J496" s="490"/>
      <c r="K496" s="490"/>
      <c r="L496" s="490"/>
      <c r="M496" s="490"/>
      <c r="N496" s="490"/>
      <c r="O496" s="490"/>
      <c r="P496" s="512"/>
      <c r="Q496" s="491"/>
    </row>
    <row r="497" spans="1:17" ht="14.45" customHeight="1" x14ac:dyDescent="0.2">
      <c r="A497" s="485" t="s">
        <v>1613</v>
      </c>
      <c r="B497" s="486" t="s">
        <v>1505</v>
      </c>
      <c r="C497" s="486" t="s">
        <v>1487</v>
      </c>
      <c r="D497" s="486" t="s">
        <v>1516</v>
      </c>
      <c r="E497" s="486" t="s">
        <v>1517</v>
      </c>
      <c r="F497" s="490"/>
      <c r="G497" s="490"/>
      <c r="H497" s="490"/>
      <c r="I497" s="490"/>
      <c r="J497" s="490"/>
      <c r="K497" s="490"/>
      <c r="L497" s="490"/>
      <c r="M497" s="490"/>
      <c r="N497" s="490">
        <v>1</v>
      </c>
      <c r="O497" s="490">
        <v>675</v>
      </c>
      <c r="P497" s="512"/>
      <c r="Q497" s="491">
        <v>675</v>
      </c>
    </row>
    <row r="498" spans="1:17" ht="14.45" customHeight="1" x14ac:dyDescent="0.2">
      <c r="A498" s="485" t="s">
        <v>1613</v>
      </c>
      <c r="B498" s="486" t="s">
        <v>1505</v>
      </c>
      <c r="C498" s="486" t="s">
        <v>1487</v>
      </c>
      <c r="D498" s="486" t="s">
        <v>1520</v>
      </c>
      <c r="E498" s="486" t="s">
        <v>1521</v>
      </c>
      <c r="F498" s="490">
        <v>14</v>
      </c>
      <c r="G498" s="490">
        <v>2450</v>
      </c>
      <c r="H498" s="490"/>
      <c r="I498" s="490">
        <v>175</v>
      </c>
      <c r="J498" s="490">
        <v>18</v>
      </c>
      <c r="K498" s="490">
        <v>3168</v>
      </c>
      <c r="L498" s="490"/>
      <c r="M498" s="490">
        <v>176</v>
      </c>
      <c r="N498" s="490">
        <v>34</v>
      </c>
      <c r="O498" s="490">
        <v>6460</v>
      </c>
      <c r="P498" s="512"/>
      <c r="Q498" s="491">
        <v>190</v>
      </c>
    </row>
    <row r="499" spans="1:17" ht="14.45" customHeight="1" x14ac:dyDescent="0.2">
      <c r="A499" s="485" t="s">
        <v>1613</v>
      </c>
      <c r="B499" s="486" t="s">
        <v>1505</v>
      </c>
      <c r="C499" s="486" t="s">
        <v>1487</v>
      </c>
      <c r="D499" s="486" t="s">
        <v>1522</v>
      </c>
      <c r="E499" s="486" t="s">
        <v>1523</v>
      </c>
      <c r="F499" s="490">
        <v>1</v>
      </c>
      <c r="G499" s="490">
        <v>348</v>
      </c>
      <c r="H499" s="490"/>
      <c r="I499" s="490">
        <v>348</v>
      </c>
      <c r="J499" s="490">
        <v>1</v>
      </c>
      <c r="K499" s="490">
        <v>348</v>
      </c>
      <c r="L499" s="490"/>
      <c r="M499" s="490">
        <v>348</v>
      </c>
      <c r="N499" s="490"/>
      <c r="O499" s="490"/>
      <c r="P499" s="512"/>
      <c r="Q499" s="491"/>
    </row>
    <row r="500" spans="1:17" ht="14.45" customHeight="1" x14ac:dyDescent="0.2">
      <c r="A500" s="485" t="s">
        <v>1613</v>
      </c>
      <c r="B500" s="486" t="s">
        <v>1505</v>
      </c>
      <c r="C500" s="486" t="s">
        <v>1487</v>
      </c>
      <c r="D500" s="486" t="s">
        <v>1524</v>
      </c>
      <c r="E500" s="486" t="s">
        <v>1525</v>
      </c>
      <c r="F500" s="490">
        <v>287</v>
      </c>
      <c r="G500" s="490">
        <v>4879</v>
      </c>
      <c r="H500" s="490"/>
      <c r="I500" s="490">
        <v>17</v>
      </c>
      <c r="J500" s="490">
        <v>295</v>
      </c>
      <c r="K500" s="490">
        <v>5015</v>
      </c>
      <c r="L500" s="490"/>
      <c r="M500" s="490">
        <v>17</v>
      </c>
      <c r="N500" s="490">
        <v>274</v>
      </c>
      <c r="O500" s="490">
        <v>5206</v>
      </c>
      <c r="P500" s="512"/>
      <c r="Q500" s="491">
        <v>19</v>
      </c>
    </row>
    <row r="501" spans="1:17" ht="14.45" customHeight="1" x14ac:dyDescent="0.2">
      <c r="A501" s="485" t="s">
        <v>1613</v>
      </c>
      <c r="B501" s="486" t="s">
        <v>1505</v>
      </c>
      <c r="C501" s="486" t="s">
        <v>1487</v>
      </c>
      <c r="D501" s="486" t="s">
        <v>1526</v>
      </c>
      <c r="E501" s="486" t="s">
        <v>1527</v>
      </c>
      <c r="F501" s="490">
        <v>135</v>
      </c>
      <c r="G501" s="490">
        <v>37395</v>
      </c>
      <c r="H501" s="490"/>
      <c r="I501" s="490">
        <v>277</v>
      </c>
      <c r="J501" s="490">
        <v>103</v>
      </c>
      <c r="K501" s="490">
        <v>28737</v>
      </c>
      <c r="L501" s="490"/>
      <c r="M501" s="490">
        <v>279</v>
      </c>
      <c r="N501" s="490">
        <v>141</v>
      </c>
      <c r="O501" s="490">
        <v>40749</v>
      </c>
      <c r="P501" s="512"/>
      <c r="Q501" s="491">
        <v>289</v>
      </c>
    </row>
    <row r="502" spans="1:17" ht="14.45" customHeight="1" x14ac:dyDescent="0.2">
      <c r="A502" s="485" t="s">
        <v>1613</v>
      </c>
      <c r="B502" s="486" t="s">
        <v>1505</v>
      </c>
      <c r="C502" s="486" t="s">
        <v>1487</v>
      </c>
      <c r="D502" s="486" t="s">
        <v>1528</v>
      </c>
      <c r="E502" s="486" t="s">
        <v>1529</v>
      </c>
      <c r="F502" s="490">
        <v>193</v>
      </c>
      <c r="G502" s="490">
        <v>27213</v>
      </c>
      <c r="H502" s="490"/>
      <c r="I502" s="490">
        <v>141</v>
      </c>
      <c r="J502" s="490">
        <v>176</v>
      </c>
      <c r="K502" s="490">
        <v>24992</v>
      </c>
      <c r="L502" s="490"/>
      <c r="M502" s="490">
        <v>142</v>
      </c>
      <c r="N502" s="490">
        <v>265</v>
      </c>
      <c r="O502" s="490">
        <v>37895</v>
      </c>
      <c r="P502" s="512"/>
      <c r="Q502" s="491">
        <v>143</v>
      </c>
    </row>
    <row r="503" spans="1:17" ht="14.45" customHeight="1" x14ac:dyDescent="0.2">
      <c r="A503" s="485" t="s">
        <v>1613</v>
      </c>
      <c r="B503" s="486" t="s">
        <v>1505</v>
      </c>
      <c r="C503" s="486" t="s">
        <v>1487</v>
      </c>
      <c r="D503" s="486" t="s">
        <v>1530</v>
      </c>
      <c r="E503" s="486" t="s">
        <v>1529</v>
      </c>
      <c r="F503" s="490">
        <v>90</v>
      </c>
      <c r="G503" s="490">
        <v>7110</v>
      </c>
      <c r="H503" s="490"/>
      <c r="I503" s="490">
        <v>79</v>
      </c>
      <c r="J503" s="490">
        <v>117</v>
      </c>
      <c r="K503" s="490">
        <v>9243</v>
      </c>
      <c r="L503" s="490"/>
      <c r="M503" s="490">
        <v>79</v>
      </c>
      <c r="N503" s="490">
        <v>106</v>
      </c>
      <c r="O503" s="490">
        <v>8586</v>
      </c>
      <c r="P503" s="512"/>
      <c r="Q503" s="491">
        <v>81</v>
      </c>
    </row>
    <row r="504" spans="1:17" ht="14.45" customHeight="1" x14ac:dyDescent="0.2">
      <c r="A504" s="485" t="s">
        <v>1613</v>
      </c>
      <c r="B504" s="486" t="s">
        <v>1505</v>
      </c>
      <c r="C504" s="486" t="s">
        <v>1487</v>
      </c>
      <c r="D504" s="486" t="s">
        <v>1531</v>
      </c>
      <c r="E504" s="486" t="s">
        <v>1532</v>
      </c>
      <c r="F504" s="490">
        <v>193</v>
      </c>
      <c r="G504" s="490">
        <v>60988</v>
      </c>
      <c r="H504" s="490"/>
      <c r="I504" s="490">
        <v>316</v>
      </c>
      <c r="J504" s="490">
        <v>176</v>
      </c>
      <c r="K504" s="490">
        <v>55968</v>
      </c>
      <c r="L504" s="490"/>
      <c r="M504" s="490">
        <v>318</v>
      </c>
      <c r="N504" s="490">
        <v>265</v>
      </c>
      <c r="O504" s="490">
        <v>86920</v>
      </c>
      <c r="P504" s="512"/>
      <c r="Q504" s="491">
        <v>328</v>
      </c>
    </row>
    <row r="505" spans="1:17" ht="14.45" customHeight="1" x14ac:dyDescent="0.2">
      <c r="A505" s="485" t="s">
        <v>1613</v>
      </c>
      <c r="B505" s="486" t="s">
        <v>1505</v>
      </c>
      <c r="C505" s="486" t="s">
        <v>1487</v>
      </c>
      <c r="D505" s="486" t="s">
        <v>1535</v>
      </c>
      <c r="E505" s="486" t="s">
        <v>1536</v>
      </c>
      <c r="F505" s="490">
        <v>38</v>
      </c>
      <c r="G505" s="490">
        <v>6270</v>
      </c>
      <c r="H505" s="490"/>
      <c r="I505" s="490">
        <v>165</v>
      </c>
      <c r="J505" s="490">
        <v>52</v>
      </c>
      <c r="K505" s="490">
        <v>8632</v>
      </c>
      <c r="L505" s="490"/>
      <c r="M505" s="490">
        <v>166</v>
      </c>
      <c r="N505" s="490">
        <v>58</v>
      </c>
      <c r="O505" s="490">
        <v>9860</v>
      </c>
      <c r="P505" s="512"/>
      <c r="Q505" s="491">
        <v>170</v>
      </c>
    </row>
    <row r="506" spans="1:17" ht="14.45" customHeight="1" x14ac:dyDescent="0.2">
      <c r="A506" s="485" t="s">
        <v>1613</v>
      </c>
      <c r="B506" s="486" t="s">
        <v>1505</v>
      </c>
      <c r="C506" s="486" t="s">
        <v>1487</v>
      </c>
      <c r="D506" s="486" t="s">
        <v>1539</v>
      </c>
      <c r="E506" s="486" t="s">
        <v>1503</v>
      </c>
      <c r="F506" s="490">
        <v>317</v>
      </c>
      <c r="G506" s="490">
        <v>23458</v>
      </c>
      <c r="H506" s="490"/>
      <c r="I506" s="490">
        <v>74</v>
      </c>
      <c r="J506" s="490">
        <v>386</v>
      </c>
      <c r="K506" s="490">
        <v>28564</v>
      </c>
      <c r="L506" s="490"/>
      <c r="M506" s="490">
        <v>74</v>
      </c>
      <c r="N506" s="490">
        <v>476</v>
      </c>
      <c r="O506" s="490">
        <v>35700</v>
      </c>
      <c r="P506" s="512"/>
      <c r="Q506" s="491">
        <v>75</v>
      </c>
    </row>
    <row r="507" spans="1:17" ht="14.45" customHeight="1" x14ac:dyDescent="0.2">
      <c r="A507" s="485" t="s">
        <v>1613</v>
      </c>
      <c r="B507" s="486" t="s">
        <v>1505</v>
      </c>
      <c r="C507" s="486" t="s">
        <v>1487</v>
      </c>
      <c r="D507" s="486" t="s">
        <v>1544</v>
      </c>
      <c r="E507" s="486" t="s">
        <v>1545</v>
      </c>
      <c r="F507" s="490">
        <v>1</v>
      </c>
      <c r="G507" s="490">
        <v>233</v>
      </c>
      <c r="H507" s="490"/>
      <c r="I507" s="490">
        <v>233</v>
      </c>
      <c r="J507" s="490"/>
      <c r="K507" s="490"/>
      <c r="L507" s="490"/>
      <c r="M507" s="490"/>
      <c r="N507" s="490"/>
      <c r="O507" s="490"/>
      <c r="P507" s="512"/>
      <c r="Q507" s="491"/>
    </row>
    <row r="508" spans="1:17" ht="14.45" customHeight="1" x14ac:dyDescent="0.2">
      <c r="A508" s="485" t="s">
        <v>1613</v>
      </c>
      <c r="B508" s="486" t="s">
        <v>1505</v>
      </c>
      <c r="C508" s="486" t="s">
        <v>1487</v>
      </c>
      <c r="D508" s="486" t="s">
        <v>1546</v>
      </c>
      <c r="E508" s="486" t="s">
        <v>1547</v>
      </c>
      <c r="F508" s="490">
        <v>14</v>
      </c>
      <c r="G508" s="490">
        <v>17024</v>
      </c>
      <c r="H508" s="490"/>
      <c r="I508" s="490">
        <v>1216</v>
      </c>
      <c r="J508" s="490">
        <v>19</v>
      </c>
      <c r="K508" s="490">
        <v>23180</v>
      </c>
      <c r="L508" s="490"/>
      <c r="M508" s="490">
        <v>1220</v>
      </c>
      <c r="N508" s="490">
        <v>49</v>
      </c>
      <c r="O508" s="490">
        <v>60760</v>
      </c>
      <c r="P508" s="512"/>
      <c r="Q508" s="491">
        <v>1240</v>
      </c>
    </row>
    <row r="509" spans="1:17" ht="14.45" customHeight="1" x14ac:dyDescent="0.2">
      <c r="A509" s="485" t="s">
        <v>1613</v>
      </c>
      <c r="B509" s="486" t="s">
        <v>1505</v>
      </c>
      <c r="C509" s="486" t="s">
        <v>1487</v>
      </c>
      <c r="D509" s="486" t="s">
        <v>1548</v>
      </c>
      <c r="E509" s="486" t="s">
        <v>1549</v>
      </c>
      <c r="F509" s="490">
        <v>10</v>
      </c>
      <c r="G509" s="490">
        <v>1160</v>
      </c>
      <c r="H509" s="490"/>
      <c r="I509" s="490">
        <v>116</v>
      </c>
      <c r="J509" s="490">
        <v>9</v>
      </c>
      <c r="K509" s="490">
        <v>1053</v>
      </c>
      <c r="L509" s="490"/>
      <c r="M509" s="490">
        <v>117</v>
      </c>
      <c r="N509" s="490">
        <v>26</v>
      </c>
      <c r="O509" s="490">
        <v>3172</v>
      </c>
      <c r="P509" s="512"/>
      <c r="Q509" s="491">
        <v>122</v>
      </c>
    </row>
    <row r="510" spans="1:17" ht="14.45" customHeight="1" x14ac:dyDescent="0.2">
      <c r="A510" s="485" t="s">
        <v>1613</v>
      </c>
      <c r="B510" s="486" t="s">
        <v>1505</v>
      </c>
      <c r="C510" s="486" t="s">
        <v>1487</v>
      </c>
      <c r="D510" s="486" t="s">
        <v>1550</v>
      </c>
      <c r="E510" s="486" t="s">
        <v>1551</v>
      </c>
      <c r="F510" s="490">
        <v>2</v>
      </c>
      <c r="G510" s="490">
        <v>700</v>
      </c>
      <c r="H510" s="490"/>
      <c r="I510" s="490">
        <v>350</v>
      </c>
      <c r="J510" s="490"/>
      <c r="K510" s="490"/>
      <c r="L510" s="490"/>
      <c r="M510" s="490"/>
      <c r="N510" s="490"/>
      <c r="O510" s="490"/>
      <c r="P510" s="512"/>
      <c r="Q510" s="491"/>
    </row>
    <row r="511" spans="1:17" ht="14.45" customHeight="1" thickBot="1" x14ac:dyDescent="0.25">
      <c r="A511" s="492" t="s">
        <v>1613</v>
      </c>
      <c r="B511" s="493" t="s">
        <v>1505</v>
      </c>
      <c r="C511" s="493" t="s">
        <v>1487</v>
      </c>
      <c r="D511" s="493" t="s">
        <v>1556</v>
      </c>
      <c r="E511" s="493" t="s">
        <v>1557</v>
      </c>
      <c r="F511" s="497">
        <v>1</v>
      </c>
      <c r="G511" s="497">
        <v>304</v>
      </c>
      <c r="H511" s="497"/>
      <c r="I511" s="497">
        <v>304</v>
      </c>
      <c r="J511" s="497"/>
      <c r="K511" s="497"/>
      <c r="L511" s="497"/>
      <c r="M511" s="497"/>
      <c r="N511" s="497"/>
      <c r="O511" s="497"/>
      <c r="P511" s="505"/>
      <c r="Q511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3FF241AA-62D8-4266-AF9B-3A4CB8C2D736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30.453850000000003</v>
      </c>
      <c r="C5" s="29">
        <v>32.965260000000008</v>
      </c>
      <c r="D5" s="8"/>
      <c r="E5" s="117">
        <v>31.856709999999993</v>
      </c>
      <c r="F5" s="28">
        <v>0</v>
      </c>
      <c r="G5" s="116">
        <f>E5-F5</f>
        <v>31.856709999999993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20296.280340000001</v>
      </c>
      <c r="C6" s="31">
        <v>19861.306930000002</v>
      </c>
      <c r="D6" s="8"/>
      <c r="E6" s="118">
        <v>18659.95306</v>
      </c>
      <c r="F6" s="30">
        <v>0</v>
      </c>
      <c r="G6" s="119">
        <f>E6-F6</f>
        <v>18659.95306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23932.520329999999</v>
      </c>
      <c r="C7" s="31">
        <v>33441.252890000003</v>
      </c>
      <c r="D7" s="8"/>
      <c r="E7" s="118">
        <v>23903.885569999999</v>
      </c>
      <c r="F7" s="30">
        <v>0</v>
      </c>
      <c r="G7" s="119">
        <f>E7-F7</f>
        <v>23903.885569999999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-23176.725210000004</v>
      </c>
      <c r="C8" s="33">
        <v>-26314.058650000014</v>
      </c>
      <c r="D8" s="8"/>
      <c r="E8" s="120">
        <v>-30750.364939999996</v>
      </c>
      <c r="F8" s="32">
        <v>0</v>
      </c>
      <c r="G8" s="121">
        <f>E8-F8</f>
        <v>-30750.364939999996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21082.529309999998</v>
      </c>
      <c r="C9" s="35">
        <v>27021.466429999993</v>
      </c>
      <c r="D9" s="8"/>
      <c r="E9" s="3">
        <v>11845.330400000003</v>
      </c>
      <c r="F9" s="34">
        <v>0</v>
      </c>
      <c r="G9" s="34">
        <f>E9-F9</f>
        <v>11845.330400000003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7502.1353200000003</v>
      </c>
      <c r="C11" s="29">
        <f>IF(ISERROR(VLOOKUP("Celkem:",'ZV Vykáz.-A'!A:H,5,0)),0,VLOOKUP("Celkem:",'ZV Vykáz.-A'!A:H,5,0)/1000)</f>
        <v>7715.3276699999997</v>
      </c>
      <c r="D11" s="8"/>
      <c r="E11" s="117">
        <f>IF(ISERROR(VLOOKUP("Celkem:",'ZV Vykáz.-A'!A:H,8,0)),0,VLOOKUP("Celkem:",'ZV Vykáz.-A'!A:H,8,0)/1000)</f>
        <v>7590.8245700000007</v>
      </c>
      <c r="F11" s="28"/>
      <c r="G11" s="116">
        <f>E11-F11</f>
        <v>7590.8245700000007</v>
      </c>
      <c r="H11" s="122" t="str">
        <f>IF(F11&lt;0.00000001,"",E11/F11)</f>
        <v/>
      </c>
      <c r="I11" s="116">
        <f>E11-B11</f>
        <v>88.689250000000357</v>
      </c>
      <c r="J11" s="122">
        <f>IF(B11&lt;0.00000001,"",E11/B11)</f>
        <v>1.0118218675373081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7502.1353200000003</v>
      </c>
      <c r="C13" s="37">
        <f>SUM(C11:C12)</f>
        <v>7715.3276699999997</v>
      </c>
      <c r="D13" s="8"/>
      <c r="E13" s="5">
        <f>SUM(E11:E12)</f>
        <v>7590.8245700000007</v>
      </c>
      <c r="F13" s="36"/>
      <c r="G13" s="36">
        <f>E13-F13</f>
        <v>7590.8245700000007</v>
      </c>
      <c r="H13" s="126" t="str">
        <f>IF(F13&lt;0.00000001,"",E13/F13)</f>
        <v/>
      </c>
      <c r="I13" s="36">
        <f>SUM(I11:I12)</f>
        <v>88.689250000000357</v>
      </c>
      <c r="J13" s="126">
        <f>IF(B13&lt;0.00000001,"",E13/B13)</f>
        <v>1.0118218675373081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0.35584607566235138</v>
      </c>
      <c r="C15" s="39">
        <f>IF(C9=0,"",C13/C9)</f>
        <v>0.28552586847892997</v>
      </c>
      <c r="D15" s="8"/>
      <c r="E15" s="6">
        <f>IF(E9=0,"",E13/E9)</f>
        <v>0.64082843733932482</v>
      </c>
      <c r="F15" s="38"/>
      <c r="G15" s="38">
        <f>IF(ISERROR(F15-E15),"",E15-F15)</f>
        <v>0.64082843733932482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698F00A0-6F3C-4A00-AB76-2F79AF79155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0.98574410378336963</v>
      </c>
      <c r="C4" s="200">
        <f t="shared" ref="C4:M4" si="0">(C10+C8)/C6</f>
        <v>0.54566837321936557</v>
      </c>
      <c r="D4" s="200">
        <f t="shared" si="0"/>
        <v>0.63636596469269247</v>
      </c>
      <c r="E4" s="200">
        <f t="shared" si="0"/>
        <v>0.30100258903053484</v>
      </c>
      <c r="F4" s="200">
        <f t="shared" si="0"/>
        <v>0.31715689844129508</v>
      </c>
      <c r="G4" s="200">
        <f t="shared" si="0"/>
        <v>0.28091830765973724</v>
      </c>
      <c r="H4" s="200">
        <f t="shared" si="0"/>
        <v>0.28091830765973724</v>
      </c>
      <c r="I4" s="200">
        <f t="shared" si="0"/>
        <v>0.28091830765973724</v>
      </c>
      <c r="J4" s="200">
        <f t="shared" si="0"/>
        <v>0.28091830765973724</v>
      </c>
      <c r="K4" s="200">
        <f t="shared" si="0"/>
        <v>0.28091830765973724</v>
      </c>
      <c r="L4" s="200">
        <f t="shared" si="0"/>
        <v>0.28091830765973724</v>
      </c>
      <c r="M4" s="200">
        <f t="shared" si="0"/>
        <v>0.28091830765973724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1488.4311499999999</v>
      </c>
      <c r="C5" s="200">
        <f>IF(ISERROR(VLOOKUP($A5,'Man Tab'!$A:$Q,COLUMN()+2,0)),0,VLOOKUP($A5,'Man Tab'!$A:$Q,COLUMN()+2,0))</f>
        <v>3435.7316600000004</v>
      </c>
      <c r="D5" s="200">
        <f>IF(ISERROR(VLOOKUP($A5,'Man Tab'!$A:$Q,COLUMN()+2,0)),0,VLOOKUP($A5,'Man Tab'!$A:$Q,COLUMN()+2,0))</f>
        <v>1383.9115099999999</v>
      </c>
      <c r="E5" s="200">
        <f>IF(ISERROR(VLOOKUP($A5,'Man Tab'!$A:$Q,COLUMN()+2,0)),0,VLOOKUP($A5,'Man Tab'!$A:$Q,COLUMN()+2,0))</f>
        <v>11473.191439999999</v>
      </c>
      <c r="F5" s="200">
        <f>IF(ISERROR(VLOOKUP($A5,'Man Tab'!$A:$Q,COLUMN()+2,0)),0,VLOOKUP($A5,'Man Tab'!$A:$Q,COLUMN()+2,0))</f>
        <v>3581.4757200000004</v>
      </c>
      <c r="G5" s="200">
        <f>IF(ISERROR(VLOOKUP($A5,'Man Tab'!$A:$Q,COLUMN()+2,0)),0,VLOOKUP($A5,'Man Tab'!$A:$Q,COLUMN()+2,0))</f>
        <v>5658.7249499999998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1488.4311499999999</v>
      </c>
      <c r="C6" s="202">
        <f t="shared" ref="C6:M6" si="1">C5+B6</f>
        <v>4924.1628099999998</v>
      </c>
      <c r="D6" s="202">
        <f t="shared" si="1"/>
        <v>6308.0743199999997</v>
      </c>
      <c r="E6" s="202">
        <f t="shared" si="1"/>
        <v>17781.265759999998</v>
      </c>
      <c r="F6" s="202">
        <f t="shared" si="1"/>
        <v>21362.741479999997</v>
      </c>
      <c r="G6" s="202">
        <f t="shared" si="1"/>
        <v>27021.466429999997</v>
      </c>
      <c r="H6" s="202">
        <f t="shared" si="1"/>
        <v>27021.466429999997</v>
      </c>
      <c r="I6" s="202">
        <f t="shared" si="1"/>
        <v>27021.466429999997</v>
      </c>
      <c r="J6" s="202">
        <f t="shared" si="1"/>
        <v>27021.466429999997</v>
      </c>
      <c r="K6" s="202">
        <f t="shared" si="1"/>
        <v>27021.466429999997</v>
      </c>
      <c r="L6" s="202">
        <f t="shared" si="1"/>
        <v>27021.466429999997</v>
      </c>
      <c r="M6" s="202">
        <f t="shared" si="1"/>
        <v>27021.466429999997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1467212.23</v>
      </c>
      <c r="C9" s="201">
        <v>1219747.68</v>
      </c>
      <c r="D9" s="201">
        <v>1327283.8900000001</v>
      </c>
      <c r="E9" s="201">
        <v>1337963.23</v>
      </c>
      <c r="F9" s="201">
        <v>1423133.8</v>
      </c>
      <c r="G9" s="201">
        <v>815483.79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1467.2122300000001</v>
      </c>
      <c r="C10" s="202">
        <f t="shared" ref="C10:M10" si="3">C9/1000+B10</f>
        <v>2686.95991</v>
      </c>
      <c r="D10" s="202">
        <f t="shared" si="3"/>
        <v>4014.2438000000002</v>
      </c>
      <c r="E10" s="202">
        <f t="shared" si="3"/>
        <v>5352.2070300000005</v>
      </c>
      <c r="F10" s="202">
        <f t="shared" si="3"/>
        <v>6775.340830000001</v>
      </c>
      <c r="G10" s="202">
        <f t="shared" si="3"/>
        <v>7590.8246200000012</v>
      </c>
      <c r="H10" s="202">
        <f t="shared" si="3"/>
        <v>7590.8246200000012</v>
      </c>
      <c r="I10" s="202">
        <f t="shared" si="3"/>
        <v>7590.8246200000012</v>
      </c>
      <c r="J10" s="202">
        <f t="shared" si="3"/>
        <v>7590.8246200000012</v>
      </c>
      <c r="K10" s="202">
        <f t="shared" si="3"/>
        <v>7590.8246200000012</v>
      </c>
      <c r="L10" s="202">
        <f t="shared" si="3"/>
        <v>7590.8246200000012</v>
      </c>
      <c r="M10" s="202">
        <f t="shared" si="3"/>
        <v>7590.8246200000012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6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C16A785B-F1EA-4B36-A481-D86818A4626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104.99999989999999</v>
      </c>
      <c r="C7" s="52">
        <v>8.749999991666666</v>
      </c>
      <c r="D7" s="52">
        <v>9.0531500000000005</v>
      </c>
      <c r="E7" s="52">
        <v>1.28921</v>
      </c>
      <c r="F7" s="52">
        <v>6.4492700000000003</v>
      </c>
      <c r="G7" s="52">
        <v>2.3487600000000004</v>
      </c>
      <c r="H7" s="52">
        <v>7.51708</v>
      </c>
      <c r="I7" s="52">
        <v>6.3077899999999998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32.965260000000001</v>
      </c>
      <c r="Q7" s="95">
        <v>0.6279097148837236</v>
      </c>
    </row>
    <row r="8" spans="1:17" ht="14.45" customHeight="1" x14ac:dyDescent="0.2">
      <c r="A8" s="15" t="s">
        <v>36</v>
      </c>
      <c r="B8" s="51">
        <v>1717.7445743000001</v>
      </c>
      <c r="C8" s="52">
        <v>143.14538119166667</v>
      </c>
      <c r="D8" s="52">
        <v>320.90540999999996</v>
      </c>
      <c r="E8" s="52">
        <v>164.40299999999999</v>
      </c>
      <c r="F8" s="52">
        <v>185.04079999999999</v>
      </c>
      <c r="G8" s="52">
        <v>138.3698</v>
      </c>
      <c r="H8" s="52">
        <v>118.432</v>
      </c>
      <c r="I8" s="52">
        <v>140.79900000000001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1067.95001</v>
      </c>
      <c r="Q8" s="95">
        <v>1.2434328432505182</v>
      </c>
    </row>
    <row r="9" spans="1:17" ht="14.45" customHeight="1" x14ac:dyDescent="0.2">
      <c r="A9" s="15" t="s">
        <v>37</v>
      </c>
      <c r="B9" s="51">
        <v>41850.000000100001</v>
      </c>
      <c r="C9" s="52">
        <v>3487.5000000083332</v>
      </c>
      <c r="D9" s="52">
        <v>2971.1238499999999</v>
      </c>
      <c r="E9" s="52">
        <v>3239.2978599999997</v>
      </c>
      <c r="F9" s="52">
        <v>3277.5515699999996</v>
      </c>
      <c r="G9" s="52">
        <v>3411.4621400000001</v>
      </c>
      <c r="H9" s="52">
        <v>3414.1387100000002</v>
      </c>
      <c r="I9" s="52">
        <v>3547.7327999999998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19861.306929999999</v>
      </c>
      <c r="Q9" s="95">
        <v>0.94916640047562917</v>
      </c>
    </row>
    <row r="10" spans="1:17" ht="14.45" customHeight="1" x14ac:dyDescent="0.2">
      <c r="A10" s="15" t="s">
        <v>38</v>
      </c>
      <c r="B10" s="51">
        <v>1830.0000001999999</v>
      </c>
      <c r="C10" s="52">
        <v>152.50000001666666</v>
      </c>
      <c r="D10" s="52">
        <v>144.97243</v>
      </c>
      <c r="E10" s="52">
        <v>142.43856</v>
      </c>
      <c r="F10" s="52">
        <v>145.60930999999999</v>
      </c>
      <c r="G10" s="52">
        <v>122.29267</v>
      </c>
      <c r="H10" s="52">
        <v>139.86004</v>
      </c>
      <c r="I10" s="52">
        <v>136.35057999999998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831.52359000000001</v>
      </c>
      <c r="Q10" s="95">
        <v>0.90876895072035313</v>
      </c>
    </row>
    <row r="11" spans="1:17" ht="14.45" customHeight="1" x14ac:dyDescent="0.2">
      <c r="A11" s="15" t="s">
        <v>39</v>
      </c>
      <c r="B11" s="51">
        <v>820.79043519999993</v>
      </c>
      <c r="C11" s="52">
        <v>68.399202933333328</v>
      </c>
      <c r="D11" s="52">
        <v>34.760750000000002</v>
      </c>
      <c r="E11" s="52">
        <v>37.043150000000004</v>
      </c>
      <c r="F11" s="52">
        <v>70.883459999999999</v>
      </c>
      <c r="G11" s="52">
        <v>36.195910000000005</v>
      </c>
      <c r="H11" s="52">
        <v>83.7363</v>
      </c>
      <c r="I11" s="52">
        <v>63.812849999999997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326.43241999999998</v>
      </c>
      <c r="Q11" s="95">
        <v>0.79540990245691401</v>
      </c>
    </row>
    <row r="12" spans="1:17" ht="14.45" customHeight="1" x14ac:dyDescent="0.2">
      <c r="A12" s="15" t="s">
        <v>40</v>
      </c>
      <c r="B12" s="51">
        <v>659.60428869999998</v>
      </c>
      <c r="C12" s="52">
        <v>54.96702405833333</v>
      </c>
      <c r="D12" s="52">
        <v>139.56536</v>
      </c>
      <c r="E12" s="52">
        <v>67.206299999999999</v>
      </c>
      <c r="F12" s="52">
        <v>6.9126700000000003</v>
      </c>
      <c r="G12" s="52">
        <v>64.768810000000002</v>
      </c>
      <c r="H12" s="52">
        <v>64.170630000000003</v>
      </c>
      <c r="I12" s="52">
        <v>64.476849999999999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407.10061999999999</v>
      </c>
      <c r="Q12" s="95">
        <v>1.2343783294749218</v>
      </c>
    </row>
    <row r="13" spans="1:17" ht="14.45" customHeight="1" x14ac:dyDescent="0.2">
      <c r="A13" s="15" t="s">
        <v>41</v>
      </c>
      <c r="B13" s="51">
        <v>275.99999989999998</v>
      </c>
      <c r="C13" s="52">
        <v>22.999999991666666</v>
      </c>
      <c r="D13" s="52">
        <v>32.946160000000006</v>
      </c>
      <c r="E13" s="52">
        <v>26.59618</v>
      </c>
      <c r="F13" s="52">
        <v>15.882610000000001</v>
      </c>
      <c r="G13" s="52">
        <v>30.801849999999998</v>
      </c>
      <c r="H13" s="52">
        <v>24.5623</v>
      </c>
      <c r="I13" s="52">
        <v>16.140450000000001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146.92955000000001</v>
      </c>
      <c r="Q13" s="95">
        <v>1.0647068844437344</v>
      </c>
    </row>
    <row r="14" spans="1:17" ht="14.45" customHeight="1" x14ac:dyDescent="0.2">
      <c r="A14" s="15" t="s">
        <v>42</v>
      </c>
      <c r="B14" s="51">
        <v>1587.8866825</v>
      </c>
      <c r="C14" s="52">
        <v>132.32389020833332</v>
      </c>
      <c r="D14" s="52">
        <v>159.17281</v>
      </c>
      <c r="E14" s="52">
        <v>140.92400000000001</v>
      </c>
      <c r="F14" s="52">
        <v>146.18</v>
      </c>
      <c r="G14" s="52">
        <v>123.676</v>
      </c>
      <c r="H14" s="52">
        <v>114.69689</v>
      </c>
      <c r="I14" s="52">
        <v>112.161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796.8107</v>
      </c>
      <c r="Q14" s="95">
        <v>1.0036115407750452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-109050</v>
      </c>
      <c r="C16" s="52">
        <v>-9087.5</v>
      </c>
      <c r="D16" s="52">
        <v>-8682.0974100000003</v>
      </c>
      <c r="E16" s="52">
        <v>-8657.3521999999994</v>
      </c>
      <c r="F16" s="52">
        <v>-9562.0501999999997</v>
      </c>
      <c r="G16" s="52">
        <v>-9304.3259999999991</v>
      </c>
      <c r="H16" s="52">
        <v>-9480.4519999999993</v>
      </c>
      <c r="I16" s="52">
        <v>-9725.8709999999992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-55412.148809999999</v>
      </c>
      <c r="Q16" s="95">
        <v>1.0162704962861073</v>
      </c>
    </row>
    <row r="17" spans="1:17" ht="14.45" customHeight="1" x14ac:dyDescent="0.2">
      <c r="A17" s="15" t="s">
        <v>45</v>
      </c>
      <c r="B17" s="51">
        <v>1428.2843412</v>
      </c>
      <c r="C17" s="52">
        <v>119.0236951</v>
      </c>
      <c r="D17" s="52">
        <v>99.674960000000013</v>
      </c>
      <c r="E17" s="52">
        <v>120.85955</v>
      </c>
      <c r="F17" s="52">
        <v>65.016919999999999</v>
      </c>
      <c r="G17" s="52">
        <v>96.69371000000001</v>
      </c>
      <c r="H17" s="52">
        <v>94.922020000000003</v>
      </c>
      <c r="I17" s="52">
        <v>58.837309999999995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536.00446999999997</v>
      </c>
      <c r="Q17" s="95">
        <v>0.7505570908236181</v>
      </c>
    </row>
    <row r="18" spans="1:17" ht="14.45" customHeight="1" x14ac:dyDescent="0.2">
      <c r="A18" s="15" t="s">
        <v>46</v>
      </c>
      <c r="B18" s="51">
        <v>576.58299980000004</v>
      </c>
      <c r="C18" s="52">
        <v>48.048583316666672</v>
      </c>
      <c r="D18" s="52">
        <v>42.073999999999998</v>
      </c>
      <c r="E18" s="52">
        <v>50.311</v>
      </c>
      <c r="F18" s="52">
        <v>50.173000000000002</v>
      </c>
      <c r="G18" s="52">
        <v>58.753999999999998</v>
      </c>
      <c r="H18" s="52">
        <v>48.078000000000003</v>
      </c>
      <c r="I18" s="52">
        <v>50.241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299.63099999999997</v>
      </c>
      <c r="Q18" s="95">
        <v>1.0393334527862712</v>
      </c>
    </row>
    <row r="19" spans="1:17" ht="14.45" customHeight="1" x14ac:dyDescent="0.2">
      <c r="A19" s="15" t="s">
        <v>47</v>
      </c>
      <c r="B19" s="51">
        <v>2324.5538176</v>
      </c>
      <c r="C19" s="52">
        <v>193.71281813333334</v>
      </c>
      <c r="D19" s="52">
        <v>379.76062999999999</v>
      </c>
      <c r="E19" s="52">
        <v>261.40776999999997</v>
      </c>
      <c r="F19" s="52">
        <v>227.26944</v>
      </c>
      <c r="G19" s="52">
        <v>223.61451</v>
      </c>
      <c r="H19" s="52">
        <v>272.11725999999999</v>
      </c>
      <c r="I19" s="52">
        <v>124.7692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1488.9388099999999</v>
      </c>
      <c r="Q19" s="95">
        <v>1.2810534208558475</v>
      </c>
    </row>
    <row r="20" spans="1:17" ht="14.45" customHeight="1" x14ac:dyDescent="0.2">
      <c r="A20" s="15" t="s">
        <v>48</v>
      </c>
      <c r="B20" s="51">
        <v>59253.0187219</v>
      </c>
      <c r="C20" s="52">
        <v>4937.7515601583336</v>
      </c>
      <c r="D20" s="52">
        <v>4344.5529699999997</v>
      </c>
      <c r="E20" s="52">
        <v>4319.3631999999998</v>
      </c>
      <c r="F20" s="52">
        <v>4322.7537999999995</v>
      </c>
      <c r="G20" s="52">
        <v>11130.636199999999</v>
      </c>
      <c r="H20" s="52">
        <v>4644.2736799999993</v>
      </c>
      <c r="I20" s="52">
        <v>4679.6730399999997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33441.252889999996</v>
      </c>
      <c r="Q20" s="95">
        <v>1.1287611538225328</v>
      </c>
    </row>
    <row r="21" spans="1:17" ht="14.45" customHeight="1" x14ac:dyDescent="0.2">
      <c r="A21" s="16" t="s">
        <v>49</v>
      </c>
      <c r="B21" s="51">
        <v>1491.8799468</v>
      </c>
      <c r="C21" s="52">
        <v>124.32332889999999</v>
      </c>
      <c r="D21" s="52">
        <v>124.31708</v>
      </c>
      <c r="E21" s="52">
        <v>124.31408</v>
      </c>
      <c r="F21" s="52">
        <v>124.31408</v>
      </c>
      <c r="G21" s="52">
        <v>161.94907999999998</v>
      </c>
      <c r="H21" s="52">
        <v>123.62008</v>
      </c>
      <c r="I21" s="52">
        <v>123.62008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782.13448000000005</v>
      </c>
      <c r="Q21" s="95">
        <v>1.0485220096665757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6.5339999999999998</v>
      </c>
      <c r="F22" s="52">
        <v>0</v>
      </c>
      <c r="G22" s="52">
        <v>3.3879999999999999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9.9220000000000006</v>
      </c>
      <c r="Q22" s="95" t="s">
        <v>271</v>
      </c>
    </row>
    <row r="23" spans="1:17" ht="14.45" customHeight="1" x14ac:dyDescent="0.2">
      <c r="A23" s="16" t="s">
        <v>51</v>
      </c>
      <c r="B23" s="51">
        <v>48909.999999899999</v>
      </c>
      <c r="C23" s="52">
        <v>4075.8333333249998</v>
      </c>
      <c r="D23" s="52">
        <v>1350.999</v>
      </c>
      <c r="E23" s="52">
        <v>3377.2</v>
      </c>
      <c r="F23" s="52">
        <v>2289.3247799999999</v>
      </c>
      <c r="G23" s="52">
        <v>5116.2212800000007</v>
      </c>
      <c r="H23" s="52">
        <v>3900.1080000000002</v>
      </c>
      <c r="I23" s="52">
        <v>6187.4989999999998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22221.352060000001</v>
      </c>
      <c r="Q23" s="95">
        <v>0.90866293437110757</v>
      </c>
    </row>
    <row r="24" spans="1:17" ht="14.45" customHeight="1" x14ac:dyDescent="0.2">
      <c r="A24" s="16" t="s">
        <v>52</v>
      </c>
      <c r="B24" s="51">
        <v>337.64657130000705</v>
      </c>
      <c r="C24" s="52">
        <v>28.137214275000588</v>
      </c>
      <c r="D24" s="52">
        <v>16.650000000000546</v>
      </c>
      <c r="E24" s="52">
        <v>13.896000000001095</v>
      </c>
      <c r="F24" s="52">
        <v>12.600000000001273</v>
      </c>
      <c r="G24" s="52">
        <v>56.344719999999143</v>
      </c>
      <c r="H24" s="52">
        <v>11.694729999998799</v>
      </c>
      <c r="I24" s="52">
        <v>72.175000000001091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183.36045000000195</v>
      </c>
      <c r="Q24" s="95">
        <v>1.0861087633381108</v>
      </c>
    </row>
    <row r="25" spans="1:17" ht="14.45" customHeight="1" x14ac:dyDescent="0.2">
      <c r="A25" s="17" t="s">
        <v>53</v>
      </c>
      <c r="B25" s="54">
        <v>54118.992379299998</v>
      </c>
      <c r="C25" s="55">
        <v>4509.9160316083335</v>
      </c>
      <c r="D25" s="55">
        <v>1488.4311499999999</v>
      </c>
      <c r="E25" s="55">
        <v>3435.7316600000004</v>
      </c>
      <c r="F25" s="55">
        <v>1383.9115099999999</v>
      </c>
      <c r="G25" s="55">
        <v>11473.191439999999</v>
      </c>
      <c r="H25" s="55">
        <v>3581.4757200000004</v>
      </c>
      <c r="I25" s="55">
        <v>5658.7249499999998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27021.466429999997</v>
      </c>
      <c r="Q25" s="96">
        <v>0.99859458729817185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1106.576</v>
      </c>
      <c r="E26" s="52">
        <v>512.43721000000005</v>
      </c>
      <c r="F26" s="52">
        <v>588.54617000000007</v>
      </c>
      <c r="G26" s="52">
        <v>892.51199999999994</v>
      </c>
      <c r="H26" s="52">
        <v>560.75855000000001</v>
      </c>
      <c r="I26" s="52">
        <v>749.14733999999999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4409.9772700000003</v>
      </c>
      <c r="Q26" s="95" t="s">
        <v>271</v>
      </c>
    </row>
    <row r="27" spans="1:17" ht="14.45" customHeight="1" x14ac:dyDescent="0.2">
      <c r="A27" s="18" t="s">
        <v>55</v>
      </c>
      <c r="B27" s="54">
        <v>54118.992379299998</v>
      </c>
      <c r="C27" s="55">
        <v>4509.9160316083335</v>
      </c>
      <c r="D27" s="55">
        <v>2595.0071499999999</v>
      </c>
      <c r="E27" s="55">
        <v>3948.1688700000004</v>
      </c>
      <c r="F27" s="55">
        <v>1972.45768</v>
      </c>
      <c r="G27" s="55">
        <v>12365.703439999999</v>
      </c>
      <c r="H27" s="55">
        <v>4142.2342700000008</v>
      </c>
      <c r="I27" s="55">
        <v>6407.8722899999993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31431.4437</v>
      </c>
      <c r="Q27" s="96">
        <v>1.1615679567612285</v>
      </c>
    </row>
    <row r="28" spans="1:17" ht="14.45" customHeight="1" x14ac:dyDescent="0.2">
      <c r="A28" s="16" t="s">
        <v>56</v>
      </c>
      <c r="B28" s="51">
        <v>345.07328699999999</v>
      </c>
      <c r="C28" s="52">
        <v>28.756107249999999</v>
      </c>
      <c r="D28" s="52">
        <v>-1.089</v>
      </c>
      <c r="E28" s="52">
        <v>8.2539800000000003</v>
      </c>
      <c r="F28" s="52">
        <v>2.4940000000000002</v>
      </c>
      <c r="G28" s="52">
        <v>43.985059999999997</v>
      </c>
      <c r="H28" s="52">
        <v>1.03607</v>
      </c>
      <c r="I28" s="52">
        <v>4.4402400000000002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59.120350000000002</v>
      </c>
      <c r="Q28" s="95">
        <v>0.3426538780441733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60910.000000100001</v>
      </c>
      <c r="C30" s="52">
        <v>5075.8333333416667</v>
      </c>
      <c r="D30" s="52">
        <v>2119.23065</v>
      </c>
      <c r="E30" s="52">
        <v>4649.6219499999997</v>
      </c>
      <c r="F30" s="52">
        <v>3244.6767799999998</v>
      </c>
      <c r="G30" s="52">
        <v>6370.2625800000005</v>
      </c>
      <c r="H30" s="52">
        <v>5035.1164000000008</v>
      </c>
      <c r="I30" s="52">
        <v>7714.1305000000002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29133.038860000001</v>
      </c>
      <c r="Q30" s="95">
        <v>0.95659296864068855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21.096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21.096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E131E118-23F4-409C-939D-3D78D58CD55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17024.721110299899</v>
      </c>
      <c r="C6" s="461">
        <v>54400.739270000005</v>
      </c>
      <c r="D6" s="461">
        <v>37376.018159700106</v>
      </c>
      <c r="E6" s="462">
        <v>3.1953967949047777</v>
      </c>
      <c r="F6" s="460">
        <v>53466.272137499902</v>
      </c>
      <c r="G6" s="461">
        <v>26733.136068749955</v>
      </c>
      <c r="H6" s="461">
        <v>5653.9418399999995</v>
      </c>
      <c r="I6" s="461">
        <v>30645.016390000001</v>
      </c>
      <c r="J6" s="461">
        <v>3911.8803212500461</v>
      </c>
      <c r="K6" s="463">
        <v>0.57316538379915127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42945.911133200105</v>
      </c>
      <c r="C7" s="461">
        <v>54934.579310000103</v>
      </c>
      <c r="D7" s="461">
        <v>11988.668176799998</v>
      </c>
      <c r="E7" s="462">
        <v>1.2791573833331003</v>
      </c>
      <c r="F7" s="460">
        <v>54118.992379299998</v>
      </c>
      <c r="G7" s="461">
        <v>27059.496189650003</v>
      </c>
      <c r="H7" s="461">
        <v>5658.7249499999998</v>
      </c>
      <c r="I7" s="461">
        <v>27021.46643</v>
      </c>
      <c r="J7" s="461">
        <v>-38.029759650002234</v>
      </c>
      <c r="K7" s="463">
        <v>0.49929729364908604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-64467.831224200003</v>
      </c>
      <c r="C8" s="461">
        <v>-58763.843860000001</v>
      </c>
      <c r="D8" s="461">
        <v>5703.987364200002</v>
      </c>
      <c r="E8" s="462">
        <v>0.91152195977613659</v>
      </c>
      <c r="F8" s="460">
        <v>-60202.974019199995</v>
      </c>
      <c r="G8" s="461">
        <v>-30101.487009599994</v>
      </c>
      <c r="H8" s="461">
        <v>-5616.9936799999996</v>
      </c>
      <c r="I8" s="461">
        <v>-31919.638280000003</v>
      </c>
      <c r="J8" s="461">
        <v>-1818.1512704000088</v>
      </c>
      <c r="K8" s="463">
        <v>0.53020035637807794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47265.550435099998</v>
      </c>
      <c r="C9" s="461">
        <v>45748.174619999998</v>
      </c>
      <c r="D9" s="461">
        <v>-1517.3758151000002</v>
      </c>
      <c r="E9" s="462">
        <v>0.96789679161393671</v>
      </c>
      <c r="F9" s="460">
        <v>47259.139298299997</v>
      </c>
      <c r="G9" s="461">
        <v>23629.569649149998</v>
      </c>
      <c r="H9" s="461">
        <v>3996.71632</v>
      </c>
      <c r="I9" s="461">
        <v>22695.699829999998</v>
      </c>
      <c r="J9" s="461">
        <v>-933.86981915000069</v>
      </c>
      <c r="K9" s="463">
        <v>0.48023938156690904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8.1000000000000006E-4</v>
      </c>
      <c r="D10" s="461">
        <v>8.1000000000000006E-4</v>
      </c>
      <c r="E10" s="462">
        <v>0</v>
      </c>
      <c r="F10" s="460">
        <v>0</v>
      </c>
      <c r="G10" s="461">
        <v>0</v>
      </c>
      <c r="H10" s="461">
        <v>0</v>
      </c>
      <c r="I10" s="461">
        <v>-5.5000000000000003E-4</v>
      </c>
      <c r="J10" s="461">
        <v>-5.5000000000000003E-4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8.1000000000000006E-4</v>
      </c>
      <c r="D11" s="461">
        <v>8.1000000000000006E-4</v>
      </c>
      <c r="E11" s="462">
        <v>0</v>
      </c>
      <c r="F11" s="460">
        <v>0</v>
      </c>
      <c r="G11" s="461">
        <v>0</v>
      </c>
      <c r="H11" s="461">
        <v>0</v>
      </c>
      <c r="I11" s="461">
        <v>-5.5000000000000003E-4</v>
      </c>
      <c r="J11" s="461">
        <v>-5.5000000000000003E-4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119.99999980000001</v>
      </c>
      <c r="C12" s="461">
        <v>71.26061</v>
      </c>
      <c r="D12" s="461">
        <v>-48.739389800000012</v>
      </c>
      <c r="E12" s="462">
        <v>0.59383841765639733</v>
      </c>
      <c r="F12" s="460">
        <v>104.99999989999999</v>
      </c>
      <c r="G12" s="461">
        <v>52.499999949999996</v>
      </c>
      <c r="H12" s="461">
        <v>6.3077899999999998</v>
      </c>
      <c r="I12" s="461">
        <v>32.965260000000001</v>
      </c>
      <c r="J12" s="461">
        <v>-19.534739949999995</v>
      </c>
      <c r="K12" s="463">
        <v>0.3139548574418618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99.999999800000012</v>
      </c>
      <c r="C13" s="461">
        <v>71.540820000000011</v>
      </c>
      <c r="D13" s="461">
        <v>-28.459179800000001</v>
      </c>
      <c r="E13" s="462">
        <v>0.7154082014308164</v>
      </c>
      <c r="F13" s="460">
        <v>95</v>
      </c>
      <c r="G13" s="461">
        <v>47.5</v>
      </c>
      <c r="H13" s="461">
        <v>6.0340299999999996</v>
      </c>
      <c r="I13" s="461">
        <v>31.45656</v>
      </c>
      <c r="J13" s="461">
        <v>-16.04344</v>
      </c>
      <c r="K13" s="463">
        <v>0.33112168421052629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20</v>
      </c>
      <c r="C14" s="461">
        <v>-0.28020999999999996</v>
      </c>
      <c r="D14" s="461">
        <v>-20.28021</v>
      </c>
      <c r="E14" s="462">
        <v>-1.4010499999999999E-2</v>
      </c>
      <c r="F14" s="460">
        <v>9.9999999000000006</v>
      </c>
      <c r="G14" s="461">
        <v>4.9999999500000003</v>
      </c>
      <c r="H14" s="461">
        <v>0.27376</v>
      </c>
      <c r="I14" s="461">
        <v>1.5087000000000002</v>
      </c>
      <c r="J14" s="461">
        <v>-3.4912999500000002</v>
      </c>
      <c r="K14" s="463">
        <v>0.15087000150870003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1837.5706147000001</v>
      </c>
      <c r="C15" s="461">
        <v>2137.3177999999998</v>
      </c>
      <c r="D15" s="461">
        <v>299.74718529999973</v>
      </c>
      <c r="E15" s="462">
        <v>1.1631214511715167</v>
      </c>
      <c r="F15" s="460">
        <v>1717.7445743000001</v>
      </c>
      <c r="G15" s="461">
        <v>858.87228715000003</v>
      </c>
      <c r="H15" s="461">
        <v>140.79900000000001</v>
      </c>
      <c r="I15" s="461">
        <v>1067.95001</v>
      </c>
      <c r="J15" s="461">
        <v>209.07772284999999</v>
      </c>
      <c r="K15" s="463">
        <v>0.62171642162525909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1433.1058436000001</v>
      </c>
      <c r="C16" s="461">
        <v>1741.6980000000001</v>
      </c>
      <c r="D16" s="461">
        <v>308.59215640000002</v>
      </c>
      <c r="E16" s="462">
        <v>1.2153310293012332</v>
      </c>
      <c r="F16" s="460">
        <v>1355.4832479000002</v>
      </c>
      <c r="G16" s="461">
        <v>677.74162395000008</v>
      </c>
      <c r="H16" s="461">
        <v>97.328000000000003</v>
      </c>
      <c r="I16" s="461">
        <v>809.125</v>
      </c>
      <c r="J16" s="461">
        <v>131.38337604999992</v>
      </c>
      <c r="K16" s="463">
        <v>0.59692733292982214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404.46477110000001</v>
      </c>
      <c r="C17" s="461">
        <v>395.6198</v>
      </c>
      <c r="D17" s="461">
        <v>-8.8449711000000093</v>
      </c>
      <c r="E17" s="462">
        <v>0.9781316650250037</v>
      </c>
      <c r="F17" s="460">
        <v>362.26132640000003</v>
      </c>
      <c r="G17" s="461">
        <v>181.13066320000001</v>
      </c>
      <c r="H17" s="461">
        <v>43.470999999999997</v>
      </c>
      <c r="I17" s="461">
        <v>258.82501000000002</v>
      </c>
      <c r="J17" s="461">
        <v>77.694346800000005</v>
      </c>
      <c r="K17" s="463">
        <v>0.7144704420206639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41775</v>
      </c>
      <c r="C18" s="461">
        <v>39998.845600000001</v>
      </c>
      <c r="D18" s="461">
        <v>-1776.1543999999994</v>
      </c>
      <c r="E18" s="462">
        <v>0.9574828390185518</v>
      </c>
      <c r="F18" s="460">
        <v>41850.000000100001</v>
      </c>
      <c r="G18" s="461">
        <v>20925.00000005</v>
      </c>
      <c r="H18" s="461">
        <v>3547.7327999999998</v>
      </c>
      <c r="I18" s="461">
        <v>19861.306929999999</v>
      </c>
      <c r="J18" s="461">
        <v>-1063.6930700500016</v>
      </c>
      <c r="K18" s="463">
        <v>0.47458320023781458</v>
      </c>
      <c r="L18" s="150"/>
      <c r="M18" s="459" t="str">
        <f t="shared" si="0"/>
        <v>X</v>
      </c>
    </row>
    <row r="19" spans="1:13" ht="14.45" customHeight="1" x14ac:dyDescent="0.2">
      <c r="A19" s="464" t="s">
        <v>285</v>
      </c>
      <c r="B19" s="460">
        <v>15400</v>
      </c>
      <c r="C19" s="461">
        <v>14505.35326</v>
      </c>
      <c r="D19" s="461">
        <v>-894.64674000000014</v>
      </c>
      <c r="E19" s="462">
        <v>0.94190605584415588</v>
      </c>
      <c r="F19" s="460">
        <v>15400</v>
      </c>
      <c r="G19" s="461">
        <v>7700</v>
      </c>
      <c r="H19" s="461">
        <v>1083.8636100000001</v>
      </c>
      <c r="I19" s="461">
        <v>6748.2070400000002</v>
      </c>
      <c r="J19" s="461">
        <v>-951.79295999999977</v>
      </c>
      <c r="K19" s="463">
        <v>0.43819526233766237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465</v>
      </c>
      <c r="C20" s="461">
        <v>478.95663999999999</v>
      </c>
      <c r="D20" s="461">
        <v>13.956639999999993</v>
      </c>
      <c r="E20" s="462">
        <v>1.0300142795698926</v>
      </c>
      <c r="F20" s="460">
        <v>474.99999989999998</v>
      </c>
      <c r="G20" s="461">
        <v>237.49999994999999</v>
      </c>
      <c r="H20" s="461">
        <v>36.815280000000001</v>
      </c>
      <c r="I20" s="461">
        <v>223.99370000000002</v>
      </c>
      <c r="J20" s="461">
        <v>-13.506299949999971</v>
      </c>
      <c r="K20" s="463">
        <v>0.47156568430980339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280.00000030000001</v>
      </c>
      <c r="C21" s="461">
        <v>269.67732000000001</v>
      </c>
      <c r="D21" s="461">
        <v>-10.322680300000002</v>
      </c>
      <c r="E21" s="462">
        <v>0.96313328468235715</v>
      </c>
      <c r="F21" s="460">
        <v>270.00000010000002</v>
      </c>
      <c r="G21" s="461">
        <v>135.00000005000001</v>
      </c>
      <c r="H21" s="461">
        <v>29.073919999999998</v>
      </c>
      <c r="I21" s="461">
        <v>129.80072000000001</v>
      </c>
      <c r="J21" s="461">
        <v>-5.1992800499999987</v>
      </c>
      <c r="K21" s="463">
        <v>0.48074340722935432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389.99999989999998</v>
      </c>
      <c r="C22" s="461">
        <v>378.02965</v>
      </c>
      <c r="D22" s="461">
        <v>-11.970349899999974</v>
      </c>
      <c r="E22" s="462">
        <v>0.96930679512033513</v>
      </c>
      <c r="F22" s="460">
        <v>389.99999989999998</v>
      </c>
      <c r="G22" s="461">
        <v>194.99999994999996</v>
      </c>
      <c r="H22" s="461">
        <v>28.740320000000001</v>
      </c>
      <c r="I22" s="461">
        <v>187.75539999999998</v>
      </c>
      <c r="J22" s="461">
        <v>-7.24459994999998</v>
      </c>
      <c r="K22" s="463">
        <v>0.4814241026875446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25075</v>
      </c>
      <c r="C23" s="461">
        <v>24099.504649999999</v>
      </c>
      <c r="D23" s="461">
        <v>-975.49535000000105</v>
      </c>
      <c r="E23" s="462">
        <v>0.96109689531405773</v>
      </c>
      <c r="F23" s="460">
        <v>25050.000000100001</v>
      </c>
      <c r="G23" s="461">
        <v>12525.00000005</v>
      </c>
      <c r="H23" s="461">
        <v>2331.47867</v>
      </c>
      <c r="I23" s="461">
        <v>12299.129070000001</v>
      </c>
      <c r="J23" s="461">
        <v>-225.87093004999952</v>
      </c>
      <c r="K23" s="463">
        <v>0.49098319640522564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59.999999799999998</v>
      </c>
      <c r="C24" s="461">
        <v>62.771000000000001</v>
      </c>
      <c r="D24" s="461">
        <v>2.7710002000000031</v>
      </c>
      <c r="E24" s="462">
        <v>1.0461833368206113</v>
      </c>
      <c r="F24" s="460">
        <v>65.000000200000002</v>
      </c>
      <c r="G24" s="461">
        <v>32.500000100000001</v>
      </c>
      <c r="H24" s="461">
        <v>7.74</v>
      </c>
      <c r="I24" s="461">
        <v>27.655000000000001</v>
      </c>
      <c r="J24" s="461">
        <v>-4.8450001</v>
      </c>
      <c r="K24" s="463">
        <v>0.42546153715242602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105</v>
      </c>
      <c r="C25" s="461">
        <v>203.13</v>
      </c>
      <c r="D25" s="461">
        <v>98.13</v>
      </c>
      <c r="E25" s="462">
        <v>1.9345714285714286</v>
      </c>
      <c r="F25" s="460">
        <v>199.99999990000001</v>
      </c>
      <c r="G25" s="461">
        <v>99.999999950000003</v>
      </c>
      <c r="H25" s="461">
        <v>27.271000000000001</v>
      </c>
      <c r="I25" s="461">
        <v>215.21600000000001</v>
      </c>
      <c r="J25" s="461">
        <v>115.21600005000001</v>
      </c>
      <c r="K25" s="463">
        <v>1.07608000053804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1.4230799999999999</v>
      </c>
      <c r="D26" s="461">
        <v>1.4230799999999999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</v>
      </c>
      <c r="C27" s="461">
        <v>0</v>
      </c>
      <c r="D27" s="461">
        <v>0</v>
      </c>
      <c r="E27" s="462">
        <v>0</v>
      </c>
      <c r="F27" s="460">
        <v>0</v>
      </c>
      <c r="G27" s="461">
        <v>0</v>
      </c>
      <c r="H27" s="461">
        <v>2.75</v>
      </c>
      <c r="I27" s="461">
        <v>29.55</v>
      </c>
      <c r="J27" s="461">
        <v>29.55</v>
      </c>
      <c r="K27" s="463">
        <v>0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1925</v>
      </c>
      <c r="C28" s="461">
        <v>1615.8727200000001</v>
      </c>
      <c r="D28" s="461">
        <v>-309.12727999999993</v>
      </c>
      <c r="E28" s="462">
        <v>0.8394144</v>
      </c>
      <c r="F28" s="460">
        <v>1830.0000001999999</v>
      </c>
      <c r="G28" s="461">
        <v>915.00000009999997</v>
      </c>
      <c r="H28" s="461">
        <v>136.35057999999998</v>
      </c>
      <c r="I28" s="461">
        <v>831.52359000000001</v>
      </c>
      <c r="J28" s="461">
        <v>-83.476410099999953</v>
      </c>
      <c r="K28" s="463">
        <v>0.45438447536017657</v>
      </c>
      <c r="L28" s="150"/>
      <c r="M28" s="459" t="str">
        <f t="shared" si="0"/>
        <v>X</v>
      </c>
    </row>
    <row r="29" spans="1:13" ht="14.45" customHeight="1" x14ac:dyDescent="0.2">
      <c r="A29" s="464" t="s">
        <v>295</v>
      </c>
      <c r="B29" s="460">
        <v>1925</v>
      </c>
      <c r="C29" s="461">
        <v>1615.8727200000001</v>
      </c>
      <c r="D29" s="461">
        <v>-309.12727999999993</v>
      </c>
      <c r="E29" s="462">
        <v>0.8394144</v>
      </c>
      <c r="F29" s="460">
        <v>1830.0000001999999</v>
      </c>
      <c r="G29" s="461">
        <v>915.00000009999997</v>
      </c>
      <c r="H29" s="461">
        <v>136.35057999999998</v>
      </c>
      <c r="I29" s="461">
        <v>831.52359000000001</v>
      </c>
      <c r="J29" s="461">
        <v>-83.476410099999953</v>
      </c>
      <c r="K29" s="463">
        <v>0.45438447536017657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777.63514699999996</v>
      </c>
      <c r="C30" s="461">
        <v>837.36418000000003</v>
      </c>
      <c r="D30" s="461">
        <v>59.729033000000072</v>
      </c>
      <c r="E30" s="462">
        <v>1.0768085563395968</v>
      </c>
      <c r="F30" s="460">
        <v>820.79043519999993</v>
      </c>
      <c r="G30" s="461">
        <v>410.39521759999997</v>
      </c>
      <c r="H30" s="461">
        <v>63.812849999999997</v>
      </c>
      <c r="I30" s="461">
        <v>326.43241999999998</v>
      </c>
      <c r="J30" s="461">
        <v>-83.962797599999988</v>
      </c>
      <c r="K30" s="463">
        <v>0.397704951228457</v>
      </c>
      <c r="L30" s="150"/>
      <c r="M30" s="459" t="str">
        <f t="shared" si="0"/>
        <v>X</v>
      </c>
    </row>
    <row r="31" spans="1:13" ht="14.45" customHeight="1" x14ac:dyDescent="0.2">
      <c r="A31" s="464" t="s">
        <v>297</v>
      </c>
      <c r="B31" s="460">
        <v>0</v>
      </c>
      <c r="C31" s="461">
        <v>28.260960000000001</v>
      </c>
      <c r="D31" s="461">
        <v>28.260960000000001</v>
      </c>
      <c r="E31" s="462">
        <v>0</v>
      </c>
      <c r="F31" s="460">
        <v>0</v>
      </c>
      <c r="G31" s="461">
        <v>0</v>
      </c>
      <c r="H31" s="461">
        <v>0</v>
      </c>
      <c r="I31" s="461">
        <v>2.4066900000000002</v>
      </c>
      <c r="J31" s="461">
        <v>2.4066900000000002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29.999999899999999</v>
      </c>
      <c r="C32" s="461">
        <v>33.145739999999996</v>
      </c>
      <c r="D32" s="461">
        <v>3.1457400999999976</v>
      </c>
      <c r="E32" s="462">
        <v>1.1048580036828599</v>
      </c>
      <c r="F32" s="460">
        <v>29.999999899999999</v>
      </c>
      <c r="G32" s="461">
        <v>14.999999949999999</v>
      </c>
      <c r="H32" s="461">
        <v>1.9002699999999999</v>
      </c>
      <c r="I32" s="461">
        <v>10.46561</v>
      </c>
      <c r="J32" s="461">
        <v>-4.5343899499999996</v>
      </c>
      <c r="K32" s="463">
        <v>0.34885366782951222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170</v>
      </c>
      <c r="C33" s="461">
        <v>206.97076999999999</v>
      </c>
      <c r="D33" s="461">
        <v>36.970769999999987</v>
      </c>
      <c r="E33" s="462">
        <v>1.2174751176470588</v>
      </c>
      <c r="F33" s="460">
        <v>180</v>
      </c>
      <c r="G33" s="461">
        <v>90</v>
      </c>
      <c r="H33" s="461">
        <v>13.084700000000002</v>
      </c>
      <c r="I33" s="461">
        <v>86.364320000000006</v>
      </c>
      <c r="J33" s="461">
        <v>-3.6356799999999936</v>
      </c>
      <c r="K33" s="463">
        <v>0.47980177777777783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260.00000010000002</v>
      </c>
      <c r="C34" s="461">
        <v>238.07107999999999</v>
      </c>
      <c r="D34" s="461">
        <v>-21.928920100000028</v>
      </c>
      <c r="E34" s="462">
        <v>0.91565799964782379</v>
      </c>
      <c r="F34" s="460">
        <v>240.00000009999999</v>
      </c>
      <c r="G34" s="461">
        <v>120.00000005000001</v>
      </c>
      <c r="H34" s="461">
        <v>8.2939699999999998</v>
      </c>
      <c r="I34" s="461">
        <v>89.319539999999989</v>
      </c>
      <c r="J34" s="461">
        <v>-30.680460050000022</v>
      </c>
      <c r="K34" s="463">
        <v>0.37216474984493131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14.2732528</v>
      </c>
      <c r="C35" s="461">
        <v>10.26432</v>
      </c>
      <c r="D35" s="461">
        <v>-4.0089328000000002</v>
      </c>
      <c r="E35" s="462">
        <v>0.71912969971357898</v>
      </c>
      <c r="F35" s="460">
        <v>15.7676867</v>
      </c>
      <c r="G35" s="461">
        <v>7.8838433500000011</v>
      </c>
      <c r="H35" s="461">
        <v>0</v>
      </c>
      <c r="I35" s="461">
        <v>3.7566299999999999</v>
      </c>
      <c r="J35" s="461">
        <v>-4.1272133500000017</v>
      </c>
      <c r="K35" s="463">
        <v>0.23824864556701267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0.10199999999999999</v>
      </c>
      <c r="D36" s="461">
        <v>0.10199999999999999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5.0473500000000007</v>
      </c>
      <c r="D37" s="461">
        <v>5.0473500000000007</v>
      </c>
      <c r="E37" s="462">
        <v>0</v>
      </c>
      <c r="F37" s="460">
        <v>0</v>
      </c>
      <c r="G37" s="461">
        <v>0</v>
      </c>
      <c r="H37" s="461">
        <v>0</v>
      </c>
      <c r="I37" s="461">
        <v>2.3473999999999999</v>
      </c>
      <c r="J37" s="461">
        <v>2.3473999999999999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15</v>
      </c>
      <c r="C38" s="461">
        <v>0</v>
      </c>
      <c r="D38" s="461">
        <v>-15</v>
      </c>
      <c r="E38" s="462">
        <v>0</v>
      </c>
      <c r="F38" s="460">
        <v>15</v>
      </c>
      <c r="G38" s="461">
        <v>7.5</v>
      </c>
      <c r="H38" s="461">
        <v>0</v>
      </c>
      <c r="I38" s="461">
        <v>7.9859999999999998</v>
      </c>
      <c r="J38" s="461">
        <v>0.48599999999999977</v>
      </c>
      <c r="K38" s="463">
        <v>0.53239999999999998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68.361894199999995</v>
      </c>
      <c r="C39" s="461">
        <v>62.65072</v>
      </c>
      <c r="D39" s="461">
        <v>-5.711174199999995</v>
      </c>
      <c r="E39" s="462">
        <v>0.91645675903462609</v>
      </c>
      <c r="F39" s="460">
        <v>100.0227481</v>
      </c>
      <c r="G39" s="461">
        <v>50.011374050000001</v>
      </c>
      <c r="H39" s="461">
        <v>4.5145100000000005</v>
      </c>
      <c r="I39" s="461">
        <v>31.456659999999999</v>
      </c>
      <c r="J39" s="461">
        <v>-18.554714050000001</v>
      </c>
      <c r="K39" s="463">
        <v>0.31449505834963154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0.219</v>
      </c>
      <c r="D40" s="461">
        <v>0.219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12.22025</v>
      </c>
      <c r="D41" s="461">
        <v>12.22025</v>
      </c>
      <c r="E41" s="462">
        <v>0</v>
      </c>
      <c r="F41" s="460">
        <v>0</v>
      </c>
      <c r="G41" s="461">
        <v>0</v>
      </c>
      <c r="H41" s="461">
        <v>0</v>
      </c>
      <c r="I41" s="461">
        <v>0</v>
      </c>
      <c r="J41" s="461">
        <v>0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1.2499899999999999</v>
      </c>
      <c r="D42" s="461">
        <v>1.2499899999999999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220</v>
      </c>
      <c r="C43" s="461">
        <v>239.16200000000001</v>
      </c>
      <c r="D43" s="461">
        <v>19.162000000000006</v>
      </c>
      <c r="E43" s="462">
        <v>1.0871</v>
      </c>
      <c r="F43" s="460">
        <v>240.00000039999998</v>
      </c>
      <c r="G43" s="461">
        <v>120.00000019999999</v>
      </c>
      <c r="H43" s="461">
        <v>36.019400000000005</v>
      </c>
      <c r="I43" s="461">
        <v>92.329570000000004</v>
      </c>
      <c r="J43" s="461">
        <v>-27.670430199999984</v>
      </c>
      <c r="K43" s="463">
        <v>0.38470654102548918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705.34467339999992</v>
      </c>
      <c r="C44" s="461">
        <v>630.21589000000006</v>
      </c>
      <c r="D44" s="461">
        <v>-75.128783399999861</v>
      </c>
      <c r="E44" s="462">
        <v>0.89348642410829626</v>
      </c>
      <c r="F44" s="460">
        <v>659.60428869999998</v>
      </c>
      <c r="G44" s="461">
        <v>329.80214434999999</v>
      </c>
      <c r="H44" s="461">
        <v>64.476849999999999</v>
      </c>
      <c r="I44" s="461">
        <v>407.10061999999999</v>
      </c>
      <c r="J44" s="461">
        <v>77.29847565</v>
      </c>
      <c r="K44" s="463">
        <v>0.61718916473746088</v>
      </c>
      <c r="L44" s="150"/>
      <c r="M44" s="459" t="str">
        <f t="shared" si="0"/>
        <v>X</v>
      </c>
    </row>
    <row r="45" spans="1:13" ht="14.45" customHeight="1" x14ac:dyDescent="0.2">
      <c r="A45" s="464" t="s">
        <v>311</v>
      </c>
      <c r="B45" s="460">
        <v>0</v>
      </c>
      <c r="C45" s="461">
        <v>2.8210300000000004</v>
      </c>
      <c r="D45" s="461">
        <v>2.8210300000000004</v>
      </c>
      <c r="E45" s="462">
        <v>0</v>
      </c>
      <c r="F45" s="460">
        <v>0</v>
      </c>
      <c r="G45" s="461">
        <v>0</v>
      </c>
      <c r="H45" s="461">
        <v>0.218</v>
      </c>
      <c r="I45" s="461">
        <v>3.4240999999999997</v>
      </c>
      <c r="J45" s="461">
        <v>3.4240999999999997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619.23320560000002</v>
      </c>
      <c r="C46" s="461">
        <v>576.80646000000002</v>
      </c>
      <c r="D46" s="461">
        <v>-42.426745600000004</v>
      </c>
      <c r="E46" s="462">
        <v>0.93148502823117985</v>
      </c>
      <c r="F46" s="460">
        <v>619.23320560000002</v>
      </c>
      <c r="G46" s="461">
        <v>309.61660280000001</v>
      </c>
      <c r="H46" s="461">
        <v>64.033199999999994</v>
      </c>
      <c r="I46" s="461">
        <v>384.19920000000002</v>
      </c>
      <c r="J46" s="461">
        <v>74.582597200000009</v>
      </c>
      <c r="K46" s="463">
        <v>0.62044347190285754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1.2403299999999999</v>
      </c>
      <c r="C47" s="461">
        <v>0</v>
      </c>
      <c r="D47" s="461">
        <v>-1.2403299999999999</v>
      </c>
      <c r="E47" s="462">
        <v>0</v>
      </c>
      <c r="F47" s="460">
        <v>3.1008249999999999</v>
      </c>
      <c r="G47" s="461">
        <v>1.5504124999999997</v>
      </c>
      <c r="H47" s="461">
        <v>0</v>
      </c>
      <c r="I47" s="461">
        <v>0</v>
      </c>
      <c r="J47" s="461">
        <v>-1.5504124999999997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26.796256700000001</v>
      </c>
      <c r="C48" s="461">
        <v>27.212150000000001</v>
      </c>
      <c r="D48" s="461">
        <v>0.41589330000000047</v>
      </c>
      <c r="E48" s="462">
        <v>1.0155205745584606</v>
      </c>
      <c r="F48" s="460">
        <v>29.616915499999998</v>
      </c>
      <c r="G48" s="461">
        <v>14.808457749999999</v>
      </c>
      <c r="H48" s="461">
        <v>0</v>
      </c>
      <c r="I48" s="461">
        <v>18.718640000000001</v>
      </c>
      <c r="J48" s="461">
        <v>3.9101822500000019</v>
      </c>
      <c r="K48" s="463">
        <v>0.63202530324266892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5.0748818</v>
      </c>
      <c r="C49" s="461">
        <v>5.0336000000000007</v>
      </c>
      <c r="D49" s="461">
        <v>-4.1281799999999258E-2</v>
      </c>
      <c r="E49" s="462">
        <v>0.99186546571390111</v>
      </c>
      <c r="F49" s="460">
        <v>4.1820447000000005</v>
      </c>
      <c r="G49" s="461">
        <v>2.0910223500000003</v>
      </c>
      <c r="H49" s="461">
        <v>0</v>
      </c>
      <c r="I49" s="461">
        <v>0</v>
      </c>
      <c r="J49" s="461">
        <v>-2.0910223500000003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3.0000001000000003</v>
      </c>
      <c r="C50" s="461">
        <v>3.2297500000000001</v>
      </c>
      <c r="D50" s="461">
        <v>0.22974989999999984</v>
      </c>
      <c r="E50" s="462">
        <v>1.0765832974472234</v>
      </c>
      <c r="F50" s="460">
        <v>3.4712979000000002</v>
      </c>
      <c r="G50" s="461">
        <v>1.7356489500000001</v>
      </c>
      <c r="H50" s="461">
        <v>0.22565000000000002</v>
      </c>
      <c r="I50" s="461">
        <v>0.75867999999999991</v>
      </c>
      <c r="J50" s="461">
        <v>-0.97696895000000017</v>
      </c>
      <c r="K50" s="463">
        <v>0.21855802119432038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49.999999199999998</v>
      </c>
      <c r="C51" s="461">
        <v>15.1129</v>
      </c>
      <c r="D51" s="461">
        <v>-34.887099199999994</v>
      </c>
      <c r="E51" s="462">
        <v>0.30225800483612808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125.00000019999999</v>
      </c>
      <c r="C52" s="461">
        <v>438.42101000000002</v>
      </c>
      <c r="D52" s="461">
        <v>313.42100980000004</v>
      </c>
      <c r="E52" s="462">
        <v>3.5073680743882116</v>
      </c>
      <c r="F52" s="460">
        <v>275.99999989999998</v>
      </c>
      <c r="G52" s="461">
        <v>137.99999994999999</v>
      </c>
      <c r="H52" s="461">
        <v>16.140450000000001</v>
      </c>
      <c r="I52" s="461">
        <v>146.92954999999998</v>
      </c>
      <c r="J52" s="461">
        <v>8.9295500499999889</v>
      </c>
      <c r="K52" s="463">
        <v>0.5323534422218672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9.8022800000000014</v>
      </c>
      <c r="D53" s="461">
        <v>9.8022800000000014</v>
      </c>
      <c r="E53" s="462">
        <v>0</v>
      </c>
      <c r="F53" s="460">
        <v>0</v>
      </c>
      <c r="G53" s="461">
        <v>0</v>
      </c>
      <c r="H53" s="461">
        <v>0.99254999999999993</v>
      </c>
      <c r="I53" s="461">
        <v>6.1442399999999999</v>
      </c>
      <c r="J53" s="461">
        <v>6.1442399999999999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115</v>
      </c>
      <c r="C54" s="461">
        <v>256.92243000000002</v>
      </c>
      <c r="D54" s="461">
        <v>141.92243000000002</v>
      </c>
      <c r="E54" s="462">
        <v>2.234108086956522</v>
      </c>
      <c r="F54" s="460">
        <v>260.99999980000001</v>
      </c>
      <c r="G54" s="461">
        <v>130.49999990000001</v>
      </c>
      <c r="H54" s="461">
        <v>13.48137</v>
      </c>
      <c r="I54" s="461">
        <v>133.34610999999998</v>
      </c>
      <c r="J54" s="461">
        <v>2.8461100999999758</v>
      </c>
      <c r="K54" s="463">
        <v>0.51090463640682338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10.000000200000001</v>
      </c>
      <c r="C55" s="461">
        <v>14.15414</v>
      </c>
      <c r="D55" s="461">
        <v>4.1541397999999994</v>
      </c>
      <c r="E55" s="462">
        <v>1.4154139716917205</v>
      </c>
      <c r="F55" s="460">
        <v>15.000000099999999</v>
      </c>
      <c r="G55" s="461">
        <v>7.5000000500000006</v>
      </c>
      <c r="H55" s="461">
        <v>1.6665300000000001</v>
      </c>
      <c r="I55" s="461">
        <v>7.4391999999999996</v>
      </c>
      <c r="J55" s="461">
        <v>-6.0800050000000994E-2</v>
      </c>
      <c r="K55" s="463">
        <v>0.49594666336035559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102.366</v>
      </c>
      <c r="D56" s="461">
        <v>102.366</v>
      </c>
      <c r="E56" s="462">
        <v>0</v>
      </c>
      <c r="F56" s="460">
        <v>0</v>
      </c>
      <c r="G56" s="461">
        <v>0</v>
      </c>
      <c r="H56" s="461">
        <v>0</v>
      </c>
      <c r="I56" s="461">
        <v>0</v>
      </c>
      <c r="J56" s="461">
        <v>0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25.078959999999999</v>
      </c>
      <c r="D57" s="461">
        <v>25.078959999999999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30.097200000000001</v>
      </c>
      <c r="D58" s="461">
        <v>30.097200000000001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0.39600000000000002</v>
      </c>
      <c r="D59" s="461">
        <v>0.39600000000000002</v>
      </c>
      <c r="E59" s="462">
        <v>0</v>
      </c>
      <c r="F59" s="460">
        <v>0</v>
      </c>
      <c r="G59" s="461">
        <v>0</v>
      </c>
      <c r="H59" s="461">
        <v>0</v>
      </c>
      <c r="I59" s="461">
        <v>0.39600000000000002</v>
      </c>
      <c r="J59" s="461">
        <v>0.39600000000000002</v>
      </c>
      <c r="K59" s="463">
        <v>0</v>
      </c>
      <c r="L59" s="150"/>
      <c r="M59" s="459" t="str">
        <f t="shared" si="0"/>
        <v>X</v>
      </c>
    </row>
    <row r="60" spans="1:13" ht="14.45" customHeight="1" x14ac:dyDescent="0.2">
      <c r="A60" s="464" t="s">
        <v>326</v>
      </c>
      <c r="B60" s="460">
        <v>0</v>
      </c>
      <c r="C60" s="461">
        <v>0.39600000000000002</v>
      </c>
      <c r="D60" s="461">
        <v>0.39600000000000002</v>
      </c>
      <c r="E60" s="462">
        <v>0</v>
      </c>
      <c r="F60" s="460">
        <v>0</v>
      </c>
      <c r="G60" s="461">
        <v>0</v>
      </c>
      <c r="H60" s="461">
        <v>0</v>
      </c>
      <c r="I60" s="461">
        <v>0.39600000000000002</v>
      </c>
      <c r="J60" s="461">
        <v>0.39600000000000002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18.48</v>
      </c>
      <c r="D61" s="461">
        <v>18.48</v>
      </c>
      <c r="E61" s="462">
        <v>0</v>
      </c>
      <c r="F61" s="460">
        <v>0</v>
      </c>
      <c r="G61" s="461">
        <v>0</v>
      </c>
      <c r="H61" s="461">
        <v>21.096</v>
      </c>
      <c r="I61" s="461">
        <v>21.096</v>
      </c>
      <c r="J61" s="461">
        <v>21.096</v>
      </c>
      <c r="K61" s="463">
        <v>0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0</v>
      </c>
      <c r="C62" s="461">
        <v>18.48</v>
      </c>
      <c r="D62" s="461">
        <v>18.48</v>
      </c>
      <c r="E62" s="462">
        <v>0</v>
      </c>
      <c r="F62" s="460">
        <v>0</v>
      </c>
      <c r="G62" s="461">
        <v>0</v>
      </c>
      <c r="H62" s="461">
        <v>21.096</v>
      </c>
      <c r="I62" s="461">
        <v>21.096</v>
      </c>
      <c r="J62" s="461">
        <v>21.096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1594.6183406</v>
      </c>
      <c r="C63" s="461">
        <v>1523.8753200000001</v>
      </c>
      <c r="D63" s="461">
        <v>-70.743020599999909</v>
      </c>
      <c r="E63" s="462">
        <v>0.95563639348749641</v>
      </c>
      <c r="F63" s="460">
        <v>1587.8866825</v>
      </c>
      <c r="G63" s="461">
        <v>793.94334125</v>
      </c>
      <c r="H63" s="461">
        <v>112.161</v>
      </c>
      <c r="I63" s="461">
        <v>796.8107</v>
      </c>
      <c r="J63" s="461">
        <v>2.867358749999994</v>
      </c>
      <c r="K63" s="463">
        <v>0.50180577038752261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1594.6183406</v>
      </c>
      <c r="C64" s="461">
        <v>1523.8753200000001</v>
      </c>
      <c r="D64" s="461">
        <v>-70.743020599999909</v>
      </c>
      <c r="E64" s="462">
        <v>0.95563639348749641</v>
      </c>
      <c r="F64" s="460">
        <v>1587.8866825</v>
      </c>
      <c r="G64" s="461">
        <v>793.94334125</v>
      </c>
      <c r="H64" s="461">
        <v>112.161</v>
      </c>
      <c r="I64" s="461">
        <v>796.8107</v>
      </c>
      <c r="J64" s="461">
        <v>2.867358749999994</v>
      </c>
      <c r="K64" s="463">
        <v>0.50180577038752261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819.42741799999999</v>
      </c>
      <c r="C65" s="461">
        <v>793.04399999999998</v>
      </c>
      <c r="D65" s="461">
        <v>-26.383418000000006</v>
      </c>
      <c r="E65" s="462">
        <v>0.96780261751016972</v>
      </c>
      <c r="F65" s="460">
        <v>790.65513769999995</v>
      </c>
      <c r="G65" s="461">
        <v>395.32756884999998</v>
      </c>
      <c r="H65" s="461">
        <v>65.569999999999993</v>
      </c>
      <c r="I65" s="461">
        <v>365.42500000000001</v>
      </c>
      <c r="J65" s="461">
        <v>-29.902568849999966</v>
      </c>
      <c r="K65" s="463">
        <v>0.46218001069722264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386.37527189999997</v>
      </c>
      <c r="C66" s="461">
        <v>341.72300000000001</v>
      </c>
      <c r="D66" s="461">
        <v>-44.65227189999996</v>
      </c>
      <c r="E66" s="462">
        <v>0.88443289426773497</v>
      </c>
      <c r="F66" s="460">
        <v>395.7370128</v>
      </c>
      <c r="G66" s="461">
        <v>197.8685064</v>
      </c>
      <c r="H66" s="461">
        <v>34.1</v>
      </c>
      <c r="I66" s="461">
        <v>195.947</v>
      </c>
      <c r="J66" s="461">
        <v>-1.9215063999999984</v>
      </c>
      <c r="K66" s="463">
        <v>0.49514448652046833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386.4586698</v>
      </c>
      <c r="C67" s="461">
        <v>388.52</v>
      </c>
      <c r="D67" s="461">
        <v>2.0613301999999862</v>
      </c>
      <c r="E67" s="462">
        <v>1.0053338956040674</v>
      </c>
      <c r="F67" s="460">
        <v>399.19798800000001</v>
      </c>
      <c r="G67" s="461">
        <v>199.598994</v>
      </c>
      <c r="H67" s="461">
        <v>12.491</v>
      </c>
      <c r="I67" s="461">
        <v>234.60499999999999</v>
      </c>
      <c r="J67" s="461">
        <v>35.006005999999985</v>
      </c>
      <c r="K67" s="463">
        <v>0.58769083776043474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2.3569808999999999</v>
      </c>
      <c r="C68" s="461">
        <v>0.58832000000000007</v>
      </c>
      <c r="D68" s="461">
        <v>-1.7686609</v>
      </c>
      <c r="E68" s="462">
        <v>0.24960745333150561</v>
      </c>
      <c r="F68" s="460">
        <v>2.2965439999999999</v>
      </c>
      <c r="G68" s="461">
        <v>1.148272</v>
      </c>
      <c r="H68" s="461">
        <v>0</v>
      </c>
      <c r="I68" s="461">
        <v>0.8337</v>
      </c>
      <c r="J68" s="461">
        <v>-0.31457199999999996</v>
      </c>
      <c r="K68" s="463">
        <v>0.36302374350328148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-113327.9999999</v>
      </c>
      <c r="C69" s="461">
        <v>-106035.89379999999</v>
      </c>
      <c r="D69" s="461">
        <v>7292.1061999000085</v>
      </c>
      <c r="E69" s="462">
        <v>0.93565485846475327</v>
      </c>
      <c r="F69" s="460">
        <v>-109050</v>
      </c>
      <c r="G69" s="461">
        <v>-54525</v>
      </c>
      <c r="H69" s="461">
        <v>-9725.8709999999992</v>
      </c>
      <c r="I69" s="461">
        <v>-55412.148809999999</v>
      </c>
      <c r="J69" s="461">
        <v>-887.14880999999878</v>
      </c>
      <c r="K69" s="463">
        <v>0.50813524814305366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-113327.9999999</v>
      </c>
      <c r="C70" s="461">
        <v>-106035.89379999999</v>
      </c>
      <c r="D70" s="461">
        <v>7292.1061999000085</v>
      </c>
      <c r="E70" s="462">
        <v>0.93565485846475327</v>
      </c>
      <c r="F70" s="460">
        <v>-109050</v>
      </c>
      <c r="G70" s="461">
        <v>-54525</v>
      </c>
      <c r="H70" s="461">
        <v>-9725.8709999999992</v>
      </c>
      <c r="I70" s="461">
        <v>-55412.148809999999</v>
      </c>
      <c r="J70" s="461">
        <v>-887.14880999999878</v>
      </c>
      <c r="K70" s="463">
        <v>0.50813524814305366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337</v>
      </c>
      <c r="B71" s="460">
        <v>-70358.999999899999</v>
      </c>
      <c r="C71" s="461">
        <v>-64400.603000000003</v>
      </c>
      <c r="D71" s="461">
        <v>5958.3969998999964</v>
      </c>
      <c r="E71" s="462">
        <v>0.91531435921618465</v>
      </c>
      <c r="F71" s="460">
        <v>-66849.999999899999</v>
      </c>
      <c r="G71" s="461">
        <v>-33424.99999995</v>
      </c>
      <c r="H71" s="461">
        <v>-6151.1</v>
      </c>
      <c r="I71" s="461">
        <v>-32724.194</v>
      </c>
      <c r="J71" s="461">
        <v>700.80599995000011</v>
      </c>
      <c r="K71" s="463">
        <v>0.48951673896857073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-42969</v>
      </c>
      <c r="C72" s="461">
        <v>-41635.290799999995</v>
      </c>
      <c r="D72" s="461">
        <v>1333.7092000000048</v>
      </c>
      <c r="E72" s="462">
        <v>0.96896113011706098</v>
      </c>
      <c r="F72" s="460">
        <v>-42200.000000100001</v>
      </c>
      <c r="G72" s="461">
        <v>-21100.00000005</v>
      </c>
      <c r="H72" s="461">
        <v>-3574.7710000000002</v>
      </c>
      <c r="I72" s="461">
        <v>-22687.954809999999</v>
      </c>
      <c r="J72" s="461">
        <v>-1587.9548099499989</v>
      </c>
      <c r="K72" s="463">
        <v>0.53762926089919993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3204.8489338000004</v>
      </c>
      <c r="C73" s="461">
        <v>5576.1433399999996</v>
      </c>
      <c r="D73" s="461">
        <v>2371.2944061999992</v>
      </c>
      <c r="E73" s="462">
        <v>1.7399083249107619</v>
      </c>
      <c r="F73" s="460">
        <v>4329.4211586000001</v>
      </c>
      <c r="G73" s="461">
        <v>2164.7105793000001</v>
      </c>
      <c r="H73" s="461">
        <v>233.84751</v>
      </c>
      <c r="I73" s="461">
        <v>2324.5742799999998</v>
      </c>
      <c r="J73" s="461">
        <v>159.86370069999975</v>
      </c>
      <c r="K73" s="463">
        <v>0.53692495944462348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436.49528420000001</v>
      </c>
      <c r="C74" s="461">
        <v>1872.0870600000001</v>
      </c>
      <c r="D74" s="461">
        <v>1435.5917758000001</v>
      </c>
      <c r="E74" s="462">
        <v>4.288905579887591</v>
      </c>
      <c r="F74" s="460">
        <v>1428.2843412</v>
      </c>
      <c r="G74" s="461">
        <v>714.14217059999999</v>
      </c>
      <c r="H74" s="461">
        <v>58.837309999999995</v>
      </c>
      <c r="I74" s="461">
        <v>536.00446999999997</v>
      </c>
      <c r="J74" s="461">
        <v>-178.13770060000002</v>
      </c>
      <c r="K74" s="463">
        <v>0.37527854541180905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436.49528420000001</v>
      </c>
      <c r="C75" s="461">
        <v>1872.0870600000001</v>
      </c>
      <c r="D75" s="461">
        <v>1435.5917758000001</v>
      </c>
      <c r="E75" s="462">
        <v>4.288905579887591</v>
      </c>
      <c r="F75" s="460">
        <v>1428.2843412</v>
      </c>
      <c r="G75" s="461">
        <v>714.14217059999999</v>
      </c>
      <c r="H75" s="461">
        <v>58.837309999999995</v>
      </c>
      <c r="I75" s="461">
        <v>536.00446999999997</v>
      </c>
      <c r="J75" s="461">
        <v>-178.13770060000002</v>
      </c>
      <c r="K75" s="463">
        <v>0.37527854541180905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266.03501520000003</v>
      </c>
      <c r="C76" s="461">
        <v>267.93700000000001</v>
      </c>
      <c r="D76" s="461">
        <v>1.9019847999999797</v>
      </c>
      <c r="E76" s="462">
        <v>1.0071493776808669</v>
      </c>
      <c r="F76" s="460">
        <v>266.03501510000001</v>
      </c>
      <c r="G76" s="461">
        <v>133.01750755</v>
      </c>
      <c r="H76" s="461">
        <v>42.533919999999995</v>
      </c>
      <c r="I76" s="461">
        <v>218.16742000000002</v>
      </c>
      <c r="J76" s="461">
        <v>85.149912450000016</v>
      </c>
      <c r="K76" s="463">
        <v>0.82007032013433634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4.7351045000000003</v>
      </c>
      <c r="C77" s="461">
        <v>0</v>
      </c>
      <c r="D77" s="461">
        <v>-4.7351045000000003</v>
      </c>
      <c r="E77" s="462">
        <v>0</v>
      </c>
      <c r="F77" s="460">
        <v>4.7351042999999997</v>
      </c>
      <c r="G77" s="461">
        <v>2.3675521499999999</v>
      </c>
      <c r="H77" s="461">
        <v>0</v>
      </c>
      <c r="I77" s="461">
        <v>0</v>
      </c>
      <c r="J77" s="461">
        <v>-2.3675521499999999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3.7086118000000003</v>
      </c>
      <c r="C78" s="461">
        <v>2.7471999999999999</v>
      </c>
      <c r="D78" s="461">
        <v>-0.96141180000000048</v>
      </c>
      <c r="E78" s="462">
        <v>0.74076235210166774</v>
      </c>
      <c r="F78" s="460">
        <v>7.3234354000000002</v>
      </c>
      <c r="G78" s="461">
        <v>3.6617177000000001</v>
      </c>
      <c r="H78" s="461">
        <v>0</v>
      </c>
      <c r="I78" s="461">
        <v>3.6783999999999999</v>
      </c>
      <c r="J78" s="461">
        <v>1.6682299999999817E-2</v>
      </c>
      <c r="K78" s="463">
        <v>0.50227793365938611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70</v>
      </c>
      <c r="C79" s="461">
        <v>1099.9428500000001</v>
      </c>
      <c r="D79" s="461">
        <v>1029.9428500000001</v>
      </c>
      <c r="E79" s="462">
        <v>15.713469285714288</v>
      </c>
      <c r="F79" s="460">
        <v>1064.8663902000001</v>
      </c>
      <c r="G79" s="461">
        <v>532.43319510000003</v>
      </c>
      <c r="H79" s="461">
        <v>0</v>
      </c>
      <c r="I79" s="461">
        <v>73.870500000000007</v>
      </c>
      <c r="J79" s="461">
        <v>-458.56269510000004</v>
      </c>
      <c r="K79" s="463">
        <v>6.9370674743641655E-2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72.016552300000001</v>
      </c>
      <c r="C80" s="461">
        <v>99.995270000000005</v>
      </c>
      <c r="D80" s="461">
        <v>27.978717700000004</v>
      </c>
      <c r="E80" s="462">
        <v>1.3885039870202174</v>
      </c>
      <c r="F80" s="460">
        <v>85.32439620000001</v>
      </c>
      <c r="G80" s="461">
        <v>42.662198100000005</v>
      </c>
      <c r="H80" s="461">
        <v>16.30339</v>
      </c>
      <c r="I80" s="461">
        <v>63.241399999999999</v>
      </c>
      <c r="J80" s="461">
        <v>20.579201899999994</v>
      </c>
      <c r="K80" s="463">
        <v>0.74118778235198335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4.70085</v>
      </c>
      <c r="D81" s="461">
        <v>4.70085</v>
      </c>
      <c r="E81" s="462">
        <v>0</v>
      </c>
      <c r="F81" s="460">
        <v>0</v>
      </c>
      <c r="G81" s="461">
        <v>0</v>
      </c>
      <c r="H81" s="461">
        <v>0</v>
      </c>
      <c r="I81" s="461">
        <v>0</v>
      </c>
      <c r="J81" s="461">
        <v>0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0</v>
      </c>
      <c r="C82" s="461">
        <v>385.4787</v>
      </c>
      <c r="D82" s="461">
        <v>385.4787</v>
      </c>
      <c r="E82" s="462">
        <v>0</v>
      </c>
      <c r="F82" s="460">
        <v>0</v>
      </c>
      <c r="G82" s="461">
        <v>0</v>
      </c>
      <c r="H82" s="461">
        <v>0</v>
      </c>
      <c r="I82" s="461">
        <v>31.256700000000002</v>
      </c>
      <c r="J82" s="461">
        <v>31.256700000000002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20.000000400000001</v>
      </c>
      <c r="C83" s="461">
        <v>11.28519</v>
      </c>
      <c r="D83" s="461">
        <v>-8.7148104000000011</v>
      </c>
      <c r="E83" s="462">
        <v>0.56425948871481024</v>
      </c>
      <c r="F83" s="460">
        <v>0</v>
      </c>
      <c r="G83" s="461">
        <v>0</v>
      </c>
      <c r="H83" s="461">
        <v>0</v>
      </c>
      <c r="I83" s="461">
        <v>145.79004999999998</v>
      </c>
      <c r="J83" s="461">
        <v>145.79004999999998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646.50299990000008</v>
      </c>
      <c r="C84" s="461">
        <v>602.00599999999997</v>
      </c>
      <c r="D84" s="461">
        <v>-44.496999900000105</v>
      </c>
      <c r="E84" s="462">
        <v>0.93117278665855718</v>
      </c>
      <c r="F84" s="460">
        <v>576.58299980000004</v>
      </c>
      <c r="G84" s="461">
        <v>288.29149990000002</v>
      </c>
      <c r="H84" s="461">
        <v>50.241</v>
      </c>
      <c r="I84" s="461">
        <v>299.63099999999997</v>
      </c>
      <c r="J84" s="461">
        <v>11.339500099999952</v>
      </c>
      <c r="K84" s="463">
        <v>0.5196667263931356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0</v>
      </c>
      <c r="C85" s="461">
        <v>15.329000000000001</v>
      </c>
      <c r="D85" s="461">
        <v>15.329000000000001</v>
      </c>
      <c r="E85" s="462">
        <v>0</v>
      </c>
      <c r="F85" s="460">
        <v>0</v>
      </c>
      <c r="G85" s="461">
        <v>0</v>
      </c>
      <c r="H85" s="461">
        <v>0</v>
      </c>
      <c r="I85" s="461">
        <v>0.43099999999999999</v>
      </c>
      <c r="J85" s="461">
        <v>0.43099999999999999</v>
      </c>
      <c r="K85" s="463">
        <v>0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0</v>
      </c>
      <c r="C86" s="461">
        <v>2.1230000000000002</v>
      </c>
      <c r="D86" s="461">
        <v>2.1230000000000002</v>
      </c>
      <c r="E86" s="462">
        <v>0</v>
      </c>
      <c r="F86" s="460">
        <v>0</v>
      </c>
      <c r="G86" s="461">
        <v>0</v>
      </c>
      <c r="H86" s="461">
        <v>0</v>
      </c>
      <c r="I86" s="461">
        <v>0.43099999999999999</v>
      </c>
      <c r="J86" s="461">
        <v>0.43099999999999999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0</v>
      </c>
      <c r="C87" s="461">
        <v>13.206</v>
      </c>
      <c r="D87" s="461">
        <v>13.206</v>
      </c>
      <c r="E87" s="462">
        <v>0</v>
      </c>
      <c r="F87" s="460">
        <v>0</v>
      </c>
      <c r="G87" s="461">
        <v>0</v>
      </c>
      <c r="H87" s="461">
        <v>0</v>
      </c>
      <c r="I87" s="461">
        <v>0</v>
      </c>
      <c r="J87" s="461">
        <v>0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646.50299990000008</v>
      </c>
      <c r="C88" s="461">
        <v>586.67700000000002</v>
      </c>
      <c r="D88" s="461">
        <v>-59.825999900000056</v>
      </c>
      <c r="E88" s="462">
        <v>0.90746214648771339</v>
      </c>
      <c r="F88" s="460">
        <v>576.58299980000004</v>
      </c>
      <c r="G88" s="461">
        <v>288.29149990000002</v>
      </c>
      <c r="H88" s="461">
        <v>50.241</v>
      </c>
      <c r="I88" s="461">
        <v>299.2</v>
      </c>
      <c r="J88" s="461">
        <v>10.908500099999969</v>
      </c>
      <c r="K88" s="463">
        <v>0.51891921909557481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646.50299990000008</v>
      </c>
      <c r="C89" s="461">
        <v>586.67700000000002</v>
      </c>
      <c r="D89" s="461">
        <v>-59.825999900000056</v>
      </c>
      <c r="E89" s="462">
        <v>0.90746214648771339</v>
      </c>
      <c r="F89" s="460">
        <v>576.58299980000004</v>
      </c>
      <c r="G89" s="461">
        <v>288.29149990000002</v>
      </c>
      <c r="H89" s="461">
        <v>50.241</v>
      </c>
      <c r="I89" s="461">
        <v>299.2</v>
      </c>
      <c r="J89" s="461">
        <v>10.908500099999969</v>
      </c>
      <c r="K89" s="463">
        <v>0.51891921909557481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2121.8506496999998</v>
      </c>
      <c r="C90" s="461">
        <v>3102.0502799999999</v>
      </c>
      <c r="D90" s="461">
        <v>980.19963030000008</v>
      </c>
      <c r="E90" s="462">
        <v>1.4619550534523185</v>
      </c>
      <c r="F90" s="460">
        <v>2324.5538176</v>
      </c>
      <c r="G90" s="461">
        <v>1162.2769088</v>
      </c>
      <c r="H90" s="461">
        <v>124.7692</v>
      </c>
      <c r="I90" s="461">
        <v>1488.9388100000001</v>
      </c>
      <c r="J90" s="461">
        <v>326.6619012000001</v>
      </c>
      <c r="K90" s="463">
        <v>0.64052671042792386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5.7376500999999998</v>
      </c>
      <c r="C91" s="461">
        <v>0</v>
      </c>
      <c r="D91" s="461">
        <v>-5.7376500999999998</v>
      </c>
      <c r="E91" s="462">
        <v>0</v>
      </c>
      <c r="F91" s="460">
        <v>6</v>
      </c>
      <c r="G91" s="461">
        <v>3</v>
      </c>
      <c r="H91" s="461">
        <v>0</v>
      </c>
      <c r="I91" s="461">
        <v>0</v>
      </c>
      <c r="J91" s="461">
        <v>-3</v>
      </c>
      <c r="K91" s="463">
        <v>0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5.7376500999999998</v>
      </c>
      <c r="C92" s="461">
        <v>0</v>
      </c>
      <c r="D92" s="461">
        <v>-5.7376500999999998</v>
      </c>
      <c r="E92" s="462">
        <v>0</v>
      </c>
      <c r="F92" s="460">
        <v>6</v>
      </c>
      <c r="G92" s="461">
        <v>3</v>
      </c>
      <c r="H92" s="461">
        <v>0</v>
      </c>
      <c r="I92" s="461">
        <v>0</v>
      </c>
      <c r="J92" s="461">
        <v>-3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182.93545250000003</v>
      </c>
      <c r="C93" s="461">
        <v>210.02981</v>
      </c>
      <c r="D93" s="461">
        <v>27.094357499999973</v>
      </c>
      <c r="E93" s="462">
        <v>1.148108839099955</v>
      </c>
      <c r="F93" s="460">
        <v>160.57740460000002</v>
      </c>
      <c r="G93" s="461">
        <v>80.288702300000011</v>
      </c>
      <c r="H93" s="461">
        <v>29.502110000000002</v>
      </c>
      <c r="I93" s="461">
        <v>171.76835</v>
      </c>
      <c r="J93" s="461">
        <v>91.479647699999987</v>
      </c>
      <c r="K93" s="463">
        <v>1.0696919060802903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34.919268700000003</v>
      </c>
      <c r="C94" s="461">
        <v>47.262300000000003</v>
      </c>
      <c r="D94" s="461">
        <v>12.3430313</v>
      </c>
      <c r="E94" s="462">
        <v>1.3534733618290236</v>
      </c>
      <c r="F94" s="460">
        <v>0</v>
      </c>
      <c r="G94" s="461">
        <v>0</v>
      </c>
      <c r="H94" s="461">
        <v>2.0538000000000003</v>
      </c>
      <c r="I94" s="461">
        <v>16.395900000000001</v>
      </c>
      <c r="J94" s="461">
        <v>16.395900000000001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148.01618379999999</v>
      </c>
      <c r="C95" s="461">
        <v>162.76751000000002</v>
      </c>
      <c r="D95" s="461">
        <v>14.751326200000022</v>
      </c>
      <c r="E95" s="462">
        <v>1.0996602251273555</v>
      </c>
      <c r="F95" s="460">
        <v>160.57740460000002</v>
      </c>
      <c r="G95" s="461">
        <v>80.288702300000011</v>
      </c>
      <c r="H95" s="461">
        <v>27.448310000000003</v>
      </c>
      <c r="I95" s="461">
        <v>155.37245000000001</v>
      </c>
      <c r="J95" s="461">
        <v>75.083747700000004</v>
      </c>
      <c r="K95" s="463">
        <v>0.96758600867310318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19.440000000000001</v>
      </c>
      <c r="C96" s="461">
        <v>19.440000000000001</v>
      </c>
      <c r="D96" s="461">
        <v>0</v>
      </c>
      <c r="E96" s="462">
        <v>1</v>
      </c>
      <c r="F96" s="460">
        <v>19.440000000000001</v>
      </c>
      <c r="G96" s="461">
        <v>9.7200000000000006</v>
      </c>
      <c r="H96" s="461">
        <v>0</v>
      </c>
      <c r="I96" s="461">
        <v>9.7200000000000006</v>
      </c>
      <c r="J96" s="461">
        <v>0</v>
      </c>
      <c r="K96" s="463">
        <v>0.5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19.440000000000001</v>
      </c>
      <c r="C97" s="461">
        <v>19.440000000000001</v>
      </c>
      <c r="D97" s="461">
        <v>0</v>
      </c>
      <c r="E97" s="462">
        <v>1</v>
      </c>
      <c r="F97" s="460">
        <v>19.440000000000001</v>
      </c>
      <c r="G97" s="461">
        <v>9.7200000000000006</v>
      </c>
      <c r="H97" s="461">
        <v>0</v>
      </c>
      <c r="I97" s="461">
        <v>9.7200000000000006</v>
      </c>
      <c r="J97" s="461">
        <v>0</v>
      </c>
      <c r="K97" s="463">
        <v>0.5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544.46085360000006</v>
      </c>
      <c r="C98" s="461">
        <v>661.51224999999999</v>
      </c>
      <c r="D98" s="461">
        <v>117.05139639999993</v>
      </c>
      <c r="E98" s="462">
        <v>1.2149858812181826</v>
      </c>
      <c r="F98" s="460">
        <v>703.31113529999993</v>
      </c>
      <c r="G98" s="461">
        <v>351.65556764999997</v>
      </c>
      <c r="H98" s="461">
        <v>61.428319999999999</v>
      </c>
      <c r="I98" s="461">
        <v>407.62036999999998</v>
      </c>
      <c r="J98" s="461">
        <v>55.964802350000014</v>
      </c>
      <c r="K98" s="463">
        <v>0.57957332045671084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24.101055599999999</v>
      </c>
      <c r="C99" s="461">
        <v>17.702110000000001</v>
      </c>
      <c r="D99" s="461">
        <v>-6.3989455999999976</v>
      </c>
      <c r="E99" s="462">
        <v>0.73449521439218635</v>
      </c>
      <c r="F99" s="460">
        <v>27.665212800000003</v>
      </c>
      <c r="G99" s="461">
        <v>13.832606400000001</v>
      </c>
      <c r="H99" s="461">
        <v>1.8411500000000001</v>
      </c>
      <c r="I99" s="461">
        <v>12.36345</v>
      </c>
      <c r="J99" s="461">
        <v>-1.469156400000001</v>
      </c>
      <c r="K99" s="463">
        <v>0.44689517081900049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11.7941517</v>
      </c>
      <c r="C100" s="461">
        <v>6.8452600000000006</v>
      </c>
      <c r="D100" s="461">
        <v>-4.9488916999999999</v>
      </c>
      <c r="E100" s="462">
        <v>0.5803944339634024</v>
      </c>
      <c r="F100" s="460">
        <v>15.0227751</v>
      </c>
      <c r="G100" s="461">
        <v>7.5113875500000002</v>
      </c>
      <c r="H100" s="461">
        <v>0</v>
      </c>
      <c r="I100" s="461">
        <v>45.531309999999998</v>
      </c>
      <c r="J100" s="461">
        <v>38.019922449999996</v>
      </c>
      <c r="K100" s="463">
        <v>3.0308188531691456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0</v>
      </c>
      <c r="C101" s="461">
        <v>3.0249999999999999</v>
      </c>
      <c r="D101" s="461">
        <v>3.0249999999999999</v>
      </c>
      <c r="E101" s="462">
        <v>0</v>
      </c>
      <c r="F101" s="460">
        <v>0</v>
      </c>
      <c r="G101" s="461">
        <v>0</v>
      </c>
      <c r="H101" s="461">
        <v>0</v>
      </c>
      <c r="I101" s="461">
        <v>1.0648</v>
      </c>
      <c r="J101" s="461">
        <v>1.0648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262.44664590000002</v>
      </c>
      <c r="C102" s="461">
        <v>261.67716999999999</v>
      </c>
      <c r="D102" s="461">
        <v>-0.76947590000003174</v>
      </c>
      <c r="E102" s="462">
        <v>0.99706806731188624</v>
      </c>
      <c r="F102" s="460">
        <v>277.97814729999999</v>
      </c>
      <c r="G102" s="461">
        <v>138.98907364999999</v>
      </c>
      <c r="H102" s="461">
        <v>25.630130000000001</v>
      </c>
      <c r="I102" s="461">
        <v>150.84678</v>
      </c>
      <c r="J102" s="461">
        <v>11.857706350000001</v>
      </c>
      <c r="K102" s="463">
        <v>0.54265697309365446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246.11900039999998</v>
      </c>
      <c r="C103" s="461">
        <v>372.26271000000003</v>
      </c>
      <c r="D103" s="461">
        <v>126.14370960000005</v>
      </c>
      <c r="E103" s="462">
        <v>1.5125313746398592</v>
      </c>
      <c r="F103" s="460">
        <v>382.6450001</v>
      </c>
      <c r="G103" s="461">
        <v>191.32250005</v>
      </c>
      <c r="H103" s="461">
        <v>33.957039999999999</v>
      </c>
      <c r="I103" s="461">
        <v>197.81403</v>
      </c>
      <c r="J103" s="461">
        <v>6.4915299500000003</v>
      </c>
      <c r="K103" s="463">
        <v>0.51696488899189463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11.0288203</v>
      </c>
      <c r="C104" s="461">
        <v>0</v>
      </c>
      <c r="D104" s="461">
        <v>-11.0288203</v>
      </c>
      <c r="E104" s="462">
        <v>0</v>
      </c>
      <c r="F104" s="460">
        <v>10.026200300000001</v>
      </c>
      <c r="G104" s="461">
        <v>5.0131001500000005</v>
      </c>
      <c r="H104" s="461">
        <v>0</v>
      </c>
      <c r="I104" s="461">
        <v>0</v>
      </c>
      <c r="J104" s="461">
        <v>-5.0131001500000005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11.0288203</v>
      </c>
      <c r="C105" s="461">
        <v>0</v>
      </c>
      <c r="D105" s="461">
        <v>-11.0288203</v>
      </c>
      <c r="E105" s="462">
        <v>0</v>
      </c>
      <c r="F105" s="460">
        <v>10.026200300000001</v>
      </c>
      <c r="G105" s="461">
        <v>5.0131001500000005</v>
      </c>
      <c r="H105" s="461">
        <v>0</v>
      </c>
      <c r="I105" s="461">
        <v>0</v>
      </c>
      <c r="J105" s="461">
        <v>-5.0131001500000005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901.5101224</v>
      </c>
      <c r="C106" s="461">
        <v>1498.9753600000001</v>
      </c>
      <c r="D106" s="461">
        <v>597.46523760000014</v>
      </c>
      <c r="E106" s="462">
        <v>1.6627382463653635</v>
      </c>
      <c r="F106" s="460">
        <v>1000.3961303</v>
      </c>
      <c r="G106" s="461">
        <v>500.19806515000005</v>
      </c>
      <c r="H106" s="461">
        <v>32.85877</v>
      </c>
      <c r="I106" s="461">
        <v>404.94099</v>
      </c>
      <c r="J106" s="461">
        <v>-95.257075150000048</v>
      </c>
      <c r="K106" s="463">
        <v>0.40478064412200976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28.605174099999999</v>
      </c>
      <c r="C107" s="461">
        <v>0</v>
      </c>
      <c r="D107" s="461">
        <v>-28.605174099999999</v>
      </c>
      <c r="E107" s="462">
        <v>0</v>
      </c>
      <c r="F107" s="460">
        <v>31.0436826</v>
      </c>
      <c r="G107" s="461">
        <v>15.521841300000002</v>
      </c>
      <c r="H107" s="461">
        <v>0</v>
      </c>
      <c r="I107" s="461">
        <v>22.044</v>
      </c>
      <c r="J107" s="461">
        <v>6.5221586999999985</v>
      </c>
      <c r="K107" s="463">
        <v>0.71009616623254612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565</v>
      </c>
      <c r="C108" s="461">
        <v>614.34511999999995</v>
      </c>
      <c r="D108" s="461">
        <v>49.345119999999952</v>
      </c>
      <c r="E108" s="462">
        <v>1.0873364955752212</v>
      </c>
      <c r="F108" s="460">
        <v>642.82411089999994</v>
      </c>
      <c r="G108" s="461">
        <v>321.41205544999997</v>
      </c>
      <c r="H108" s="461">
        <v>20.202159999999999</v>
      </c>
      <c r="I108" s="461">
        <v>257.46640000000002</v>
      </c>
      <c r="J108" s="461">
        <v>-63.945655449999947</v>
      </c>
      <c r="K108" s="463">
        <v>0.40052386902465209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12</v>
      </c>
      <c r="C109" s="461">
        <v>12.96618</v>
      </c>
      <c r="D109" s="461">
        <v>0.96617999999999959</v>
      </c>
      <c r="E109" s="462">
        <v>1.0805149999999999</v>
      </c>
      <c r="F109" s="460">
        <v>12</v>
      </c>
      <c r="G109" s="461">
        <v>6</v>
      </c>
      <c r="H109" s="461">
        <v>0</v>
      </c>
      <c r="I109" s="461">
        <v>2.8446599999999997</v>
      </c>
      <c r="J109" s="461">
        <v>-3.1553400000000003</v>
      </c>
      <c r="K109" s="463">
        <v>0.23705499999999999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295.9049483</v>
      </c>
      <c r="C110" s="461">
        <v>322.16140000000001</v>
      </c>
      <c r="D110" s="461">
        <v>26.256451700000014</v>
      </c>
      <c r="E110" s="462">
        <v>1.0887327226220638</v>
      </c>
      <c r="F110" s="460">
        <v>314.52833679999998</v>
      </c>
      <c r="G110" s="461">
        <v>157.26416839999999</v>
      </c>
      <c r="H110" s="461">
        <v>12.656610000000001</v>
      </c>
      <c r="I110" s="461">
        <v>64.152029999999996</v>
      </c>
      <c r="J110" s="461">
        <v>-93.112138399999992</v>
      </c>
      <c r="K110" s="463">
        <v>0.20396264022720639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24.955560000000002</v>
      </c>
      <c r="D111" s="461">
        <v>24.955560000000002</v>
      </c>
      <c r="E111" s="462">
        <v>0</v>
      </c>
      <c r="F111" s="460">
        <v>0</v>
      </c>
      <c r="G111" s="461">
        <v>0</v>
      </c>
      <c r="H111" s="461">
        <v>0</v>
      </c>
      <c r="I111" s="461">
        <v>12.6448</v>
      </c>
      <c r="J111" s="461">
        <v>12.6448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0</v>
      </c>
      <c r="C112" s="461">
        <v>522.3691</v>
      </c>
      <c r="D112" s="461">
        <v>522.3691</v>
      </c>
      <c r="E112" s="462">
        <v>0</v>
      </c>
      <c r="F112" s="460">
        <v>0</v>
      </c>
      <c r="G112" s="461">
        <v>0</v>
      </c>
      <c r="H112" s="461">
        <v>0</v>
      </c>
      <c r="I112" s="461">
        <v>45.789099999999998</v>
      </c>
      <c r="J112" s="461">
        <v>45.789099999999998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2.1779999999999999</v>
      </c>
      <c r="D113" s="461">
        <v>2.1779999999999999</v>
      </c>
      <c r="E113" s="462">
        <v>0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456.73775079999996</v>
      </c>
      <c r="C114" s="461">
        <v>712.09285999999997</v>
      </c>
      <c r="D114" s="461">
        <v>255.35510920000002</v>
      </c>
      <c r="E114" s="462">
        <v>1.5590847455738708</v>
      </c>
      <c r="F114" s="460">
        <v>424.80294709999998</v>
      </c>
      <c r="G114" s="461">
        <v>212.40147354999999</v>
      </c>
      <c r="H114" s="461">
        <v>0.98</v>
      </c>
      <c r="I114" s="461">
        <v>494.88909999999998</v>
      </c>
      <c r="J114" s="461">
        <v>282.48762644999999</v>
      </c>
      <c r="K114" s="463">
        <v>1.1649850910368131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0</v>
      </c>
      <c r="C115" s="461">
        <v>2.06589</v>
      </c>
      <c r="D115" s="461">
        <v>2.06589</v>
      </c>
      <c r="E115" s="462">
        <v>0</v>
      </c>
      <c r="F115" s="460">
        <v>0</v>
      </c>
      <c r="G115" s="461">
        <v>0</v>
      </c>
      <c r="H115" s="461">
        <v>0</v>
      </c>
      <c r="I115" s="461">
        <v>6</v>
      </c>
      <c r="J115" s="461">
        <v>6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0</v>
      </c>
      <c r="C116" s="461">
        <v>184.92699999999999</v>
      </c>
      <c r="D116" s="461">
        <v>184.92699999999999</v>
      </c>
      <c r="E116" s="462">
        <v>0</v>
      </c>
      <c r="F116" s="460">
        <v>0</v>
      </c>
      <c r="G116" s="461">
        <v>0</v>
      </c>
      <c r="H116" s="461">
        <v>0.98</v>
      </c>
      <c r="I116" s="461">
        <v>438.80200000000002</v>
      </c>
      <c r="J116" s="461">
        <v>438.80200000000002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92.906085600000011</v>
      </c>
      <c r="C117" s="461">
        <v>100.65985999999999</v>
      </c>
      <c r="D117" s="461">
        <v>7.7537743999999833</v>
      </c>
      <c r="E117" s="462">
        <v>1.0834581970591599</v>
      </c>
      <c r="F117" s="460">
        <v>90.698514899999992</v>
      </c>
      <c r="G117" s="461">
        <v>45.349257449999996</v>
      </c>
      <c r="H117" s="461">
        <v>0</v>
      </c>
      <c r="I117" s="461">
        <v>40.837400000000002</v>
      </c>
      <c r="J117" s="461">
        <v>-4.5118574499999937</v>
      </c>
      <c r="K117" s="463">
        <v>0.45025434038281048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39.9</v>
      </c>
      <c r="D118" s="461">
        <v>39.9</v>
      </c>
      <c r="E118" s="462">
        <v>0</v>
      </c>
      <c r="F118" s="460">
        <v>0</v>
      </c>
      <c r="G118" s="461">
        <v>0</v>
      </c>
      <c r="H118" s="461">
        <v>0</v>
      </c>
      <c r="I118" s="461">
        <v>0</v>
      </c>
      <c r="J118" s="461">
        <v>0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163.83166519999997</v>
      </c>
      <c r="C119" s="461">
        <v>212.18076000000002</v>
      </c>
      <c r="D119" s="461">
        <v>48.349094800000046</v>
      </c>
      <c r="E119" s="462">
        <v>1.2951144685062999</v>
      </c>
      <c r="F119" s="460">
        <v>254.62382629999999</v>
      </c>
      <c r="G119" s="461">
        <v>127.31191315000001</v>
      </c>
      <c r="H119" s="461">
        <v>0</v>
      </c>
      <c r="I119" s="461">
        <v>7.26</v>
      </c>
      <c r="J119" s="461">
        <v>-120.05191315</v>
      </c>
      <c r="K119" s="463">
        <v>2.8512649839163934E-2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200</v>
      </c>
      <c r="C120" s="461">
        <v>172.35935000000001</v>
      </c>
      <c r="D120" s="461">
        <v>-27.640649999999994</v>
      </c>
      <c r="E120" s="462">
        <v>0.86179675</v>
      </c>
      <c r="F120" s="460">
        <v>79.4806059</v>
      </c>
      <c r="G120" s="461">
        <v>39.74030295</v>
      </c>
      <c r="H120" s="461">
        <v>0</v>
      </c>
      <c r="I120" s="461">
        <v>1.9897</v>
      </c>
      <c r="J120" s="461">
        <v>-37.750602950000001</v>
      </c>
      <c r="K120" s="463">
        <v>2.5033779970215352E-2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54002.062784000096</v>
      </c>
      <c r="C121" s="461">
        <v>58750.392500000002</v>
      </c>
      <c r="D121" s="461">
        <v>4748.3297159999056</v>
      </c>
      <c r="E121" s="462">
        <v>1.0879286729285229</v>
      </c>
      <c r="F121" s="460">
        <v>59253.0187219</v>
      </c>
      <c r="G121" s="461">
        <v>29626.509360950004</v>
      </c>
      <c r="H121" s="461">
        <v>4679.6730399999997</v>
      </c>
      <c r="I121" s="461">
        <v>33441.252890000003</v>
      </c>
      <c r="J121" s="461">
        <v>3814.7435290499998</v>
      </c>
      <c r="K121" s="463">
        <v>0.56438057691126664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39671.655934299997</v>
      </c>
      <c r="C122" s="461">
        <v>43494.131000000001</v>
      </c>
      <c r="D122" s="461">
        <v>3822.4750657000041</v>
      </c>
      <c r="E122" s="462">
        <v>1.0963527983815544</v>
      </c>
      <c r="F122" s="460">
        <v>43806.0379617</v>
      </c>
      <c r="G122" s="461">
        <v>21903.01898085</v>
      </c>
      <c r="H122" s="461">
        <v>3454.8690000000001</v>
      </c>
      <c r="I122" s="461">
        <v>24746.776000000002</v>
      </c>
      <c r="J122" s="461">
        <v>2843.7570191500017</v>
      </c>
      <c r="K122" s="463">
        <v>0.56491701033625374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39147.843573099999</v>
      </c>
      <c r="C123" s="461">
        <v>38129.021000000001</v>
      </c>
      <c r="D123" s="461">
        <v>-1018.8225730999984</v>
      </c>
      <c r="E123" s="462">
        <v>0.97397500142766302</v>
      </c>
      <c r="F123" s="460">
        <v>42955.769488700003</v>
      </c>
      <c r="G123" s="461">
        <v>21477.884744350002</v>
      </c>
      <c r="H123" s="461">
        <v>3393.837</v>
      </c>
      <c r="I123" s="461">
        <v>19495.371999999999</v>
      </c>
      <c r="J123" s="461">
        <v>-1982.5127443500023</v>
      </c>
      <c r="K123" s="463">
        <v>0.45384757931361175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39147.843573099999</v>
      </c>
      <c r="C124" s="461">
        <v>38129.021000000001</v>
      </c>
      <c r="D124" s="461">
        <v>-1018.8225730999984</v>
      </c>
      <c r="E124" s="462">
        <v>0.97397500142766302</v>
      </c>
      <c r="F124" s="460">
        <v>42955.769488700003</v>
      </c>
      <c r="G124" s="461">
        <v>21477.884744350002</v>
      </c>
      <c r="H124" s="461">
        <v>3393.837</v>
      </c>
      <c r="I124" s="461">
        <v>19495.371999999999</v>
      </c>
      <c r="J124" s="461">
        <v>-1982.5127443500023</v>
      </c>
      <c r="K124" s="463">
        <v>0.45384757931361175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163.02653219999999</v>
      </c>
      <c r="C125" s="461">
        <v>293.56200000000001</v>
      </c>
      <c r="D125" s="461">
        <v>130.53546780000002</v>
      </c>
      <c r="E125" s="462">
        <v>1.8007007573458036</v>
      </c>
      <c r="F125" s="460">
        <v>59.457544900000002</v>
      </c>
      <c r="G125" s="461">
        <v>29.728772450000001</v>
      </c>
      <c r="H125" s="461">
        <v>13.95</v>
      </c>
      <c r="I125" s="461">
        <v>86.57</v>
      </c>
      <c r="J125" s="461">
        <v>56.841227549999992</v>
      </c>
      <c r="K125" s="463">
        <v>1.4559968822392462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163.02653219999999</v>
      </c>
      <c r="C126" s="461">
        <v>293.56200000000001</v>
      </c>
      <c r="D126" s="461">
        <v>130.53546780000002</v>
      </c>
      <c r="E126" s="462">
        <v>1.8007007573458036</v>
      </c>
      <c r="F126" s="460">
        <v>59.457544900000002</v>
      </c>
      <c r="G126" s="461">
        <v>29.728772450000001</v>
      </c>
      <c r="H126" s="461">
        <v>13.95</v>
      </c>
      <c r="I126" s="461">
        <v>86.57</v>
      </c>
      <c r="J126" s="461">
        <v>56.841227549999992</v>
      </c>
      <c r="K126" s="463">
        <v>1.4559968822392462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207.40132500000001</v>
      </c>
      <c r="C127" s="461">
        <v>385.887</v>
      </c>
      <c r="D127" s="461">
        <v>178.48567499999999</v>
      </c>
      <c r="E127" s="462">
        <v>1.8605811703469106</v>
      </c>
      <c r="F127" s="460">
        <v>790.81092810000007</v>
      </c>
      <c r="G127" s="461">
        <v>395.40546405000003</v>
      </c>
      <c r="H127" s="461">
        <v>19.254000000000001</v>
      </c>
      <c r="I127" s="461">
        <v>139.755</v>
      </c>
      <c r="J127" s="461">
        <v>-255.65046405000004</v>
      </c>
      <c r="K127" s="463">
        <v>0.17672365799973824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207.40132500000001</v>
      </c>
      <c r="C128" s="461">
        <v>385.887</v>
      </c>
      <c r="D128" s="461">
        <v>178.48567499999999</v>
      </c>
      <c r="E128" s="462">
        <v>1.8605811703469106</v>
      </c>
      <c r="F128" s="460">
        <v>790.81092810000007</v>
      </c>
      <c r="G128" s="461">
        <v>395.40546405000003</v>
      </c>
      <c r="H128" s="461">
        <v>19.254000000000001</v>
      </c>
      <c r="I128" s="461">
        <v>139.755</v>
      </c>
      <c r="J128" s="461">
        <v>-255.65046405000004</v>
      </c>
      <c r="K128" s="463">
        <v>0.17672365799973824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153.38450399999999</v>
      </c>
      <c r="C129" s="461">
        <v>104</v>
      </c>
      <c r="D129" s="461">
        <v>-49.384503999999993</v>
      </c>
      <c r="E129" s="462">
        <v>0.67803459468108984</v>
      </c>
      <c r="F129" s="460">
        <v>0</v>
      </c>
      <c r="G129" s="461">
        <v>0</v>
      </c>
      <c r="H129" s="461">
        <v>7.5</v>
      </c>
      <c r="I129" s="461">
        <v>75.25</v>
      </c>
      <c r="J129" s="461">
        <v>75.25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153.38450399999999</v>
      </c>
      <c r="C130" s="461">
        <v>104</v>
      </c>
      <c r="D130" s="461">
        <v>-49.384503999999993</v>
      </c>
      <c r="E130" s="462">
        <v>0.67803459468108984</v>
      </c>
      <c r="F130" s="460">
        <v>0</v>
      </c>
      <c r="G130" s="461">
        <v>0</v>
      </c>
      <c r="H130" s="461">
        <v>7.5</v>
      </c>
      <c r="I130" s="461">
        <v>75.25</v>
      </c>
      <c r="J130" s="461">
        <v>75.25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0</v>
      </c>
      <c r="C131" s="461">
        <v>4581.6610000000001</v>
      </c>
      <c r="D131" s="461">
        <v>4581.6610000000001</v>
      </c>
      <c r="E131" s="462">
        <v>0</v>
      </c>
      <c r="F131" s="460">
        <v>0</v>
      </c>
      <c r="G131" s="461">
        <v>0</v>
      </c>
      <c r="H131" s="461">
        <v>20.327999999999999</v>
      </c>
      <c r="I131" s="461">
        <v>4949.8289999999997</v>
      </c>
      <c r="J131" s="461">
        <v>4949.8289999999997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398</v>
      </c>
      <c r="B132" s="460">
        <v>0</v>
      </c>
      <c r="C132" s="461">
        <v>4581.6610000000001</v>
      </c>
      <c r="D132" s="461">
        <v>4581.6610000000001</v>
      </c>
      <c r="E132" s="462">
        <v>0</v>
      </c>
      <c r="F132" s="460">
        <v>0</v>
      </c>
      <c r="G132" s="461">
        <v>0</v>
      </c>
      <c r="H132" s="461">
        <v>20.327999999999999</v>
      </c>
      <c r="I132" s="461">
        <v>4949.8289999999997</v>
      </c>
      <c r="J132" s="461">
        <v>4949.8289999999997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13374.394317099999</v>
      </c>
      <c r="C133" s="461">
        <v>14485.912859999999</v>
      </c>
      <c r="D133" s="461">
        <v>1111.5185428999994</v>
      </c>
      <c r="E133" s="462">
        <v>1.0831079536423458</v>
      </c>
      <c r="F133" s="460">
        <v>14565.729918999999</v>
      </c>
      <c r="G133" s="461">
        <v>7282.8649594999988</v>
      </c>
      <c r="H133" s="461">
        <v>1156.52307</v>
      </c>
      <c r="I133" s="461">
        <v>8301.7072200000002</v>
      </c>
      <c r="J133" s="461">
        <v>1018.8422605000014</v>
      </c>
      <c r="K133" s="463">
        <v>0.56994790279414631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3566.1722359</v>
      </c>
      <c r="C134" s="461">
        <v>3459.2089799999999</v>
      </c>
      <c r="D134" s="461">
        <v>-106.96325590000015</v>
      </c>
      <c r="E134" s="462">
        <v>0.97000614417239284</v>
      </c>
      <c r="F134" s="460">
        <v>3899.0751498</v>
      </c>
      <c r="G134" s="461">
        <v>1949.5375749</v>
      </c>
      <c r="H134" s="461">
        <v>306.12053000000003</v>
      </c>
      <c r="I134" s="461">
        <v>1765.0339899999999</v>
      </c>
      <c r="J134" s="461">
        <v>-184.50358490000008</v>
      </c>
      <c r="K134" s="463">
        <v>0.45268016701102465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3566.1722359</v>
      </c>
      <c r="C135" s="461">
        <v>3459.2089799999999</v>
      </c>
      <c r="D135" s="461">
        <v>-106.96325590000015</v>
      </c>
      <c r="E135" s="462">
        <v>0.97000614417239284</v>
      </c>
      <c r="F135" s="460">
        <v>3899.0751498</v>
      </c>
      <c r="G135" s="461">
        <v>1949.5375749</v>
      </c>
      <c r="H135" s="461">
        <v>306.12053000000003</v>
      </c>
      <c r="I135" s="461">
        <v>1765.0339899999999</v>
      </c>
      <c r="J135" s="461">
        <v>-184.50358490000008</v>
      </c>
      <c r="K135" s="463">
        <v>0.45268016701102465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9808.2220811999996</v>
      </c>
      <c r="C136" s="461">
        <v>9479.2204899999997</v>
      </c>
      <c r="D136" s="461">
        <v>-329.00159119999989</v>
      </c>
      <c r="E136" s="462">
        <v>0.96645655160779687</v>
      </c>
      <c r="F136" s="460">
        <v>10666.6547692</v>
      </c>
      <c r="G136" s="461">
        <v>5333.3273846000002</v>
      </c>
      <c r="H136" s="461">
        <v>843.53152999999998</v>
      </c>
      <c r="I136" s="461">
        <v>4863.6327099999999</v>
      </c>
      <c r="J136" s="461">
        <v>-469.69467460000033</v>
      </c>
      <c r="K136" s="463">
        <v>0.45596607514136062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9808.2220811999996</v>
      </c>
      <c r="C137" s="461">
        <v>9479.2204899999997</v>
      </c>
      <c r="D137" s="461">
        <v>-329.00159119999989</v>
      </c>
      <c r="E137" s="462">
        <v>0.96645655160779687</v>
      </c>
      <c r="F137" s="460">
        <v>10666.6547692</v>
      </c>
      <c r="G137" s="461">
        <v>5333.3273846000002</v>
      </c>
      <c r="H137" s="461">
        <v>843.53152999999998</v>
      </c>
      <c r="I137" s="461">
        <v>4863.6327099999999</v>
      </c>
      <c r="J137" s="461">
        <v>-469.69467460000033</v>
      </c>
      <c r="K137" s="463">
        <v>0.45596607514136062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412.05260999999996</v>
      </c>
      <c r="D138" s="461">
        <v>412.05260999999996</v>
      </c>
      <c r="E138" s="462">
        <v>0</v>
      </c>
      <c r="F138" s="460">
        <v>0</v>
      </c>
      <c r="G138" s="461">
        <v>0</v>
      </c>
      <c r="H138" s="461">
        <v>1.8296600000000001</v>
      </c>
      <c r="I138" s="461">
        <v>445.48296000000005</v>
      </c>
      <c r="J138" s="461">
        <v>445.48296000000005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0</v>
      </c>
      <c r="C139" s="461">
        <v>412.05260999999996</v>
      </c>
      <c r="D139" s="461">
        <v>412.05260999999996</v>
      </c>
      <c r="E139" s="462">
        <v>0</v>
      </c>
      <c r="F139" s="460">
        <v>0</v>
      </c>
      <c r="G139" s="461">
        <v>0</v>
      </c>
      <c r="H139" s="461">
        <v>1.8296600000000001</v>
      </c>
      <c r="I139" s="461">
        <v>445.48296000000005</v>
      </c>
      <c r="J139" s="461">
        <v>445.48296000000005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1135.4307800000001</v>
      </c>
      <c r="D140" s="461">
        <v>1135.4307800000001</v>
      </c>
      <c r="E140" s="462">
        <v>0</v>
      </c>
      <c r="F140" s="460">
        <v>0</v>
      </c>
      <c r="G140" s="461">
        <v>0</v>
      </c>
      <c r="H140" s="461">
        <v>5.0413500000000004</v>
      </c>
      <c r="I140" s="461">
        <v>1227.55756</v>
      </c>
      <c r="J140" s="461">
        <v>1227.55756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0</v>
      </c>
      <c r="C141" s="461">
        <v>1135.4307800000001</v>
      </c>
      <c r="D141" s="461">
        <v>1135.4307800000001</v>
      </c>
      <c r="E141" s="462">
        <v>0</v>
      </c>
      <c r="F141" s="460">
        <v>0</v>
      </c>
      <c r="G141" s="461">
        <v>0</v>
      </c>
      <c r="H141" s="461">
        <v>5.0413500000000004</v>
      </c>
      <c r="I141" s="461">
        <v>1227.55756</v>
      </c>
      <c r="J141" s="461">
        <v>1227.55756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162.57941539999999</v>
      </c>
      <c r="C142" s="461">
        <v>0</v>
      </c>
      <c r="D142" s="461">
        <v>-162.57941539999999</v>
      </c>
      <c r="E142" s="462">
        <v>0</v>
      </c>
      <c r="F142" s="460">
        <v>0</v>
      </c>
      <c r="G142" s="461">
        <v>0</v>
      </c>
      <c r="H142" s="461">
        <v>0</v>
      </c>
      <c r="I142" s="461">
        <v>0</v>
      </c>
      <c r="J142" s="461">
        <v>0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162.57941539999999</v>
      </c>
      <c r="C143" s="461">
        <v>0</v>
      </c>
      <c r="D143" s="461">
        <v>-162.57941539999999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162.57941539999999</v>
      </c>
      <c r="C144" s="461">
        <v>0</v>
      </c>
      <c r="D144" s="461">
        <v>-162.57941539999999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793.43311719999997</v>
      </c>
      <c r="C145" s="461">
        <v>770.34864000000005</v>
      </c>
      <c r="D145" s="461">
        <v>-23.084477199999924</v>
      </c>
      <c r="E145" s="462">
        <v>0.97090557893340235</v>
      </c>
      <c r="F145" s="460">
        <v>881.25084119999997</v>
      </c>
      <c r="G145" s="461">
        <v>440.62542059999998</v>
      </c>
      <c r="H145" s="461">
        <v>68.280969999999996</v>
      </c>
      <c r="I145" s="461">
        <v>392.76966999999996</v>
      </c>
      <c r="J145" s="461">
        <v>-47.855750600000022</v>
      </c>
      <c r="K145" s="463">
        <v>0.44569565399241512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793.43311719999997</v>
      </c>
      <c r="C146" s="461">
        <v>770.34864000000005</v>
      </c>
      <c r="D146" s="461">
        <v>-23.084477199999924</v>
      </c>
      <c r="E146" s="462">
        <v>0.97090557893340235</v>
      </c>
      <c r="F146" s="460">
        <v>881.25084119999997</v>
      </c>
      <c r="G146" s="461">
        <v>440.62542059999998</v>
      </c>
      <c r="H146" s="461">
        <v>68.280969999999996</v>
      </c>
      <c r="I146" s="461">
        <v>392.76966999999996</v>
      </c>
      <c r="J146" s="461">
        <v>-47.855750600000022</v>
      </c>
      <c r="K146" s="463">
        <v>0.44569565399241512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793.43311719999997</v>
      </c>
      <c r="C147" s="461">
        <v>770.34864000000005</v>
      </c>
      <c r="D147" s="461">
        <v>-23.084477199999924</v>
      </c>
      <c r="E147" s="462">
        <v>0.97090557893340235</v>
      </c>
      <c r="F147" s="460">
        <v>881.25084119999997</v>
      </c>
      <c r="G147" s="461">
        <v>440.62542059999998</v>
      </c>
      <c r="H147" s="461">
        <v>68.280969999999996</v>
      </c>
      <c r="I147" s="461">
        <v>392.76966999999996</v>
      </c>
      <c r="J147" s="461">
        <v>-47.855750600000022</v>
      </c>
      <c r="K147" s="463">
        <v>0.44569565399241512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47573.979391500005</v>
      </c>
      <c r="C148" s="461">
        <v>46658.012539999996</v>
      </c>
      <c r="D148" s="461">
        <v>-915.96685150000849</v>
      </c>
      <c r="E148" s="462">
        <v>0.98074647395034475</v>
      </c>
      <c r="F148" s="460">
        <v>49247.646571199999</v>
      </c>
      <c r="G148" s="461">
        <v>24623.8232856</v>
      </c>
      <c r="H148" s="461">
        <v>6238.5780000000004</v>
      </c>
      <c r="I148" s="461">
        <v>22383.22106</v>
      </c>
      <c r="J148" s="461">
        <v>-2240.6022255999997</v>
      </c>
      <c r="K148" s="463">
        <v>0.45450336449355727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47172.000000299995</v>
      </c>
      <c r="C149" s="461">
        <v>46403.242640000004</v>
      </c>
      <c r="D149" s="461">
        <v>-768.75736029999098</v>
      </c>
      <c r="E149" s="462">
        <v>0.98370310013789741</v>
      </c>
      <c r="F149" s="460">
        <v>48909.999999899999</v>
      </c>
      <c r="G149" s="461">
        <v>24454.99999995</v>
      </c>
      <c r="H149" s="461">
        <v>6187.4989999999998</v>
      </c>
      <c r="I149" s="461">
        <v>22221.352059999997</v>
      </c>
      <c r="J149" s="461">
        <v>-2233.6479399500022</v>
      </c>
      <c r="K149" s="463">
        <v>0.45433146718555367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47172.000000299995</v>
      </c>
      <c r="C150" s="461">
        <v>46403.242640000004</v>
      </c>
      <c r="D150" s="461">
        <v>-768.75736029999098</v>
      </c>
      <c r="E150" s="462">
        <v>0.98370310013789741</v>
      </c>
      <c r="F150" s="460">
        <v>48909.999999899999</v>
      </c>
      <c r="G150" s="461">
        <v>24454.99999995</v>
      </c>
      <c r="H150" s="461">
        <v>6187.4989999999998</v>
      </c>
      <c r="I150" s="461">
        <v>22221.352059999997</v>
      </c>
      <c r="J150" s="461">
        <v>-2233.6479399500022</v>
      </c>
      <c r="K150" s="463">
        <v>0.45433146718555367</v>
      </c>
      <c r="L150" s="150"/>
      <c r="M150" s="459" t="str">
        <f t="shared" si="2"/>
        <v>X</v>
      </c>
    </row>
    <row r="151" spans="1:13" ht="14.45" customHeight="1" x14ac:dyDescent="0.2">
      <c r="A151" s="464" t="s">
        <v>417</v>
      </c>
      <c r="B151" s="460">
        <v>9423.9999999000011</v>
      </c>
      <c r="C151" s="461">
        <v>8731.3109999999997</v>
      </c>
      <c r="D151" s="461">
        <v>-692.68899990000136</v>
      </c>
      <c r="E151" s="462">
        <v>0.92649734720847288</v>
      </c>
      <c r="F151" s="460">
        <v>8800</v>
      </c>
      <c r="G151" s="461">
        <v>4400</v>
      </c>
      <c r="H151" s="461">
        <v>780.33500000000004</v>
      </c>
      <c r="I151" s="461">
        <v>4507.2730000000001</v>
      </c>
      <c r="J151" s="461">
        <v>107.27300000000014</v>
      </c>
      <c r="K151" s="463">
        <v>0.51219011363636369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37437.000000200002</v>
      </c>
      <c r="C152" s="461">
        <v>37589.913439999997</v>
      </c>
      <c r="D152" s="461">
        <v>152.9134397999951</v>
      </c>
      <c r="E152" s="462">
        <v>1.0040845537783256</v>
      </c>
      <c r="F152" s="460">
        <v>39999.999999899999</v>
      </c>
      <c r="G152" s="461">
        <v>19999.99999995</v>
      </c>
      <c r="H152" s="461">
        <v>5407.1639999999998</v>
      </c>
      <c r="I152" s="461">
        <v>17316.10698</v>
      </c>
      <c r="J152" s="461">
        <v>-2683.8930199499991</v>
      </c>
      <c r="K152" s="463">
        <v>0.43290267450108227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311.00000019999999</v>
      </c>
      <c r="C153" s="461">
        <v>82.018199999999993</v>
      </c>
      <c r="D153" s="461">
        <v>-228.98180020000001</v>
      </c>
      <c r="E153" s="462">
        <v>0.26372411558602948</v>
      </c>
      <c r="F153" s="460">
        <v>110</v>
      </c>
      <c r="G153" s="461">
        <v>55</v>
      </c>
      <c r="H153" s="461">
        <v>0</v>
      </c>
      <c r="I153" s="461">
        <v>397.97208000000001</v>
      </c>
      <c r="J153" s="461">
        <v>342.97208000000001</v>
      </c>
      <c r="K153" s="463">
        <v>3.617928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401.97939120000001</v>
      </c>
      <c r="C154" s="461">
        <v>254.76990000000001</v>
      </c>
      <c r="D154" s="461">
        <v>-147.2094912</v>
      </c>
      <c r="E154" s="462">
        <v>0.63378846174042369</v>
      </c>
      <c r="F154" s="460">
        <v>337.64657130000001</v>
      </c>
      <c r="G154" s="461">
        <v>168.82328565</v>
      </c>
      <c r="H154" s="461">
        <v>51.079000000000001</v>
      </c>
      <c r="I154" s="461">
        <v>161.869</v>
      </c>
      <c r="J154" s="461">
        <v>-6.9542856500000028</v>
      </c>
      <c r="K154" s="463">
        <v>0.47940365387622697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46.109593200000006</v>
      </c>
      <c r="C155" s="461">
        <v>16.2699</v>
      </c>
      <c r="D155" s="461">
        <v>-29.839693200000006</v>
      </c>
      <c r="E155" s="462">
        <v>0.35285282022397019</v>
      </c>
      <c r="F155" s="460">
        <v>0</v>
      </c>
      <c r="G155" s="461">
        <v>0</v>
      </c>
      <c r="H155" s="461">
        <v>7.2450000000000001</v>
      </c>
      <c r="I155" s="461">
        <v>7.84</v>
      </c>
      <c r="J155" s="461">
        <v>7.84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10.9016448</v>
      </c>
      <c r="C156" s="461">
        <v>2.2179000000000002</v>
      </c>
      <c r="D156" s="461">
        <v>-8.6837447999999995</v>
      </c>
      <c r="E156" s="462">
        <v>0.20344636435045108</v>
      </c>
      <c r="F156" s="460">
        <v>0</v>
      </c>
      <c r="G156" s="461">
        <v>0</v>
      </c>
      <c r="H156" s="461">
        <v>0.153</v>
      </c>
      <c r="I156" s="461">
        <v>0.748</v>
      </c>
      <c r="J156" s="461">
        <v>0.748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18.3532416</v>
      </c>
      <c r="C157" s="461">
        <v>-0.5</v>
      </c>
      <c r="D157" s="461">
        <v>-18.8532416</v>
      </c>
      <c r="E157" s="462">
        <v>-2.7243143794282096E-2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9.3377543999999997</v>
      </c>
      <c r="C158" s="461">
        <v>14.552</v>
      </c>
      <c r="D158" s="461">
        <v>5.2142455999999999</v>
      </c>
      <c r="E158" s="462">
        <v>1.5584046631168624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7.5169524000000001</v>
      </c>
      <c r="C159" s="461">
        <v>0</v>
      </c>
      <c r="D159" s="461">
        <v>-7.5169524000000001</v>
      </c>
      <c r="E159" s="462">
        <v>0</v>
      </c>
      <c r="F159" s="460">
        <v>0</v>
      </c>
      <c r="G159" s="461">
        <v>0</v>
      </c>
      <c r="H159" s="461">
        <v>7.0919999999999996</v>
      </c>
      <c r="I159" s="461">
        <v>7.0919999999999996</v>
      </c>
      <c r="J159" s="461">
        <v>7.0919999999999996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340.21748400000001</v>
      </c>
      <c r="C160" s="461">
        <v>238.5</v>
      </c>
      <c r="D160" s="461">
        <v>-101.71748400000001</v>
      </c>
      <c r="E160" s="462">
        <v>0.70102217321670623</v>
      </c>
      <c r="F160" s="460">
        <v>337.64657130000001</v>
      </c>
      <c r="G160" s="461">
        <v>168.82328565</v>
      </c>
      <c r="H160" s="461">
        <v>16.2</v>
      </c>
      <c r="I160" s="461">
        <v>81.900000000000006</v>
      </c>
      <c r="J160" s="461">
        <v>-86.923285649999997</v>
      </c>
      <c r="K160" s="463">
        <v>0.24256132584042031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340.21748400000001</v>
      </c>
      <c r="C161" s="461">
        <v>238.5</v>
      </c>
      <c r="D161" s="461">
        <v>-101.71748400000001</v>
      </c>
      <c r="E161" s="462">
        <v>0.70102217321670623</v>
      </c>
      <c r="F161" s="460">
        <v>337.64657130000001</v>
      </c>
      <c r="G161" s="461">
        <v>168.82328565</v>
      </c>
      <c r="H161" s="461">
        <v>16.2</v>
      </c>
      <c r="I161" s="461">
        <v>81.900000000000006</v>
      </c>
      <c r="J161" s="461">
        <v>-86.923285649999997</v>
      </c>
      <c r="K161" s="463">
        <v>0.24256132584042031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0</v>
      </c>
      <c r="D162" s="461">
        <v>0</v>
      </c>
      <c r="E162" s="462">
        <v>0</v>
      </c>
      <c r="F162" s="460">
        <v>0</v>
      </c>
      <c r="G162" s="461">
        <v>0</v>
      </c>
      <c r="H162" s="461">
        <v>27.634</v>
      </c>
      <c r="I162" s="461">
        <v>71.379000000000005</v>
      </c>
      <c r="J162" s="461">
        <v>71.379000000000005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429</v>
      </c>
      <c r="B163" s="460">
        <v>0</v>
      </c>
      <c r="C163" s="461">
        <v>0</v>
      </c>
      <c r="D163" s="461">
        <v>0</v>
      </c>
      <c r="E163" s="462">
        <v>0</v>
      </c>
      <c r="F163" s="460">
        <v>0</v>
      </c>
      <c r="G163" s="461">
        <v>0</v>
      </c>
      <c r="H163" s="461">
        <v>27.634</v>
      </c>
      <c r="I163" s="461">
        <v>71.379000000000005</v>
      </c>
      <c r="J163" s="461">
        <v>71.379000000000005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12.9818604</v>
      </c>
      <c r="C164" s="461">
        <v>0</v>
      </c>
      <c r="D164" s="461">
        <v>-12.9818604</v>
      </c>
      <c r="E164" s="462">
        <v>0</v>
      </c>
      <c r="F164" s="460">
        <v>0</v>
      </c>
      <c r="G164" s="461">
        <v>0</v>
      </c>
      <c r="H164" s="461">
        <v>0</v>
      </c>
      <c r="I164" s="461">
        <v>0.75</v>
      </c>
      <c r="J164" s="461">
        <v>0.75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12.9818604</v>
      </c>
      <c r="C165" s="461">
        <v>0</v>
      </c>
      <c r="D165" s="461">
        <v>-12.9818604</v>
      </c>
      <c r="E165" s="462">
        <v>0</v>
      </c>
      <c r="F165" s="460">
        <v>0</v>
      </c>
      <c r="G165" s="461">
        <v>0</v>
      </c>
      <c r="H165" s="461">
        <v>0</v>
      </c>
      <c r="I165" s="461">
        <v>0.75</v>
      </c>
      <c r="J165" s="461">
        <v>0.75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2.6704535999999996</v>
      </c>
      <c r="C166" s="461">
        <v>0</v>
      </c>
      <c r="D166" s="461">
        <v>-2.6704535999999996</v>
      </c>
      <c r="E166" s="462">
        <v>0</v>
      </c>
      <c r="F166" s="460">
        <v>0</v>
      </c>
      <c r="G166" s="461">
        <v>0</v>
      </c>
      <c r="H166" s="461">
        <v>0</v>
      </c>
      <c r="I166" s="461">
        <v>0</v>
      </c>
      <c r="J166" s="461">
        <v>0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2.6704535999999996</v>
      </c>
      <c r="C167" s="461">
        <v>0</v>
      </c>
      <c r="D167" s="461">
        <v>-2.6704535999999996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2632.8512480999998</v>
      </c>
      <c r="C168" s="461">
        <v>2713.8747899999998</v>
      </c>
      <c r="D168" s="461">
        <v>81.023541900000055</v>
      </c>
      <c r="E168" s="462">
        <v>1.0307740674519577</v>
      </c>
      <c r="F168" s="460">
        <v>1491.8799468</v>
      </c>
      <c r="G168" s="461">
        <v>745.93997339999999</v>
      </c>
      <c r="H168" s="461">
        <v>123.62008</v>
      </c>
      <c r="I168" s="461">
        <v>792.05647999999997</v>
      </c>
      <c r="J168" s="461">
        <v>46.11650659999998</v>
      </c>
      <c r="K168" s="463">
        <v>0.53091167402505635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2622.3558339000001</v>
      </c>
      <c r="C169" s="461">
        <v>2625.9980299999997</v>
      </c>
      <c r="D169" s="461">
        <v>3.6421960999996372</v>
      </c>
      <c r="E169" s="462">
        <v>1.0013889023194014</v>
      </c>
      <c r="F169" s="460">
        <v>1491.8799468</v>
      </c>
      <c r="G169" s="461">
        <v>745.93997339999999</v>
      </c>
      <c r="H169" s="461">
        <v>123.62008</v>
      </c>
      <c r="I169" s="461">
        <v>782.13447999999994</v>
      </c>
      <c r="J169" s="461">
        <v>36.194506599999954</v>
      </c>
      <c r="K169" s="463">
        <v>0.52426100483328786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2622.3558339000001</v>
      </c>
      <c r="C170" s="461">
        <v>2625.9980299999997</v>
      </c>
      <c r="D170" s="461">
        <v>3.6421960999996372</v>
      </c>
      <c r="E170" s="462">
        <v>1.0013889023194014</v>
      </c>
      <c r="F170" s="460">
        <v>1491.8799468</v>
      </c>
      <c r="G170" s="461">
        <v>745.93997339999999</v>
      </c>
      <c r="H170" s="461">
        <v>123.62008</v>
      </c>
      <c r="I170" s="461">
        <v>743.80547999999999</v>
      </c>
      <c r="J170" s="461">
        <v>-2.1344933999999967</v>
      </c>
      <c r="K170" s="463">
        <v>0.49856925927278639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749.29202579999992</v>
      </c>
      <c r="C171" s="461">
        <v>608.10036000000002</v>
      </c>
      <c r="D171" s="461">
        <v>-141.1916657999999</v>
      </c>
      <c r="E171" s="462">
        <v>0.81156657092506335</v>
      </c>
      <c r="F171" s="460">
        <v>631.73293920000003</v>
      </c>
      <c r="G171" s="461">
        <v>315.86646960000002</v>
      </c>
      <c r="H171" s="461">
        <v>52.671419999999998</v>
      </c>
      <c r="I171" s="461">
        <v>316.02852000000001</v>
      </c>
      <c r="J171" s="461">
        <v>0.16205039999999826</v>
      </c>
      <c r="K171" s="463">
        <v>0.50025651725586007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1600.2142689</v>
      </c>
      <c r="C172" s="461">
        <v>1740.0440000000001</v>
      </c>
      <c r="D172" s="461">
        <v>139.82973110000012</v>
      </c>
      <c r="E172" s="462">
        <v>1.0873818799254429</v>
      </c>
      <c r="F172" s="460">
        <v>683.39000039999996</v>
      </c>
      <c r="G172" s="461">
        <v>341.69500019999998</v>
      </c>
      <c r="H172" s="461">
        <v>56.255000000000003</v>
      </c>
      <c r="I172" s="461">
        <v>339.61500000000001</v>
      </c>
      <c r="J172" s="461">
        <v>-2.0800001999999722</v>
      </c>
      <c r="K172" s="463">
        <v>0.49695634967034563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269.64099959999999</v>
      </c>
      <c r="C173" s="461">
        <v>269.44099999999997</v>
      </c>
      <c r="D173" s="461">
        <v>-0.19999960000001238</v>
      </c>
      <c r="E173" s="462">
        <v>0.99925827451946592</v>
      </c>
      <c r="F173" s="460">
        <v>168.096</v>
      </c>
      <c r="G173" s="461">
        <v>84.048000000000002</v>
      </c>
      <c r="H173" s="461">
        <v>14.007999999999999</v>
      </c>
      <c r="I173" s="461">
        <v>84.048000000000002</v>
      </c>
      <c r="J173" s="461">
        <v>0</v>
      </c>
      <c r="K173" s="463">
        <v>0.5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2.5725396000000003</v>
      </c>
      <c r="C174" s="461">
        <v>7.7766700000000002</v>
      </c>
      <c r="D174" s="461">
        <v>5.2041304000000004</v>
      </c>
      <c r="E174" s="462">
        <v>3.0229544377081696</v>
      </c>
      <c r="F174" s="460">
        <v>8.6610072000000002</v>
      </c>
      <c r="G174" s="461">
        <v>4.3305036000000001</v>
      </c>
      <c r="H174" s="461">
        <v>0.68565999999999994</v>
      </c>
      <c r="I174" s="461">
        <v>4.1139599999999996</v>
      </c>
      <c r="J174" s="461">
        <v>-0.2165436000000005</v>
      </c>
      <c r="K174" s="463">
        <v>0.47499787322656878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0.63600000000000001</v>
      </c>
      <c r="C175" s="461">
        <v>0.63600000000000001</v>
      </c>
      <c r="D175" s="461">
        <v>0</v>
      </c>
      <c r="E175" s="462">
        <v>1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0</v>
      </c>
      <c r="D176" s="461">
        <v>0</v>
      </c>
      <c r="E176" s="462">
        <v>0</v>
      </c>
      <c r="F176" s="460">
        <v>0</v>
      </c>
      <c r="G176" s="461">
        <v>0</v>
      </c>
      <c r="H176" s="461">
        <v>0</v>
      </c>
      <c r="I176" s="461">
        <v>38.329000000000001</v>
      </c>
      <c r="J176" s="461">
        <v>38.329000000000001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443</v>
      </c>
      <c r="B177" s="460">
        <v>0</v>
      </c>
      <c r="C177" s="461">
        <v>0</v>
      </c>
      <c r="D177" s="461">
        <v>0</v>
      </c>
      <c r="E177" s="462">
        <v>0</v>
      </c>
      <c r="F177" s="460">
        <v>0</v>
      </c>
      <c r="G177" s="461">
        <v>0</v>
      </c>
      <c r="H177" s="461">
        <v>0</v>
      </c>
      <c r="I177" s="461">
        <v>35.366999999999997</v>
      </c>
      <c r="J177" s="461">
        <v>35.366999999999997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0</v>
      </c>
      <c r="D178" s="461">
        <v>0</v>
      </c>
      <c r="E178" s="462">
        <v>0</v>
      </c>
      <c r="F178" s="460">
        <v>0</v>
      </c>
      <c r="G178" s="461">
        <v>0</v>
      </c>
      <c r="H178" s="461">
        <v>0</v>
      </c>
      <c r="I178" s="461">
        <v>2.9620000000000002</v>
      </c>
      <c r="J178" s="461">
        <v>2.9620000000000002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10.495414199999999</v>
      </c>
      <c r="C179" s="461">
        <v>87.87675999999999</v>
      </c>
      <c r="D179" s="461">
        <v>77.381345799999991</v>
      </c>
      <c r="E179" s="462">
        <v>8.3728720301481765</v>
      </c>
      <c r="F179" s="460">
        <v>0</v>
      </c>
      <c r="G179" s="461">
        <v>0</v>
      </c>
      <c r="H179" s="461">
        <v>0</v>
      </c>
      <c r="I179" s="461">
        <v>9.9220000000000006</v>
      </c>
      <c r="J179" s="461">
        <v>9.9220000000000006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31.823</v>
      </c>
      <c r="D180" s="461">
        <v>31.823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31.823</v>
      </c>
      <c r="D181" s="461">
        <v>31.823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29.554659999999998</v>
      </c>
      <c r="D182" s="461">
        <v>29.554659999999998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449</v>
      </c>
      <c r="B183" s="460">
        <v>0</v>
      </c>
      <c r="C183" s="461">
        <v>5.4580000000000002</v>
      </c>
      <c r="D183" s="461">
        <v>5.4580000000000002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9.8226599999999991</v>
      </c>
      <c r="D184" s="461">
        <v>9.8226599999999991</v>
      </c>
      <c r="E184" s="462">
        <v>0</v>
      </c>
      <c r="F184" s="460">
        <v>0</v>
      </c>
      <c r="G184" s="461">
        <v>0</v>
      </c>
      <c r="H184" s="461">
        <v>0</v>
      </c>
      <c r="I184" s="461">
        <v>0</v>
      </c>
      <c r="J184" s="461">
        <v>0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14.273999999999999</v>
      </c>
      <c r="D185" s="461">
        <v>14.273999999999999</v>
      </c>
      <c r="E185" s="462">
        <v>0</v>
      </c>
      <c r="F185" s="460">
        <v>0</v>
      </c>
      <c r="G185" s="461">
        <v>0</v>
      </c>
      <c r="H185" s="461">
        <v>0</v>
      </c>
      <c r="I185" s="461">
        <v>0</v>
      </c>
      <c r="J185" s="461">
        <v>0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10.495414199999999</v>
      </c>
      <c r="C186" s="461">
        <v>22.2761</v>
      </c>
      <c r="D186" s="461">
        <v>11.780685800000001</v>
      </c>
      <c r="E186" s="462">
        <v>2.1224603027101114</v>
      </c>
      <c r="F186" s="460">
        <v>0</v>
      </c>
      <c r="G186" s="461">
        <v>0</v>
      </c>
      <c r="H186" s="461">
        <v>0</v>
      </c>
      <c r="I186" s="461">
        <v>0</v>
      </c>
      <c r="J186" s="461">
        <v>0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</v>
      </c>
      <c r="C187" s="461">
        <v>13.443100000000001</v>
      </c>
      <c r="D187" s="461">
        <v>13.443100000000001</v>
      </c>
      <c r="E187" s="462">
        <v>0</v>
      </c>
      <c r="F187" s="460">
        <v>0</v>
      </c>
      <c r="G187" s="461">
        <v>0</v>
      </c>
      <c r="H187" s="461">
        <v>0</v>
      </c>
      <c r="I187" s="461">
        <v>0</v>
      </c>
      <c r="J187" s="461">
        <v>0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10.495414199999999</v>
      </c>
      <c r="C188" s="461">
        <v>8.8330000000000002</v>
      </c>
      <c r="D188" s="461">
        <v>-1.6624141999999988</v>
      </c>
      <c r="E188" s="462">
        <v>0.84160566049884922</v>
      </c>
      <c r="F188" s="460">
        <v>0</v>
      </c>
      <c r="G188" s="461">
        <v>0</v>
      </c>
      <c r="H188" s="461">
        <v>0</v>
      </c>
      <c r="I188" s="461">
        <v>0</v>
      </c>
      <c r="J188" s="461">
        <v>0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4.2229999999999999</v>
      </c>
      <c r="D189" s="461">
        <v>4.2229999999999999</v>
      </c>
      <c r="E189" s="462">
        <v>0</v>
      </c>
      <c r="F189" s="460">
        <v>0</v>
      </c>
      <c r="G189" s="461">
        <v>0</v>
      </c>
      <c r="H189" s="461">
        <v>0</v>
      </c>
      <c r="I189" s="461">
        <v>9.9220000000000006</v>
      </c>
      <c r="J189" s="461">
        <v>9.9220000000000006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4.2229999999999999</v>
      </c>
      <c r="D190" s="461">
        <v>4.2229999999999999</v>
      </c>
      <c r="E190" s="462">
        <v>0</v>
      </c>
      <c r="F190" s="460">
        <v>0</v>
      </c>
      <c r="G190" s="461">
        <v>0</v>
      </c>
      <c r="H190" s="461">
        <v>0</v>
      </c>
      <c r="I190" s="461">
        <v>9.9220000000000006</v>
      </c>
      <c r="J190" s="461">
        <v>9.9220000000000006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59970.632243500004</v>
      </c>
      <c r="C191" s="461">
        <v>117133.50206999999</v>
      </c>
      <c r="D191" s="461">
        <v>57162.869826499984</v>
      </c>
      <c r="E191" s="462">
        <v>1.9531810435881416</v>
      </c>
      <c r="F191" s="460">
        <v>107585.2645168</v>
      </c>
      <c r="G191" s="461">
        <v>53792.632258400001</v>
      </c>
      <c r="H191" s="461">
        <v>11946.62342</v>
      </c>
      <c r="I191" s="461">
        <v>61524.11032</v>
      </c>
      <c r="J191" s="461">
        <v>7731.4780615999989</v>
      </c>
      <c r="K191" s="463">
        <v>0.57186372684330466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249.25462539999998</v>
      </c>
      <c r="C192" s="461">
        <v>52226.641600000003</v>
      </c>
      <c r="D192" s="461">
        <v>51977.386974600005</v>
      </c>
      <c r="E192" s="462">
        <v>209.53128358676392</v>
      </c>
      <c r="F192" s="460">
        <v>46398.901554799995</v>
      </c>
      <c r="G192" s="461">
        <v>23199.450777399998</v>
      </c>
      <c r="H192" s="461">
        <v>4187.2874499999998</v>
      </c>
      <c r="I192" s="461">
        <v>25719.273920000003</v>
      </c>
      <c r="J192" s="461">
        <v>2519.8231426000057</v>
      </c>
      <c r="K192" s="463">
        <v>0.5543078188957542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249.25462539999998</v>
      </c>
      <c r="C193" s="461">
        <v>52226.641600000003</v>
      </c>
      <c r="D193" s="461">
        <v>51977.386974600005</v>
      </c>
      <c r="E193" s="462">
        <v>209.53128358676392</v>
      </c>
      <c r="F193" s="460">
        <v>46398.901554799995</v>
      </c>
      <c r="G193" s="461">
        <v>23199.450777399998</v>
      </c>
      <c r="H193" s="461">
        <v>4187.2874499999998</v>
      </c>
      <c r="I193" s="461">
        <v>25719.273920000003</v>
      </c>
      <c r="J193" s="461">
        <v>2519.8231426000057</v>
      </c>
      <c r="K193" s="463">
        <v>0.5543078188957542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249.25462539999998</v>
      </c>
      <c r="C194" s="461">
        <v>191.94916000000001</v>
      </c>
      <c r="D194" s="461">
        <v>-57.305465399999974</v>
      </c>
      <c r="E194" s="462">
        <v>0.77009267006364657</v>
      </c>
      <c r="F194" s="460">
        <v>345.07328699999999</v>
      </c>
      <c r="G194" s="461">
        <v>172.5366435</v>
      </c>
      <c r="H194" s="461">
        <v>4.4402400000000002</v>
      </c>
      <c r="I194" s="461">
        <v>59.120350000000002</v>
      </c>
      <c r="J194" s="461">
        <v>-113.41629349999999</v>
      </c>
      <c r="K194" s="463">
        <v>0.17132693902208665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179.28972959999999</v>
      </c>
      <c r="C195" s="461">
        <v>155.99918</v>
      </c>
      <c r="D195" s="461">
        <v>-23.290549599999991</v>
      </c>
      <c r="E195" s="462">
        <v>0.87009546139669125</v>
      </c>
      <c r="F195" s="460">
        <v>290.27860969999995</v>
      </c>
      <c r="G195" s="461">
        <v>145.13930484999997</v>
      </c>
      <c r="H195" s="461">
        <v>3.9159899999999999</v>
      </c>
      <c r="I195" s="461">
        <v>35.180430000000001</v>
      </c>
      <c r="J195" s="461">
        <v>-109.95887484999997</v>
      </c>
      <c r="K195" s="463">
        <v>0.12119539237272296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60.769286200000003</v>
      </c>
      <c r="C196" s="461">
        <v>33.461779999999997</v>
      </c>
      <c r="D196" s="461">
        <v>-27.307506200000006</v>
      </c>
      <c r="E196" s="462">
        <v>0.55063638381192626</v>
      </c>
      <c r="F196" s="460">
        <v>43.951739699999997</v>
      </c>
      <c r="G196" s="461">
        <v>21.975869849999999</v>
      </c>
      <c r="H196" s="461">
        <v>3.0124499999999999</v>
      </c>
      <c r="I196" s="461">
        <v>23.93412</v>
      </c>
      <c r="J196" s="461">
        <v>1.9582501500000014</v>
      </c>
      <c r="K196" s="463">
        <v>0.54455455377571782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9.1956095999999992</v>
      </c>
      <c r="C197" s="461">
        <v>2.4882</v>
      </c>
      <c r="D197" s="461">
        <v>-6.7074095999999992</v>
      </c>
      <c r="E197" s="462">
        <v>0.27058564991710832</v>
      </c>
      <c r="F197" s="460">
        <v>10.842937599999999</v>
      </c>
      <c r="G197" s="461">
        <v>5.4214687999999995</v>
      </c>
      <c r="H197" s="461">
        <v>-2.4882</v>
      </c>
      <c r="I197" s="461">
        <v>5.80000000000018E-3</v>
      </c>
      <c r="J197" s="461">
        <v>-5.4156687999999997</v>
      </c>
      <c r="K197" s="463">
        <v>5.3491039181118049E-4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83.330429999999993</v>
      </c>
      <c r="D198" s="461">
        <v>83.330429999999993</v>
      </c>
      <c r="E198" s="462">
        <v>0</v>
      </c>
      <c r="F198" s="460">
        <v>85.847402199999991</v>
      </c>
      <c r="G198" s="461">
        <v>42.923701099999995</v>
      </c>
      <c r="H198" s="461">
        <v>3.79928</v>
      </c>
      <c r="I198" s="461">
        <v>49.904620000000001</v>
      </c>
      <c r="J198" s="461">
        <v>6.980918900000006</v>
      </c>
      <c r="K198" s="463">
        <v>0.58131776525673373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4.5540600000000007</v>
      </c>
      <c r="D199" s="461">
        <v>4.5540600000000007</v>
      </c>
      <c r="E199" s="462">
        <v>0</v>
      </c>
      <c r="F199" s="460">
        <v>4.8317842000000004</v>
      </c>
      <c r="G199" s="461">
        <v>2.4158921000000002</v>
      </c>
      <c r="H199" s="461">
        <v>0</v>
      </c>
      <c r="I199" s="461">
        <v>3.1829800000000001</v>
      </c>
      <c r="J199" s="461">
        <v>0.76708789999999993</v>
      </c>
      <c r="K199" s="463">
        <v>0.65875872519306633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78.77637</v>
      </c>
      <c r="D200" s="461">
        <v>78.77637</v>
      </c>
      <c r="E200" s="462">
        <v>0</v>
      </c>
      <c r="F200" s="460">
        <v>81.015618000000003</v>
      </c>
      <c r="G200" s="461">
        <v>40.507809000000002</v>
      </c>
      <c r="H200" s="461">
        <v>3.79928</v>
      </c>
      <c r="I200" s="461">
        <v>46.721640000000001</v>
      </c>
      <c r="J200" s="461">
        <v>6.213830999999999</v>
      </c>
      <c r="K200" s="463">
        <v>0.57669917422588812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49897.748500000002</v>
      </c>
      <c r="D201" s="461">
        <v>49897.748500000002</v>
      </c>
      <c r="E201" s="462">
        <v>0</v>
      </c>
      <c r="F201" s="460">
        <v>45967.980865599995</v>
      </c>
      <c r="G201" s="461">
        <v>22983.990432799998</v>
      </c>
      <c r="H201" s="461">
        <v>4179.0204300000005</v>
      </c>
      <c r="I201" s="461">
        <v>25429.041819999999</v>
      </c>
      <c r="J201" s="461">
        <v>2445.051387200001</v>
      </c>
      <c r="K201" s="463">
        <v>0.55319031510974515</v>
      </c>
      <c r="L201" s="150"/>
      <c r="M201" s="459" t="str">
        <f t="shared" si="3"/>
        <v>X</v>
      </c>
    </row>
    <row r="202" spans="1:13" ht="14.45" customHeight="1" x14ac:dyDescent="0.2">
      <c r="A202" s="464" t="s">
        <v>468</v>
      </c>
      <c r="B202" s="460">
        <v>0</v>
      </c>
      <c r="C202" s="461">
        <v>49897.748500000002</v>
      </c>
      <c r="D202" s="461">
        <v>49897.748500000002</v>
      </c>
      <c r="E202" s="462">
        <v>0</v>
      </c>
      <c r="F202" s="460">
        <v>45967.980865599995</v>
      </c>
      <c r="G202" s="461">
        <v>22983.990432799998</v>
      </c>
      <c r="H202" s="461">
        <v>4179.0204300000005</v>
      </c>
      <c r="I202" s="461">
        <v>25429.041819999999</v>
      </c>
      <c r="J202" s="461">
        <v>2445.051387200001</v>
      </c>
      <c r="K202" s="463">
        <v>0.55319031510974515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2053.6135100000001</v>
      </c>
      <c r="D203" s="461">
        <v>2053.6135100000001</v>
      </c>
      <c r="E203" s="462">
        <v>0</v>
      </c>
      <c r="F203" s="460">
        <v>0</v>
      </c>
      <c r="G203" s="461">
        <v>0</v>
      </c>
      <c r="H203" s="461">
        <v>2.75E-2</v>
      </c>
      <c r="I203" s="461">
        <v>181.20713000000001</v>
      </c>
      <c r="J203" s="461">
        <v>181.20713000000001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0</v>
      </c>
      <c r="C204" s="461">
        <v>2053.6135100000001</v>
      </c>
      <c r="D204" s="461">
        <v>2053.6135100000001</v>
      </c>
      <c r="E204" s="462">
        <v>0</v>
      </c>
      <c r="F204" s="460">
        <v>0</v>
      </c>
      <c r="G204" s="461">
        <v>0</v>
      </c>
      <c r="H204" s="461">
        <v>2.75E-2</v>
      </c>
      <c r="I204" s="461">
        <v>181.20713000000001</v>
      </c>
      <c r="J204" s="461">
        <v>181.20713000000001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59471.377618099999</v>
      </c>
      <c r="C205" s="461">
        <v>58666.416079999995</v>
      </c>
      <c r="D205" s="461">
        <v>-804.96153810000396</v>
      </c>
      <c r="E205" s="462">
        <v>0.98646472353021442</v>
      </c>
      <c r="F205" s="460">
        <v>61056.362961999999</v>
      </c>
      <c r="G205" s="461">
        <v>30528.181481</v>
      </c>
      <c r="H205" s="461">
        <v>7759.3359700000001</v>
      </c>
      <c r="I205" s="461">
        <v>29281.874510000001</v>
      </c>
      <c r="J205" s="461">
        <v>-1246.3069709999982</v>
      </c>
      <c r="K205" s="463">
        <v>0.47958759889160663</v>
      </c>
      <c r="L205" s="150"/>
      <c r="M205" s="459" t="str">
        <f t="shared" si="3"/>
        <v/>
      </c>
    </row>
    <row r="206" spans="1:13" ht="14.45" customHeight="1" x14ac:dyDescent="0.2">
      <c r="A206" s="464" t="s">
        <v>472</v>
      </c>
      <c r="B206" s="460">
        <v>59249.000000100001</v>
      </c>
      <c r="C206" s="461">
        <v>58350.34693</v>
      </c>
      <c r="D206" s="461">
        <v>-898.65307010000106</v>
      </c>
      <c r="E206" s="462">
        <v>0.98483260358658398</v>
      </c>
      <c r="F206" s="460">
        <v>60910.000000100001</v>
      </c>
      <c r="G206" s="461">
        <v>30455.00000005</v>
      </c>
      <c r="H206" s="461">
        <v>7714.1305000000002</v>
      </c>
      <c r="I206" s="461">
        <v>29133.038860000001</v>
      </c>
      <c r="J206" s="461">
        <v>-1321.9611400499998</v>
      </c>
      <c r="K206" s="463">
        <v>0.47829648432034427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59249.000000100001</v>
      </c>
      <c r="C207" s="461">
        <v>58350.34693</v>
      </c>
      <c r="D207" s="461">
        <v>-898.65307010000106</v>
      </c>
      <c r="E207" s="462">
        <v>0.98483260358658398</v>
      </c>
      <c r="F207" s="460">
        <v>60910.000000100001</v>
      </c>
      <c r="G207" s="461">
        <v>30455.00000005</v>
      </c>
      <c r="H207" s="461">
        <v>7714.1305000000002</v>
      </c>
      <c r="I207" s="461">
        <v>29133.038860000001</v>
      </c>
      <c r="J207" s="461">
        <v>-1321.9611400499998</v>
      </c>
      <c r="K207" s="463">
        <v>0.47829648432034427</v>
      </c>
      <c r="L207" s="150"/>
      <c r="M207" s="459" t="str">
        <f t="shared" si="3"/>
        <v>X</v>
      </c>
    </row>
    <row r="208" spans="1:13" ht="14.45" customHeight="1" x14ac:dyDescent="0.2">
      <c r="A208" s="464" t="s">
        <v>474</v>
      </c>
      <c r="B208" s="460">
        <v>14997</v>
      </c>
      <c r="C208" s="461">
        <v>13755.233550000001</v>
      </c>
      <c r="D208" s="461">
        <v>-1241.7664499999992</v>
      </c>
      <c r="E208" s="462">
        <v>0.91719900980196045</v>
      </c>
      <c r="F208" s="460">
        <v>13800.000000099999</v>
      </c>
      <c r="G208" s="461">
        <v>6900.0000000499995</v>
      </c>
      <c r="H208" s="461">
        <v>1208.7170000000001</v>
      </c>
      <c r="I208" s="461">
        <v>7033.866</v>
      </c>
      <c r="J208" s="461">
        <v>133.86599995000051</v>
      </c>
      <c r="K208" s="463">
        <v>0.50970043477891525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43878.000000100001</v>
      </c>
      <c r="C209" s="461">
        <v>44513.095179999997</v>
      </c>
      <c r="D209" s="461">
        <v>635.09517989999586</v>
      </c>
      <c r="E209" s="462">
        <v>1.0144741141323339</v>
      </c>
      <c r="F209" s="460">
        <v>47000</v>
      </c>
      <c r="G209" s="461">
        <v>23500</v>
      </c>
      <c r="H209" s="461">
        <v>6505.4134999999997</v>
      </c>
      <c r="I209" s="461">
        <v>21701.200780000003</v>
      </c>
      <c r="J209" s="461">
        <v>-1798.7992199999971</v>
      </c>
      <c r="K209" s="463">
        <v>0.46172767617021282</v>
      </c>
      <c r="L209" s="150"/>
      <c r="M209" s="459" t="str">
        <f t="shared" si="3"/>
        <v/>
      </c>
    </row>
    <row r="210" spans="1:13" ht="14.45" customHeight="1" x14ac:dyDescent="0.2">
      <c r="A210" s="464" t="s">
        <v>476</v>
      </c>
      <c r="B210" s="460">
        <v>374</v>
      </c>
      <c r="C210" s="461">
        <v>82.018199999999993</v>
      </c>
      <c r="D210" s="461">
        <v>-291.98180000000002</v>
      </c>
      <c r="E210" s="462">
        <v>0.21929999999999999</v>
      </c>
      <c r="F210" s="460">
        <v>110</v>
      </c>
      <c r="G210" s="461">
        <v>55</v>
      </c>
      <c r="H210" s="461">
        <v>0</v>
      </c>
      <c r="I210" s="461">
        <v>397.97208000000001</v>
      </c>
      <c r="J210" s="461">
        <v>342.97208000000001</v>
      </c>
      <c r="K210" s="463">
        <v>3.617928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0</v>
      </c>
      <c r="C211" s="461">
        <v>118.274</v>
      </c>
      <c r="D211" s="461">
        <v>118.274</v>
      </c>
      <c r="E211" s="462">
        <v>0</v>
      </c>
      <c r="F211" s="460">
        <v>0</v>
      </c>
      <c r="G211" s="461">
        <v>0</v>
      </c>
      <c r="H211" s="461">
        <v>7.5</v>
      </c>
      <c r="I211" s="461">
        <v>75.25</v>
      </c>
      <c r="J211" s="461">
        <v>75.25</v>
      </c>
      <c r="K211" s="463">
        <v>0</v>
      </c>
      <c r="L211" s="150"/>
      <c r="M211" s="459" t="str">
        <f t="shared" si="3"/>
        <v/>
      </c>
    </row>
    <row r="212" spans="1:13" ht="14.45" customHeight="1" x14ac:dyDescent="0.2">
      <c r="A212" s="464" t="s">
        <v>478</v>
      </c>
      <c r="B212" s="460">
        <v>0</v>
      </c>
      <c r="C212" s="461">
        <v>14.273999999999999</v>
      </c>
      <c r="D212" s="461">
        <v>14.273999999999999</v>
      </c>
      <c r="E212" s="462">
        <v>0</v>
      </c>
      <c r="F212" s="460">
        <v>0</v>
      </c>
      <c r="G212" s="461">
        <v>0</v>
      </c>
      <c r="H212" s="461">
        <v>0</v>
      </c>
      <c r="I212" s="461">
        <v>0</v>
      </c>
      <c r="J212" s="461">
        <v>0</v>
      </c>
      <c r="K212" s="463">
        <v>0</v>
      </c>
      <c r="L212" s="150"/>
      <c r="M212" s="459" t="str">
        <f t="shared" si="3"/>
        <v>X</v>
      </c>
    </row>
    <row r="213" spans="1:13" ht="14.45" customHeight="1" x14ac:dyDescent="0.2">
      <c r="A213" s="464" t="s">
        <v>479</v>
      </c>
      <c r="B213" s="460">
        <v>0</v>
      </c>
      <c r="C213" s="461">
        <v>14.273999999999999</v>
      </c>
      <c r="D213" s="461">
        <v>14.273999999999999</v>
      </c>
      <c r="E213" s="462">
        <v>0</v>
      </c>
      <c r="F213" s="460">
        <v>0</v>
      </c>
      <c r="G213" s="461">
        <v>0</v>
      </c>
      <c r="H213" s="461">
        <v>0</v>
      </c>
      <c r="I213" s="461">
        <v>0</v>
      </c>
      <c r="J213" s="461">
        <v>0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0</v>
      </c>
      <c r="C214" s="461">
        <v>104</v>
      </c>
      <c r="D214" s="461">
        <v>104</v>
      </c>
      <c r="E214" s="462">
        <v>0</v>
      </c>
      <c r="F214" s="460">
        <v>0</v>
      </c>
      <c r="G214" s="461">
        <v>0</v>
      </c>
      <c r="H214" s="461">
        <v>7.5</v>
      </c>
      <c r="I214" s="461">
        <v>75.25</v>
      </c>
      <c r="J214" s="461">
        <v>75.25</v>
      </c>
      <c r="K214" s="463">
        <v>0</v>
      </c>
      <c r="L214" s="150"/>
      <c r="M214" s="459" t="str">
        <f t="shared" si="3"/>
        <v>X</v>
      </c>
    </row>
    <row r="215" spans="1:13" ht="14.45" customHeight="1" x14ac:dyDescent="0.2">
      <c r="A215" s="464" t="s">
        <v>481</v>
      </c>
      <c r="B215" s="460">
        <v>0</v>
      </c>
      <c r="C215" s="461">
        <v>104</v>
      </c>
      <c r="D215" s="461">
        <v>104</v>
      </c>
      <c r="E215" s="462">
        <v>0</v>
      </c>
      <c r="F215" s="460">
        <v>0</v>
      </c>
      <c r="G215" s="461">
        <v>0</v>
      </c>
      <c r="H215" s="461">
        <v>7.5</v>
      </c>
      <c r="I215" s="461">
        <v>75.25</v>
      </c>
      <c r="J215" s="461">
        <v>75.25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 t="s">
        <v>482</v>
      </c>
      <c r="B216" s="460">
        <v>222.37761799999998</v>
      </c>
      <c r="C216" s="461">
        <v>197.79515000000001</v>
      </c>
      <c r="D216" s="461">
        <v>-24.582467999999977</v>
      </c>
      <c r="E216" s="462">
        <v>0.88945619518237673</v>
      </c>
      <c r="F216" s="460">
        <v>146.36296189999999</v>
      </c>
      <c r="G216" s="461">
        <v>73.181480949999994</v>
      </c>
      <c r="H216" s="461">
        <v>37.705469999999998</v>
      </c>
      <c r="I216" s="461">
        <v>73.585650000000001</v>
      </c>
      <c r="J216" s="461">
        <v>0.40416905000000725</v>
      </c>
      <c r="K216" s="463">
        <v>0.50276141617218806</v>
      </c>
      <c r="L216" s="150"/>
      <c r="M216" s="459" t="str">
        <f t="shared" si="3"/>
        <v/>
      </c>
    </row>
    <row r="217" spans="1:13" ht="14.45" customHeight="1" x14ac:dyDescent="0.2">
      <c r="A217" s="464" t="s">
        <v>483</v>
      </c>
      <c r="B217" s="460">
        <v>0</v>
      </c>
      <c r="C217" s="461">
        <v>4.6999999999999999E-4</v>
      </c>
      <c r="D217" s="461">
        <v>4.6999999999999999E-4</v>
      </c>
      <c r="E217" s="462">
        <v>0</v>
      </c>
      <c r="F217" s="460">
        <v>0</v>
      </c>
      <c r="G217" s="461">
        <v>0</v>
      </c>
      <c r="H217" s="461">
        <v>5.1000000000000004E-4</v>
      </c>
      <c r="I217" s="461">
        <v>1.2800000000000001E-3</v>
      </c>
      <c r="J217" s="461">
        <v>1.2800000000000001E-3</v>
      </c>
      <c r="K217" s="463">
        <v>0</v>
      </c>
      <c r="L217" s="150"/>
      <c r="M217" s="459" t="str">
        <f t="shared" si="3"/>
        <v>X</v>
      </c>
    </row>
    <row r="218" spans="1:13" ht="14.45" customHeight="1" x14ac:dyDescent="0.2">
      <c r="A218" s="464" t="s">
        <v>484</v>
      </c>
      <c r="B218" s="460">
        <v>0</v>
      </c>
      <c r="C218" s="461">
        <v>4.6999999999999999E-4</v>
      </c>
      <c r="D218" s="461">
        <v>4.6999999999999999E-4</v>
      </c>
      <c r="E218" s="462">
        <v>0</v>
      </c>
      <c r="F218" s="460">
        <v>0</v>
      </c>
      <c r="G218" s="461">
        <v>0</v>
      </c>
      <c r="H218" s="461">
        <v>5.1000000000000004E-4</v>
      </c>
      <c r="I218" s="461">
        <v>1.2800000000000001E-3</v>
      </c>
      <c r="J218" s="461">
        <v>1.2800000000000001E-3</v>
      </c>
      <c r="K218" s="463">
        <v>0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11.696299999999999</v>
      </c>
      <c r="D219" s="461">
        <v>11.696299999999999</v>
      </c>
      <c r="E219" s="462">
        <v>0</v>
      </c>
      <c r="F219" s="460">
        <v>0</v>
      </c>
      <c r="G219" s="461">
        <v>0</v>
      </c>
      <c r="H219" s="461">
        <v>0</v>
      </c>
      <c r="I219" s="461">
        <v>0</v>
      </c>
      <c r="J219" s="461">
        <v>0</v>
      </c>
      <c r="K219" s="463">
        <v>0</v>
      </c>
      <c r="L219" s="150"/>
      <c r="M219" s="459" t="str">
        <f t="shared" si="3"/>
        <v>X</v>
      </c>
    </row>
    <row r="220" spans="1:13" ht="14.45" customHeight="1" x14ac:dyDescent="0.2">
      <c r="A220" s="464" t="s">
        <v>486</v>
      </c>
      <c r="B220" s="460">
        <v>0</v>
      </c>
      <c r="C220" s="461">
        <v>11.696299999999999</v>
      </c>
      <c r="D220" s="461">
        <v>11.696299999999999</v>
      </c>
      <c r="E220" s="462">
        <v>0</v>
      </c>
      <c r="F220" s="460">
        <v>0</v>
      </c>
      <c r="G220" s="461">
        <v>0</v>
      </c>
      <c r="H220" s="461">
        <v>0</v>
      </c>
      <c r="I220" s="461">
        <v>0</v>
      </c>
      <c r="J220" s="461">
        <v>0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222.37761799999998</v>
      </c>
      <c r="C221" s="461">
        <v>167.61838</v>
      </c>
      <c r="D221" s="461">
        <v>-54.759237999999982</v>
      </c>
      <c r="E221" s="462">
        <v>0.75375562301418308</v>
      </c>
      <c r="F221" s="460">
        <v>146.36296189999999</v>
      </c>
      <c r="G221" s="461">
        <v>73.181480949999994</v>
      </c>
      <c r="H221" s="461">
        <v>16.60896</v>
      </c>
      <c r="I221" s="461">
        <v>52.488370000000003</v>
      </c>
      <c r="J221" s="461">
        <v>-20.693110949999991</v>
      </c>
      <c r="K221" s="463">
        <v>0.35861784510661782</v>
      </c>
      <c r="L221" s="150"/>
      <c r="M221" s="459" t="str">
        <f t="shared" si="3"/>
        <v>X</v>
      </c>
    </row>
    <row r="222" spans="1:13" ht="14.45" customHeight="1" x14ac:dyDescent="0.2">
      <c r="A222" s="464" t="s">
        <v>488</v>
      </c>
      <c r="B222" s="460">
        <v>170</v>
      </c>
      <c r="C222" s="461">
        <v>94.798000000000002</v>
      </c>
      <c r="D222" s="461">
        <v>-75.201999999999998</v>
      </c>
      <c r="E222" s="462">
        <v>0.55763529411764712</v>
      </c>
      <c r="F222" s="460">
        <v>145</v>
      </c>
      <c r="G222" s="461">
        <v>72.5</v>
      </c>
      <c r="H222" s="461">
        <v>2.0030000000000001</v>
      </c>
      <c r="I222" s="461">
        <v>6.0209999999999999</v>
      </c>
      <c r="J222" s="461">
        <v>-66.478999999999999</v>
      </c>
      <c r="K222" s="463">
        <v>4.1524137931034481E-2</v>
      </c>
      <c r="L222" s="150"/>
      <c r="M222" s="459" t="str">
        <f t="shared" si="3"/>
        <v/>
      </c>
    </row>
    <row r="223" spans="1:13" ht="14.45" customHeight="1" x14ac:dyDescent="0.2">
      <c r="A223" s="464" t="s">
        <v>489</v>
      </c>
      <c r="B223" s="460">
        <v>1.0447425000000001</v>
      </c>
      <c r="C223" s="461">
        <v>2.7309999999999999</v>
      </c>
      <c r="D223" s="461">
        <v>1.6862574999999997</v>
      </c>
      <c r="E223" s="462">
        <v>2.6140412589705115</v>
      </c>
      <c r="F223" s="460">
        <v>1.3629618999999999</v>
      </c>
      <c r="G223" s="461">
        <v>0.68148094999999997</v>
      </c>
      <c r="H223" s="461">
        <v>0.41</v>
      </c>
      <c r="I223" s="461">
        <v>3.008</v>
      </c>
      <c r="J223" s="461">
        <v>2.3265190499999999</v>
      </c>
      <c r="K223" s="463">
        <v>2.2069582429266732</v>
      </c>
      <c r="L223" s="150"/>
      <c r="M223" s="459" t="str">
        <f t="shared" si="3"/>
        <v/>
      </c>
    </row>
    <row r="224" spans="1:13" ht="14.45" customHeight="1" x14ac:dyDescent="0.2">
      <c r="A224" s="464" t="s">
        <v>490</v>
      </c>
      <c r="B224" s="460">
        <v>0</v>
      </c>
      <c r="C224" s="461">
        <v>55.543999999999997</v>
      </c>
      <c r="D224" s="461">
        <v>55.543999999999997</v>
      </c>
      <c r="E224" s="462">
        <v>0</v>
      </c>
      <c r="F224" s="460">
        <v>0</v>
      </c>
      <c r="G224" s="461">
        <v>0</v>
      </c>
      <c r="H224" s="461">
        <v>11.071999999999999</v>
      </c>
      <c r="I224" s="461">
        <v>28.352</v>
      </c>
      <c r="J224" s="461">
        <v>28.352</v>
      </c>
      <c r="K224" s="463">
        <v>0</v>
      </c>
      <c r="L224" s="150"/>
      <c r="M224" s="459" t="str">
        <f t="shared" si="3"/>
        <v/>
      </c>
    </row>
    <row r="225" spans="1:13" ht="14.45" customHeight="1" x14ac:dyDescent="0.2">
      <c r="A225" s="464" t="s">
        <v>491</v>
      </c>
      <c r="B225" s="460">
        <v>51.3328755</v>
      </c>
      <c r="C225" s="461">
        <v>14.54538</v>
      </c>
      <c r="D225" s="461">
        <v>-36.787495499999999</v>
      </c>
      <c r="E225" s="462">
        <v>0.28335408562880915</v>
      </c>
      <c r="F225" s="460">
        <v>0</v>
      </c>
      <c r="G225" s="461">
        <v>0</v>
      </c>
      <c r="H225" s="461">
        <v>3.1239599999999998</v>
      </c>
      <c r="I225" s="461">
        <v>15.107370000000001</v>
      </c>
      <c r="J225" s="461">
        <v>15.107370000000001</v>
      </c>
      <c r="K225" s="463">
        <v>0</v>
      </c>
      <c r="L225" s="150"/>
      <c r="M225" s="459" t="str">
        <f t="shared" si="3"/>
        <v/>
      </c>
    </row>
    <row r="226" spans="1:13" ht="14.45" customHeight="1" x14ac:dyDescent="0.2">
      <c r="A226" s="464" t="s">
        <v>492</v>
      </c>
      <c r="B226" s="460">
        <v>0</v>
      </c>
      <c r="C226" s="461">
        <v>18.48</v>
      </c>
      <c r="D226" s="461">
        <v>18.48</v>
      </c>
      <c r="E226" s="462">
        <v>0</v>
      </c>
      <c r="F226" s="460">
        <v>0</v>
      </c>
      <c r="G226" s="461">
        <v>0</v>
      </c>
      <c r="H226" s="461">
        <v>21.096</v>
      </c>
      <c r="I226" s="461">
        <v>21.096</v>
      </c>
      <c r="J226" s="461">
        <v>21.096</v>
      </c>
      <c r="K226" s="463">
        <v>0</v>
      </c>
      <c r="L226" s="150"/>
      <c r="M226" s="459" t="str">
        <f t="shared" si="3"/>
        <v>X</v>
      </c>
    </row>
    <row r="227" spans="1:13" ht="14.45" customHeight="1" x14ac:dyDescent="0.2">
      <c r="A227" s="464" t="s">
        <v>493</v>
      </c>
      <c r="B227" s="460">
        <v>0</v>
      </c>
      <c r="C227" s="461">
        <v>18.48</v>
      </c>
      <c r="D227" s="461">
        <v>18.48</v>
      </c>
      <c r="E227" s="462">
        <v>0</v>
      </c>
      <c r="F227" s="460">
        <v>0</v>
      </c>
      <c r="G227" s="461">
        <v>0</v>
      </c>
      <c r="H227" s="461">
        <v>21.096</v>
      </c>
      <c r="I227" s="461">
        <v>21.096</v>
      </c>
      <c r="J227" s="461">
        <v>21.096</v>
      </c>
      <c r="K227" s="463">
        <v>0</v>
      </c>
      <c r="L227" s="150"/>
      <c r="M227" s="459" t="str">
        <f t="shared" si="3"/>
        <v/>
      </c>
    </row>
    <row r="228" spans="1:13" ht="14.45" customHeight="1" x14ac:dyDescent="0.2">
      <c r="A228" s="464" t="s">
        <v>494</v>
      </c>
      <c r="B228" s="460">
        <v>250</v>
      </c>
      <c r="C228" s="461">
        <v>6240.4443899999997</v>
      </c>
      <c r="D228" s="461">
        <v>5990.4443899999997</v>
      </c>
      <c r="E228" s="462">
        <v>24.961777559999998</v>
      </c>
      <c r="F228" s="460">
        <v>130</v>
      </c>
      <c r="G228" s="461">
        <v>65</v>
      </c>
      <c r="H228" s="461">
        <v>0</v>
      </c>
      <c r="I228" s="461">
        <v>6522.9618899999996</v>
      </c>
      <c r="J228" s="461">
        <v>6457.9618899999996</v>
      </c>
      <c r="K228" s="463">
        <v>50.176629923076916</v>
      </c>
      <c r="L228" s="150"/>
      <c r="M228" s="459" t="str">
        <f t="shared" si="3"/>
        <v/>
      </c>
    </row>
    <row r="229" spans="1:13" ht="14.45" customHeight="1" x14ac:dyDescent="0.2">
      <c r="A229" s="464" t="s">
        <v>495</v>
      </c>
      <c r="B229" s="460">
        <v>250</v>
      </c>
      <c r="C229" s="461">
        <v>6240.4443899999997</v>
      </c>
      <c r="D229" s="461">
        <v>5990.4443899999997</v>
      </c>
      <c r="E229" s="462">
        <v>24.961777559999998</v>
      </c>
      <c r="F229" s="460">
        <v>130</v>
      </c>
      <c r="G229" s="461">
        <v>65</v>
      </c>
      <c r="H229" s="461">
        <v>0</v>
      </c>
      <c r="I229" s="461">
        <v>6522.9618899999996</v>
      </c>
      <c r="J229" s="461">
        <v>6457.9618899999996</v>
      </c>
      <c r="K229" s="463">
        <v>50.176629923076916</v>
      </c>
      <c r="L229" s="150"/>
      <c r="M229" s="459" t="str">
        <f t="shared" si="3"/>
        <v/>
      </c>
    </row>
    <row r="230" spans="1:13" ht="14.45" customHeight="1" x14ac:dyDescent="0.2">
      <c r="A230" s="464" t="s">
        <v>496</v>
      </c>
      <c r="B230" s="460">
        <v>250</v>
      </c>
      <c r="C230" s="461">
        <v>6240.4443899999997</v>
      </c>
      <c r="D230" s="461">
        <v>5990.4443899999997</v>
      </c>
      <c r="E230" s="462">
        <v>24.961777559999998</v>
      </c>
      <c r="F230" s="460">
        <v>130</v>
      </c>
      <c r="G230" s="461">
        <v>65</v>
      </c>
      <c r="H230" s="461">
        <v>0</v>
      </c>
      <c r="I230" s="461">
        <v>6522.9618899999996</v>
      </c>
      <c r="J230" s="461">
        <v>6457.9618899999996</v>
      </c>
      <c r="K230" s="463">
        <v>50.176629923076916</v>
      </c>
      <c r="L230" s="150"/>
      <c r="M230" s="459" t="str">
        <f t="shared" si="3"/>
        <v>X</v>
      </c>
    </row>
    <row r="231" spans="1:13" ht="14.45" customHeight="1" x14ac:dyDescent="0.2">
      <c r="A231" s="464" t="s">
        <v>497</v>
      </c>
      <c r="B231" s="460">
        <v>250</v>
      </c>
      <c r="C231" s="461">
        <v>111.3</v>
      </c>
      <c r="D231" s="461">
        <v>-138.69999999999999</v>
      </c>
      <c r="E231" s="462">
        <v>0.44519999999999998</v>
      </c>
      <c r="F231" s="460">
        <v>130</v>
      </c>
      <c r="G231" s="461">
        <v>65</v>
      </c>
      <c r="H231" s="461">
        <v>0</v>
      </c>
      <c r="I231" s="461">
        <v>103.5</v>
      </c>
      <c r="J231" s="461">
        <v>38.5</v>
      </c>
      <c r="K231" s="463">
        <v>0.7961538461538461</v>
      </c>
      <c r="L231" s="150"/>
      <c r="M231" s="459" t="str">
        <f t="shared" si="3"/>
        <v/>
      </c>
    </row>
    <row r="232" spans="1:13" ht="14.45" customHeight="1" x14ac:dyDescent="0.2">
      <c r="A232" s="464" t="s">
        <v>498</v>
      </c>
      <c r="B232" s="460">
        <v>0</v>
      </c>
      <c r="C232" s="461">
        <v>6129.1443899999995</v>
      </c>
      <c r="D232" s="461">
        <v>6129.1443899999995</v>
      </c>
      <c r="E232" s="462">
        <v>0</v>
      </c>
      <c r="F232" s="460">
        <v>0</v>
      </c>
      <c r="G232" s="461">
        <v>0</v>
      </c>
      <c r="H232" s="461">
        <v>0</v>
      </c>
      <c r="I232" s="461">
        <v>6419.4618899999996</v>
      </c>
      <c r="J232" s="461">
        <v>6419.4618899999996</v>
      </c>
      <c r="K232" s="463">
        <v>0</v>
      </c>
      <c r="L232" s="150"/>
      <c r="M232" s="459" t="str">
        <f t="shared" si="3"/>
        <v/>
      </c>
    </row>
    <row r="233" spans="1:13" ht="14.45" customHeight="1" x14ac:dyDescent="0.2">
      <c r="A233" s="464" t="s">
        <v>499</v>
      </c>
      <c r="B233" s="460">
        <v>0</v>
      </c>
      <c r="C233" s="461">
        <v>8971.2794600000016</v>
      </c>
      <c r="D233" s="461">
        <v>8971.2794600000016</v>
      </c>
      <c r="E233" s="462">
        <v>0</v>
      </c>
      <c r="F233" s="460">
        <v>0</v>
      </c>
      <c r="G233" s="461">
        <v>0</v>
      </c>
      <c r="H233" s="461">
        <v>749.14733999999999</v>
      </c>
      <c r="I233" s="461">
        <v>4409.9772699999994</v>
      </c>
      <c r="J233" s="461">
        <v>4409.9772699999994</v>
      </c>
      <c r="K233" s="463">
        <v>0</v>
      </c>
      <c r="L233" s="150"/>
      <c r="M233" s="459" t="str">
        <f t="shared" si="3"/>
        <v/>
      </c>
    </row>
    <row r="234" spans="1:13" ht="14.45" customHeight="1" x14ac:dyDescent="0.2">
      <c r="A234" s="464" t="s">
        <v>500</v>
      </c>
      <c r="B234" s="460">
        <v>0</v>
      </c>
      <c r="C234" s="461">
        <v>8971.2794600000016</v>
      </c>
      <c r="D234" s="461">
        <v>8971.2794600000016</v>
      </c>
      <c r="E234" s="462">
        <v>0</v>
      </c>
      <c r="F234" s="460">
        <v>0</v>
      </c>
      <c r="G234" s="461">
        <v>0</v>
      </c>
      <c r="H234" s="461">
        <v>749.14733999999999</v>
      </c>
      <c r="I234" s="461">
        <v>4409.9772699999994</v>
      </c>
      <c r="J234" s="461">
        <v>4409.9772699999994</v>
      </c>
      <c r="K234" s="463">
        <v>0</v>
      </c>
      <c r="L234" s="150"/>
      <c r="M234" s="459" t="str">
        <f t="shared" si="3"/>
        <v/>
      </c>
    </row>
    <row r="235" spans="1:13" ht="14.45" customHeight="1" x14ac:dyDescent="0.2">
      <c r="A235" s="464" t="s">
        <v>501</v>
      </c>
      <c r="B235" s="460">
        <v>0</v>
      </c>
      <c r="C235" s="461">
        <v>8971.2794600000016</v>
      </c>
      <c r="D235" s="461">
        <v>8971.2794600000016</v>
      </c>
      <c r="E235" s="462">
        <v>0</v>
      </c>
      <c r="F235" s="460">
        <v>0</v>
      </c>
      <c r="G235" s="461">
        <v>0</v>
      </c>
      <c r="H235" s="461">
        <v>749.14733999999999</v>
      </c>
      <c r="I235" s="461">
        <v>4409.9772699999994</v>
      </c>
      <c r="J235" s="461">
        <v>4409.9772699999994</v>
      </c>
      <c r="K235" s="463">
        <v>0</v>
      </c>
      <c r="L235" s="150"/>
      <c r="M235" s="459" t="str">
        <f t="shared" si="3"/>
        <v/>
      </c>
    </row>
    <row r="236" spans="1:13" ht="14.45" customHeight="1" x14ac:dyDescent="0.2">
      <c r="A236" s="464" t="s">
        <v>502</v>
      </c>
      <c r="B236" s="460">
        <v>0</v>
      </c>
      <c r="C236" s="461">
        <v>7.7293400000000005</v>
      </c>
      <c r="D236" s="461">
        <v>7.7293400000000005</v>
      </c>
      <c r="E236" s="462">
        <v>0</v>
      </c>
      <c r="F236" s="460">
        <v>0</v>
      </c>
      <c r="G236" s="461">
        <v>0</v>
      </c>
      <c r="H236" s="461">
        <v>1.19692</v>
      </c>
      <c r="I236" s="461">
        <v>2.7323899999999997</v>
      </c>
      <c r="J236" s="461">
        <v>2.7323899999999997</v>
      </c>
      <c r="K236" s="463">
        <v>0</v>
      </c>
      <c r="L236" s="150"/>
      <c r="M236" s="459" t="str">
        <f t="shared" si="3"/>
        <v>X</v>
      </c>
    </row>
    <row r="237" spans="1:13" ht="14.45" customHeight="1" x14ac:dyDescent="0.2">
      <c r="A237" s="464" t="s">
        <v>503</v>
      </c>
      <c r="B237" s="460">
        <v>0</v>
      </c>
      <c r="C237" s="461">
        <v>7.7293400000000005</v>
      </c>
      <c r="D237" s="461">
        <v>7.7293400000000005</v>
      </c>
      <c r="E237" s="462">
        <v>0</v>
      </c>
      <c r="F237" s="460">
        <v>0</v>
      </c>
      <c r="G237" s="461">
        <v>0</v>
      </c>
      <c r="H237" s="461">
        <v>1.19692</v>
      </c>
      <c r="I237" s="461">
        <v>2.7323899999999997</v>
      </c>
      <c r="J237" s="461">
        <v>2.7323899999999997</v>
      </c>
      <c r="K237" s="463">
        <v>0</v>
      </c>
      <c r="L237" s="150"/>
      <c r="M237" s="459" t="str">
        <f t="shared" si="3"/>
        <v/>
      </c>
    </row>
    <row r="238" spans="1:13" ht="14.45" customHeight="1" x14ac:dyDescent="0.2">
      <c r="A238" s="464" t="s">
        <v>504</v>
      </c>
      <c r="B238" s="460">
        <v>0</v>
      </c>
      <c r="C238" s="461">
        <v>29.03</v>
      </c>
      <c r="D238" s="461">
        <v>29.03</v>
      </c>
      <c r="E238" s="462">
        <v>0</v>
      </c>
      <c r="F238" s="460">
        <v>0</v>
      </c>
      <c r="G238" s="461">
        <v>0</v>
      </c>
      <c r="H238" s="461">
        <v>3.06</v>
      </c>
      <c r="I238" s="461">
        <v>20.91</v>
      </c>
      <c r="J238" s="461">
        <v>20.91</v>
      </c>
      <c r="K238" s="463">
        <v>0</v>
      </c>
      <c r="L238" s="150"/>
      <c r="M238" s="459" t="str">
        <f t="shared" si="3"/>
        <v>X</v>
      </c>
    </row>
    <row r="239" spans="1:13" ht="14.45" customHeight="1" x14ac:dyDescent="0.2">
      <c r="A239" s="464" t="s">
        <v>505</v>
      </c>
      <c r="B239" s="460">
        <v>0</v>
      </c>
      <c r="C239" s="461">
        <v>25.46</v>
      </c>
      <c r="D239" s="461">
        <v>25.46</v>
      </c>
      <c r="E239" s="462">
        <v>0</v>
      </c>
      <c r="F239" s="460">
        <v>0</v>
      </c>
      <c r="G239" s="461">
        <v>0</v>
      </c>
      <c r="H239" s="461">
        <v>2.04</v>
      </c>
      <c r="I239" s="461">
        <v>13.94</v>
      </c>
      <c r="J239" s="461">
        <v>13.94</v>
      </c>
      <c r="K239" s="463">
        <v>0</v>
      </c>
      <c r="L239" s="150"/>
      <c r="M239" s="459" t="str">
        <f t="shared" si="3"/>
        <v/>
      </c>
    </row>
    <row r="240" spans="1:13" ht="14.45" customHeight="1" x14ac:dyDescent="0.2">
      <c r="A240" s="464" t="s">
        <v>506</v>
      </c>
      <c r="B240" s="460">
        <v>0</v>
      </c>
      <c r="C240" s="461">
        <v>3.57</v>
      </c>
      <c r="D240" s="461">
        <v>3.57</v>
      </c>
      <c r="E240" s="462">
        <v>0</v>
      </c>
      <c r="F240" s="460">
        <v>0</v>
      </c>
      <c r="G240" s="461">
        <v>0</v>
      </c>
      <c r="H240" s="461">
        <v>1.02</v>
      </c>
      <c r="I240" s="461">
        <v>6.97</v>
      </c>
      <c r="J240" s="461">
        <v>6.97</v>
      </c>
      <c r="K240" s="463">
        <v>0</v>
      </c>
      <c r="L240" s="150"/>
      <c r="M240" s="459" t="str">
        <f t="shared" si="3"/>
        <v/>
      </c>
    </row>
    <row r="241" spans="1:13" ht="14.45" customHeight="1" x14ac:dyDescent="0.2">
      <c r="A241" s="464" t="s">
        <v>507</v>
      </c>
      <c r="B241" s="460">
        <v>0</v>
      </c>
      <c r="C241" s="461">
        <v>515.28193999999996</v>
      </c>
      <c r="D241" s="461">
        <v>515.28193999999996</v>
      </c>
      <c r="E241" s="462">
        <v>0</v>
      </c>
      <c r="F241" s="460">
        <v>0</v>
      </c>
      <c r="G241" s="461">
        <v>0</v>
      </c>
      <c r="H241" s="461">
        <v>58.630800000000001</v>
      </c>
      <c r="I241" s="461">
        <v>293.05137999999999</v>
      </c>
      <c r="J241" s="461">
        <v>293.05137999999999</v>
      </c>
      <c r="K241" s="463">
        <v>0</v>
      </c>
      <c r="L241" s="150"/>
      <c r="M241" s="459" t="str">
        <f t="shared" si="3"/>
        <v>X</v>
      </c>
    </row>
    <row r="242" spans="1:13" ht="14.45" customHeight="1" x14ac:dyDescent="0.2">
      <c r="A242" s="464" t="s">
        <v>508</v>
      </c>
      <c r="B242" s="460">
        <v>0</v>
      </c>
      <c r="C242" s="461">
        <v>3.9540999999999999</v>
      </c>
      <c r="D242" s="461">
        <v>3.9540999999999999</v>
      </c>
      <c r="E242" s="462">
        <v>0</v>
      </c>
      <c r="F242" s="460">
        <v>0</v>
      </c>
      <c r="G242" s="461">
        <v>0</v>
      </c>
      <c r="H242" s="461">
        <v>2.5861999999999998</v>
      </c>
      <c r="I242" s="461">
        <v>7.6276000000000002</v>
      </c>
      <c r="J242" s="461">
        <v>7.6276000000000002</v>
      </c>
      <c r="K242" s="463">
        <v>0</v>
      </c>
      <c r="L242" s="150"/>
      <c r="M242" s="459" t="str">
        <f t="shared" si="3"/>
        <v/>
      </c>
    </row>
    <row r="243" spans="1:13" ht="14.45" customHeight="1" x14ac:dyDescent="0.2">
      <c r="A243" s="464" t="s">
        <v>509</v>
      </c>
      <c r="B243" s="460">
        <v>0</v>
      </c>
      <c r="C243" s="461">
        <v>511.32784000000004</v>
      </c>
      <c r="D243" s="461">
        <v>511.32784000000004</v>
      </c>
      <c r="E243" s="462">
        <v>0</v>
      </c>
      <c r="F243" s="460">
        <v>0</v>
      </c>
      <c r="G243" s="461">
        <v>0</v>
      </c>
      <c r="H243" s="461">
        <v>56.044599999999996</v>
      </c>
      <c r="I243" s="461">
        <v>285.42378000000002</v>
      </c>
      <c r="J243" s="461">
        <v>285.42378000000002</v>
      </c>
      <c r="K243" s="463">
        <v>0</v>
      </c>
      <c r="L243" s="150"/>
      <c r="M243" s="459" t="str">
        <f t="shared" si="3"/>
        <v/>
      </c>
    </row>
    <row r="244" spans="1:13" ht="14.45" customHeight="1" x14ac:dyDescent="0.2">
      <c r="A244" s="464" t="s">
        <v>510</v>
      </c>
      <c r="B244" s="460">
        <v>0</v>
      </c>
      <c r="C244" s="461">
        <v>19.757729999999999</v>
      </c>
      <c r="D244" s="461">
        <v>19.757729999999999</v>
      </c>
      <c r="E244" s="462">
        <v>0</v>
      </c>
      <c r="F244" s="460">
        <v>0</v>
      </c>
      <c r="G244" s="461">
        <v>0</v>
      </c>
      <c r="H244" s="461">
        <v>1.8712200000000001</v>
      </c>
      <c r="I244" s="461">
        <v>9.3809300000000011</v>
      </c>
      <c r="J244" s="461">
        <v>9.3809300000000011</v>
      </c>
      <c r="K244" s="463">
        <v>0</v>
      </c>
      <c r="L244" s="150"/>
      <c r="M244" s="459" t="str">
        <f t="shared" si="3"/>
        <v>X</v>
      </c>
    </row>
    <row r="245" spans="1:13" ht="14.45" customHeight="1" x14ac:dyDescent="0.2">
      <c r="A245" s="464" t="s">
        <v>511</v>
      </c>
      <c r="B245" s="460">
        <v>0</v>
      </c>
      <c r="C245" s="461">
        <v>19.757729999999999</v>
      </c>
      <c r="D245" s="461">
        <v>19.757729999999999</v>
      </c>
      <c r="E245" s="462">
        <v>0</v>
      </c>
      <c r="F245" s="460">
        <v>0</v>
      </c>
      <c r="G245" s="461">
        <v>0</v>
      </c>
      <c r="H245" s="461">
        <v>1.8712200000000001</v>
      </c>
      <c r="I245" s="461">
        <v>9.3809300000000011</v>
      </c>
      <c r="J245" s="461">
        <v>9.3809300000000011</v>
      </c>
      <c r="K245" s="463">
        <v>0</v>
      </c>
      <c r="L245" s="150"/>
      <c r="M245" s="459" t="str">
        <f t="shared" si="3"/>
        <v/>
      </c>
    </row>
    <row r="246" spans="1:13" ht="14.45" customHeight="1" x14ac:dyDescent="0.2">
      <c r="A246" s="464" t="s">
        <v>512</v>
      </c>
      <c r="B246" s="460">
        <v>0</v>
      </c>
      <c r="C246" s="461">
        <v>0.72</v>
      </c>
      <c r="D246" s="461">
        <v>0.72</v>
      </c>
      <c r="E246" s="462">
        <v>0</v>
      </c>
      <c r="F246" s="460">
        <v>0</v>
      </c>
      <c r="G246" s="461">
        <v>0</v>
      </c>
      <c r="H246" s="461">
        <v>0</v>
      </c>
      <c r="I246" s="461">
        <v>0</v>
      </c>
      <c r="J246" s="461">
        <v>0</v>
      </c>
      <c r="K246" s="463">
        <v>0</v>
      </c>
      <c r="L246" s="150"/>
      <c r="M246" s="459" t="str">
        <f t="shared" si="3"/>
        <v>X</v>
      </c>
    </row>
    <row r="247" spans="1:13" ht="14.45" customHeight="1" x14ac:dyDescent="0.2">
      <c r="A247" s="464" t="s">
        <v>513</v>
      </c>
      <c r="B247" s="460">
        <v>0</v>
      </c>
      <c r="C247" s="461">
        <v>0.72</v>
      </c>
      <c r="D247" s="461">
        <v>0.72</v>
      </c>
      <c r="E247" s="462">
        <v>0</v>
      </c>
      <c r="F247" s="460">
        <v>0</v>
      </c>
      <c r="G247" s="461">
        <v>0</v>
      </c>
      <c r="H247" s="461">
        <v>0</v>
      </c>
      <c r="I247" s="461">
        <v>0</v>
      </c>
      <c r="J247" s="461">
        <v>0</v>
      </c>
      <c r="K247" s="463">
        <v>0</v>
      </c>
      <c r="L247" s="150"/>
      <c r="M247" s="459" t="str">
        <f t="shared" si="3"/>
        <v/>
      </c>
    </row>
    <row r="248" spans="1:13" ht="14.45" customHeight="1" x14ac:dyDescent="0.2">
      <c r="A248" s="464" t="s">
        <v>514</v>
      </c>
      <c r="B248" s="460">
        <v>0</v>
      </c>
      <c r="C248" s="461">
        <v>1894.9237800000001</v>
      </c>
      <c r="D248" s="461">
        <v>1894.9237800000001</v>
      </c>
      <c r="E248" s="462">
        <v>0</v>
      </c>
      <c r="F248" s="460">
        <v>0</v>
      </c>
      <c r="G248" s="461">
        <v>0</v>
      </c>
      <c r="H248" s="461">
        <v>183.75305</v>
      </c>
      <c r="I248" s="461">
        <v>803.85284000000001</v>
      </c>
      <c r="J248" s="461">
        <v>803.85284000000001</v>
      </c>
      <c r="K248" s="463">
        <v>0</v>
      </c>
      <c r="L248" s="150"/>
      <c r="M248" s="459" t="str">
        <f t="shared" si="3"/>
        <v>X</v>
      </c>
    </row>
    <row r="249" spans="1:13" ht="14.45" customHeight="1" x14ac:dyDescent="0.2">
      <c r="A249" s="464" t="s">
        <v>515</v>
      </c>
      <c r="B249" s="460">
        <v>0</v>
      </c>
      <c r="C249" s="461">
        <v>1894.9237800000001</v>
      </c>
      <c r="D249" s="461">
        <v>1894.9237800000001</v>
      </c>
      <c r="E249" s="462">
        <v>0</v>
      </c>
      <c r="F249" s="460">
        <v>0</v>
      </c>
      <c r="G249" s="461">
        <v>0</v>
      </c>
      <c r="H249" s="461">
        <v>183.75305</v>
      </c>
      <c r="I249" s="461">
        <v>803.85284000000001</v>
      </c>
      <c r="J249" s="461">
        <v>803.85284000000001</v>
      </c>
      <c r="K249" s="463">
        <v>0</v>
      </c>
      <c r="L249" s="150"/>
      <c r="M249" s="459" t="str">
        <f t="shared" si="3"/>
        <v/>
      </c>
    </row>
    <row r="250" spans="1:13" ht="14.45" customHeight="1" x14ac:dyDescent="0.2">
      <c r="A250" s="464" t="s">
        <v>516</v>
      </c>
      <c r="B250" s="460">
        <v>0</v>
      </c>
      <c r="C250" s="461">
        <v>702.09299999999996</v>
      </c>
      <c r="D250" s="461">
        <v>702.09299999999996</v>
      </c>
      <c r="E250" s="462">
        <v>0</v>
      </c>
      <c r="F250" s="460">
        <v>0</v>
      </c>
      <c r="G250" s="461">
        <v>0</v>
      </c>
      <c r="H250" s="461">
        <v>30.637</v>
      </c>
      <c r="I250" s="461">
        <v>564.94799999999998</v>
      </c>
      <c r="J250" s="461">
        <v>564.94799999999998</v>
      </c>
      <c r="K250" s="463">
        <v>0</v>
      </c>
      <c r="L250" s="150"/>
      <c r="M250" s="459" t="str">
        <f t="shared" si="3"/>
        <v>X</v>
      </c>
    </row>
    <row r="251" spans="1:13" ht="14.45" customHeight="1" x14ac:dyDescent="0.2">
      <c r="A251" s="464" t="s">
        <v>517</v>
      </c>
      <c r="B251" s="460">
        <v>0</v>
      </c>
      <c r="C251" s="461">
        <v>676.73500000000001</v>
      </c>
      <c r="D251" s="461">
        <v>676.73500000000001</v>
      </c>
      <c r="E251" s="462">
        <v>0</v>
      </c>
      <c r="F251" s="460">
        <v>0</v>
      </c>
      <c r="G251" s="461">
        <v>0</v>
      </c>
      <c r="H251" s="461">
        <v>30.637</v>
      </c>
      <c r="I251" s="461">
        <v>564.94799999999998</v>
      </c>
      <c r="J251" s="461">
        <v>564.94799999999998</v>
      </c>
      <c r="K251" s="463">
        <v>0</v>
      </c>
      <c r="L251" s="150"/>
      <c r="M251" s="459" t="str">
        <f t="shared" si="3"/>
        <v/>
      </c>
    </row>
    <row r="252" spans="1:13" ht="14.45" customHeight="1" x14ac:dyDescent="0.2">
      <c r="A252" s="464" t="s">
        <v>518</v>
      </c>
      <c r="B252" s="460">
        <v>0</v>
      </c>
      <c r="C252" s="461">
        <v>25.358000000000001</v>
      </c>
      <c r="D252" s="461">
        <v>25.358000000000001</v>
      </c>
      <c r="E252" s="462">
        <v>0</v>
      </c>
      <c r="F252" s="460">
        <v>0</v>
      </c>
      <c r="G252" s="461">
        <v>0</v>
      </c>
      <c r="H252" s="461">
        <v>0</v>
      </c>
      <c r="I252" s="461">
        <v>0</v>
      </c>
      <c r="J252" s="461">
        <v>0</v>
      </c>
      <c r="K252" s="463">
        <v>0</v>
      </c>
      <c r="L252" s="150"/>
      <c r="M252" s="459" t="str">
        <f t="shared" si="3"/>
        <v/>
      </c>
    </row>
    <row r="253" spans="1:13" ht="14.45" customHeight="1" x14ac:dyDescent="0.2">
      <c r="A253" s="464" t="s">
        <v>519</v>
      </c>
      <c r="B253" s="460">
        <v>0</v>
      </c>
      <c r="C253" s="461">
        <v>5801.7436699999998</v>
      </c>
      <c r="D253" s="461">
        <v>5801.7436699999998</v>
      </c>
      <c r="E253" s="462">
        <v>0</v>
      </c>
      <c r="F253" s="460">
        <v>0</v>
      </c>
      <c r="G253" s="461">
        <v>0</v>
      </c>
      <c r="H253" s="461">
        <v>469.99834999999996</v>
      </c>
      <c r="I253" s="461">
        <v>2715.1017299999999</v>
      </c>
      <c r="J253" s="461">
        <v>2715.1017299999999</v>
      </c>
      <c r="K253" s="463">
        <v>0</v>
      </c>
      <c r="L253" s="150"/>
      <c r="M253" s="459" t="str">
        <f t="shared" si="3"/>
        <v>X</v>
      </c>
    </row>
    <row r="254" spans="1:13" ht="14.45" customHeight="1" x14ac:dyDescent="0.2">
      <c r="A254" s="464" t="s">
        <v>520</v>
      </c>
      <c r="B254" s="460">
        <v>0</v>
      </c>
      <c r="C254" s="461">
        <v>5801.7436699999998</v>
      </c>
      <c r="D254" s="461">
        <v>5801.7436699999998</v>
      </c>
      <c r="E254" s="462">
        <v>0</v>
      </c>
      <c r="F254" s="460">
        <v>0</v>
      </c>
      <c r="G254" s="461">
        <v>0</v>
      </c>
      <c r="H254" s="461">
        <v>469.99834999999996</v>
      </c>
      <c r="I254" s="461">
        <v>2715.1017299999999</v>
      </c>
      <c r="J254" s="461">
        <v>2715.1017299999999</v>
      </c>
      <c r="K254" s="463">
        <v>0</v>
      </c>
      <c r="L254" s="150"/>
      <c r="M254" s="459" t="str">
        <f t="shared" si="3"/>
        <v/>
      </c>
    </row>
    <row r="255" spans="1:13" ht="14.45" customHeight="1" x14ac:dyDescent="0.2">
      <c r="A255" s="464" t="s">
        <v>521</v>
      </c>
      <c r="B255" s="460">
        <v>0</v>
      </c>
      <c r="C255" s="461">
        <v>1173.0959700000001</v>
      </c>
      <c r="D255" s="461">
        <v>1173.0959700000001</v>
      </c>
      <c r="E255" s="462">
        <v>0</v>
      </c>
      <c r="F255" s="460">
        <v>0</v>
      </c>
      <c r="G255" s="461">
        <v>0</v>
      </c>
      <c r="H255" s="461">
        <v>115.19071000000001</v>
      </c>
      <c r="I255" s="461">
        <v>552.34977000000003</v>
      </c>
      <c r="J255" s="461">
        <v>552.34977000000003</v>
      </c>
      <c r="K255" s="463">
        <v>0</v>
      </c>
      <c r="L255" s="150"/>
      <c r="M255" s="459" t="str">
        <f t="shared" si="3"/>
        <v/>
      </c>
    </row>
    <row r="256" spans="1:13" ht="14.45" customHeight="1" x14ac:dyDescent="0.2">
      <c r="A256" s="464" t="s">
        <v>522</v>
      </c>
      <c r="B256" s="460">
        <v>0</v>
      </c>
      <c r="C256" s="461">
        <v>1173.0959700000001</v>
      </c>
      <c r="D256" s="461">
        <v>1173.0959700000001</v>
      </c>
      <c r="E256" s="462">
        <v>0</v>
      </c>
      <c r="F256" s="460">
        <v>0</v>
      </c>
      <c r="G256" s="461">
        <v>0</v>
      </c>
      <c r="H256" s="461">
        <v>115.19071000000001</v>
      </c>
      <c r="I256" s="461">
        <v>552.34977000000003</v>
      </c>
      <c r="J256" s="461">
        <v>552.34977000000003</v>
      </c>
      <c r="K256" s="463">
        <v>0</v>
      </c>
      <c r="L256" s="150"/>
      <c r="M256" s="459" t="str">
        <f t="shared" si="3"/>
        <v/>
      </c>
    </row>
    <row r="257" spans="1:13" ht="14.45" customHeight="1" x14ac:dyDescent="0.2">
      <c r="A257" s="464" t="s">
        <v>523</v>
      </c>
      <c r="B257" s="460">
        <v>0</v>
      </c>
      <c r="C257" s="461">
        <v>1173.0959700000001</v>
      </c>
      <c r="D257" s="461">
        <v>1173.0959700000001</v>
      </c>
      <c r="E257" s="462">
        <v>0</v>
      </c>
      <c r="F257" s="460">
        <v>0</v>
      </c>
      <c r="G257" s="461">
        <v>0</v>
      </c>
      <c r="H257" s="461">
        <v>115.19071000000001</v>
      </c>
      <c r="I257" s="461">
        <v>552.34977000000003</v>
      </c>
      <c r="J257" s="461">
        <v>552.34977000000003</v>
      </c>
      <c r="K257" s="463">
        <v>0</v>
      </c>
      <c r="L257" s="150"/>
      <c r="M257" s="459" t="str">
        <f t="shared" si="3"/>
        <v/>
      </c>
    </row>
    <row r="258" spans="1:13" ht="14.45" customHeight="1" x14ac:dyDescent="0.2">
      <c r="A258" s="464" t="s">
        <v>524</v>
      </c>
      <c r="B258" s="460">
        <v>0</v>
      </c>
      <c r="C258" s="461">
        <v>1173.0959700000001</v>
      </c>
      <c r="D258" s="461">
        <v>1173.0959700000001</v>
      </c>
      <c r="E258" s="462">
        <v>0</v>
      </c>
      <c r="F258" s="460">
        <v>0</v>
      </c>
      <c r="G258" s="461">
        <v>0</v>
      </c>
      <c r="H258" s="461">
        <v>115.19071000000001</v>
      </c>
      <c r="I258" s="461">
        <v>552.34977000000003</v>
      </c>
      <c r="J258" s="461">
        <v>552.34977000000003</v>
      </c>
      <c r="K258" s="463">
        <v>0</v>
      </c>
      <c r="L258" s="150"/>
      <c r="M258" s="459" t="str">
        <f t="shared" si="3"/>
        <v>X</v>
      </c>
    </row>
    <row r="259" spans="1:13" ht="14.45" customHeight="1" x14ac:dyDescent="0.2">
      <c r="A259" s="464" t="s">
        <v>525</v>
      </c>
      <c r="B259" s="460">
        <v>0</v>
      </c>
      <c r="C259" s="461">
        <v>1170.8123700000001</v>
      </c>
      <c r="D259" s="461">
        <v>1170.8123700000001</v>
      </c>
      <c r="E259" s="462">
        <v>0</v>
      </c>
      <c r="F259" s="460">
        <v>0</v>
      </c>
      <c r="G259" s="461">
        <v>0</v>
      </c>
      <c r="H259" s="461">
        <v>115.19071000000001</v>
      </c>
      <c r="I259" s="461">
        <v>552.34977000000003</v>
      </c>
      <c r="J259" s="461">
        <v>552.34977000000003</v>
      </c>
      <c r="K259" s="463">
        <v>0</v>
      </c>
      <c r="L259" s="150"/>
      <c r="M259" s="459" t="str">
        <f t="shared" si="3"/>
        <v/>
      </c>
    </row>
    <row r="260" spans="1:13" ht="14.45" customHeight="1" x14ac:dyDescent="0.2">
      <c r="A260" s="464" t="s">
        <v>526</v>
      </c>
      <c r="B260" s="460">
        <v>0</v>
      </c>
      <c r="C260" s="461">
        <v>2.2835999999999999</v>
      </c>
      <c r="D260" s="461">
        <v>2.2835999999999999</v>
      </c>
      <c r="E260" s="462">
        <v>0</v>
      </c>
      <c r="F260" s="460">
        <v>0</v>
      </c>
      <c r="G260" s="461">
        <v>0</v>
      </c>
      <c r="H260" s="461">
        <v>0</v>
      </c>
      <c r="I260" s="461">
        <v>0</v>
      </c>
      <c r="J260" s="461">
        <v>0</v>
      </c>
      <c r="K260" s="463">
        <v>0</v>
      </c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FDF6F6CA-8F55-4EA8-BE18-C7AE85D7AE9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527</v>
      </c>
      <c r="B5" s="466" t="s">
        <v>528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527</v>
      </c>
      <c r="B6" s="466" t="s">
        <v>529</v>
      </c>
      <c r="C6" s="467">
        <v>29.755690000000001</v>
      </c>
      <c r="D6" s="467">
        <v>30.894279999999995</v>
      </c>
      <c r="E6" s="467"/>
      <c r="F6" s="467">
        <v>31.456560000000007</v>
      </c>
      <c r="G6" s="467">
        <v>0</v>
      </c>
      <c r="H6" s="467">
        <v>31.456560000000007</v>
      </c>
      <c r="I6" s="468" t="s">
        <v>271</v>
      </c>
      <c r="J6" s="469" t="s">
        <v>1</v>
      </c>
    </row>
    <row r="7" spans="1:10" ht="14.45" customHeight="1" x14ac:dyDescent="0.2">
      <c r="A7" s="465" t="s">
        <v>527</v>
      </c>
      <c r="B7" s="466" t="s">
        <v>530</v>
      </c>
      <c r="C7" s="467">
        <v>0.69816000000000167</v>
      </c>
      <c r="D7" s="467">
        <v>0.96243000000000012</v>
      </c>
      <c r="E7" s="467"/>
      <c r="F7" s="467">
        <v>1.5087000000000002</v>
      </c>
      <c r="G7" s="467">
        <v>0</v>
      </c>
      <c r="H7" s="467">
        <v>1.5087000000000002</v>
      </c>
      <c r="I7" s="468" t="s">
        <v>271</v>
      </c>
      <c r="J7" s="469" t="s">
        <v>1</v>
      </c>
    </row>
    <row r="8" spans="1:10" ht="14.45" customHeight="1" x14ac:dyDescent="0.2">
      <c r="A8" s="465" t="s">
        <v>527</v>
      </c>
      <c r="B8" s="466" t="s">
        <v>531</v>
      </c>
      <c r="C8" s="467">
        <v>30.453850000000003</v>
      </c>
      <c r="D8" s="467">
        <v>31.856709999999996</v>
      </c>
      <c r="E8" s="467"/>
      <c r="F8" s="467">
        <v>32.965260000000008</v>
      </c>
      <c r="G8" s="467">
        <v>0</v>
      </c>
      <c r="H8" s="467">
        <v>32.965260000000008</v>
      </c>
      <c r="I8" s="468" t="s">
        <v>271</v>
      </c>
      <c r="J8" s="469" t="s">
        <v>532</v>
      </c>
    </row>
    <row r="10" spans="1:10" ht="14.45" customHeight="1" x14ac:dyDescent="0.2">
      <c r="A10" s="465" t="s">
        <v>527</v>
      </c>
      <c r="B10" s="466" t="s">
        <v>528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533</v>
      </c>
      <c r="B11" s="466" t="s">
        <v>534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533</v>
      </c>
      <c r="B12" s="466" t="s">
        <v>529</v>
      </c>
      <c r="C12" s="467">
        <v>1.6356599999999999</v>
      </c>
      <c r="D12" s="467">
        <v>8.9783799999999996</v>
      </c>
      <c r="E12" s="467"/>
      <c r="F12" s="467">
        <v>1.76075</v>
      </c>
      <c r="G12" s="467">
        <v>0</v>
      </c>
      <c r="H12" s="467">
        <v>1.76075</v>
      </c>
      <c r="I12" s="468" t="s">
        <v>271</v>
      </c>
      <c r="J12" s="469" t="s">
        <v>1</v>
      </c>
    </row>
    <row r="13" spans="1:10" ht="14.45" customHeight="1" x14ac:dyDescent="0.2">
      <c r="A13" s="465" t="s">
        <v>533</v>
      </c>
      <c r="B13" s="466" t="s">
        <v>530</v>
      </c>
      <c r="C13" s="467">
        <v>0</v>
      </c>
      <c r="D13" s="467">
        <v>0</v>
      </c>
      <c r="E13" s="467"/>
      <c r="F13" s="467">
        <v>0.27477999999999997</v>
      </c>
      <c r="G13" s="467">
        <v>0</v>
      </c>
      <c r="H13" s="467">
        <v>0.27477999999999997</v>
      </c>
      <c r="I13" s="468" t="s">
        <v>271</v>
      </c>
      <c r="J13" s="469" t="s">
        <v>1</v>
      </c>
    </row>
    <row r="14" spans="1:10" ht="14.45" customHeight="1" x14ac:dyDescent="0.2">
      <c r="A14" s="465" t="s">
        <v>533</v>
      </c>
      <c r="B14" s="466" t="s">
        <v>535</v>
      </c>
      <c r="C14" s="467">
        <v>1.6356599999999999</v>
      </c>
      <c r="D14" s="467">
        <v>8.9783799999999996</v>
      </c>
      <c r="E14" s="467"/>
      <c r="F14" s="467">
        <v>2.0355300000000001</v>
      </c>
      <c r="G14" s="467">
        <v>0</v>
      </c>
      <c r="H14" s="467">
        <v>2.0355300000000001</v>
      </c>
      <c r="I14" s="468" t="s">
        <v>271</v>
      </c>
      <c r="J14" s="469" t="s">
        <v>536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537</v>
      </c>
    </row>
    <row r="16" spans="1:10" ht="14.45" customHeight="1" x14ac:dyDescent="0.2">
      <c r="A16" s="465" t="s">
        <v>538</v>
      </c>
      <c r="B16" s="466" t="s">
        <v>539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538</v>
      </c>
      <c r="B17" s="466" t="s">
        <v>529</v>
      </c>
      <c r="C17" s="467">
        <v>28.12003</v>
      </c>
      <c r="D17" s="467">
        <v>21.915899999999993</v>
      </c>
      <c r="E17" s="467"/>
      <c r="F17" s="467">
        <v>29.684480000000008</v>
      </c>
      <c r="G17" s="467">
        <v>0</v>
      </c>
      <c r="H17" s="467">
        <v>29.684480000000008</v>
      </c>
      <c r="I17" s="468" t="s">
        <v>271</v>
      </c>
      <c r="J17" s="469" t="s">
        <v>1</v>
      </c>
    </row>
    <row r="18" spans="1:10" ht="14.45" customHeight="1" x14ac:dyDescent="0.2">
      <c r="A18" s="465" t="s">
        <v>538</v>
      </c>
      <c r="B18" s="466" t="s">
        <v>530</v>
      </c>
      <c r="C18" s="467">
        <v>0.69816000000000167</v>
      </c>
      <c r="D18" s="467">
        <v>0.96243000000000012</v>
      </c>
      <c r="E18" s="467"/>
      <c r="F18" s="467">
        <v>1.2339200000000001</v>
      </c>
      <c r="G18" s="467">
        <v>0</v>
      </c>
      <c r="H18" s="467">
        <v>1.2339200000000001</v>
      </c>
      <c r="I18" s="468" t="s">
        <v>271</v>
      </c>
      <c r="J18" s="469" t="s">
        <v>1</v>
      </c>
    </row>
    <row r="19" spans="1:10" ht="14.45" customHeight="1" x14ac:dyDescent="0.2">
      <c r="A19" s="465" t="s">
        <v>538</v>
      </c>
      <c r="B19" s="466" t="s">
        <v>540</v>
      </c>
      <c r="C19" s="467">
        <v>28.818190000000001</v>
      </c>
      <c r="D19" s="467">
        <v>22.878329999999995</v>
      </c>
      <c r="E19" s="467"/>
      <c r="F19" s="467">
        <v>30.918400000000009</v>
      </c>
      <c r="G19" s="467">
        <v>0</v>
      </c>
      <c r="H19" s="467">
        <v>30.918400000000009</v>
      </c>
      <c r="I19" s="468" t="s">
        <v>271</v>
      </c>
      <c r="J19" s="469" t="s">
        <v>536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537</v>
      </c>
    </row>
    <row r="21" spans="1:10" ht="14.45" customHeight="1" x14ac:dyDescent="0.2">
      <c r="A21" s="465" t="s">
        <v>541</v>
      </c>
      <c r="B21" s="466" t="s">
        <v>542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541</v>
      </c>
      <c r="B22" s="466" t="s">
        <v>529</v>
      </c>
      <c r="C22" s="467">
        <v>0</v>
      </c>
      <c r="D22" s="467">
        <v>0</v>
      </c>
      <c r="E22" s="467"/>
      <c r="F22" s="467">
        <v>1.133E-2</v>
      </c>
      <c r="G22" s="467">
        <v>0</v>
      </c>
      <c r="H22" s="467">
        <v>1.133E-2</v>
      </c>
      <c r="I22" s="468" t="s">
        <v>271</v>
      </c>
      <c r="J22" s="469" t="s">
        <v>1</v>
      </c>
    </row>
    <row r="23" spans="1:10" ht="14.45" customHeight="1" x14ac:dyDescent="0.2">
      <c r="A23" s="465" t="s">
        <v>541</v>
      </c>
      <c r="B23" s="466" t="s">
        <v>543</v>
      </c>
      <c r="C23" s="467">
        <v>0</v>
      </c>
      <c r="D23" s="467">
        <v>0</v>
      </c>
      <c r="E23" s="467"/>
      <c r="F23" s="467">
        <v>1.133E-2</v>
      </c>
      <c r="G23" s="467">
        <v>0</v>
      </c>
      <c r="H23" s="467">
        <v>1.133E-2</v>
      </c>
      <c r="I23" s="468" t="s">
        <v>271</v>
      </c>
      <c r="J23" s="469" t="s">
        <v>536</v>
      </c>
    </row>
    <row r="24" spans="1:10" ht="14.45" customHeight="1" x14ac:dyDescent="0.2">
      <c r="A24" s="465" t="s">
        <v>271</v>
      </c>
      <c r="B24" s="466" t="s">
        <v>271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537</v>
      </c>
    </row>
    <row r="25" spans="1:10" ht="14.45" customHeight="1" x14ac:dyDescent="0.2">
      <c r="A25" s="465" t="s">
        <v>527</v>
      </c>
      <c r="B25" s="466" t="s">
        <v>531</v>
      </c>
      <c r="C25" s="467">
        <v>30.453850000000003</v>
      </c>
      <c r="D25" s="467">
        <v>31.856709999999996</v>
      </c>
      <c r="E25" s="467"/>
      <c r="F25" s="467">
        <v>32.965260000000008</v>
      </c>
      <c r="G25" s="467">
        <v>0</v>
      </c>
      <c r="H25" s="467">
        <v>32.965260000000008</v>
      </c>
      <c r="I25" s="468" t="s">
        <v>271</v>
      </c>
      <c r="J25" s="469" t="s">
        <v>532</v>
      </c>
    </row>
  </sheetData>
  <mergeCells count="3">
    <mergeCell ref="F3:I3"/>
    <mergeCell ref="C4:D4"/>
    <mergeCell ref="A1:I1"/>
  </mergeCells>
  <conditionalFormatting sqref="F9 F26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5">
    <cfRule type="expression" dxfId="45" priority="5">
      <formula>$H10&gt;0</formula>
    </cfRule>
  </conditionalFormatting>
  <conditionalFormatting sqref="A10:A25">
    <cfRule type="expression" dxfId="44" priority="2">
      <formula>AND($J10&lt;&gt;"mezeraKL",$J10&lt;&gt;"")</formula>
    </cfRule>
  </conditionalFormatting>
  <conditionalFormatting sqref="I10:I25">
    <cfRule type="expression" dxfId="43" priority="6">
      <formula>$I10&gt;1</formula>
    </cfRule>
  </conditionalFormatting>
  <conditionalFormatting sqref="B10:B25">
    <cfRule type="expression" dxfId="42" priority="1">
      <formula>OR($J10="NS",$J10="SumaNS",$J10="Účet")</formula>
    </cfRule>
  </conditionalFormatting>
  <conditionalFormatting sqref="A10:D25 F10:I25">
    <cfRule type="expression" dxfId="41" priority="8">
      <formula>AND($J10&lt;&gt;"",$J10&lt;&gt;"mezeraKL")</formula>
    </cfRule>
  </conditionalFormatting>
  <conditionalFormatting sqref="B10:D25 F10:I25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5 F10:I25">
    <cfRule type="expression" dxfId="39" priority="4">
      <formula>OR($J10="SumaNS",$J10="NS")</formula>
    </cfRule>
  </conditionalFormatting>
  <hyperlinks>
    <hyperlink ref="A2" location="Obsah!A1" display="Zpět na Obsah  KL 01  1.-4.měsíc" xr:uid="{BCC58F32-CEB6-432A-B26F-63C1B767C21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116.42630721588425</v>
      </c>
      <c r="M3" s="98">
        <f>SUBTOTAL(9,M5:M1048576)</f>
        <v>255</v>
      </c>
      <c r="N3" s="99">
        <f>SUBTOTAL(9,N5:N1048576)</f>
        <v>29688.708340050485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527</v>
      </c>
      <c r="B5" s="479" t="s">
        <v>528</v>
      </c>
      <c r="C5" s="480" t="s">
        <v>541</v>
      </c>
      <c r="D5" s="481" t="s">
        <v>542</v>
      </c>
      <c r="E5" s="482">
        <v>50113001</v>
      </c>
      <c r="F5" s="481" t="s">
        <v>544</v>
      </c>
      <c r="G5" s="480" t="s">
        <v>545</v>
      </c>
      <c r="H5" s="480">
        <v>175868</v>
      </c>
      <c r="I5" s="480">
        <v>75868</v>
      </c>
      <c r="J5" s="480" t="s">
        <v>546</v>
      </c>
      <c r="K5" s="480" t="s">
        <v>547</v>
      </c>
      <c r="L5" s="483">
        <v>1.133</v>
      </c>
      <c r="M5" s="483">
        <v>10</v>
      </c>
      <c r="N5" s="484">
        <v>11.33</v>
      </c>
    </row>
    <row r="6" spans="1:14" ht="14.45" customHeight="1" x14ac:dyDescent="0.2">
      <c r="A6" s="485" t="s">
        <v>527</v>
      </c>
      <c r="B6" s="486" t="s">
        <v>528</v>
      </c>
      <c r="C6" s="487" t="s">
        <v>533</v>
      </c>
      <c r="D6" s="488" t="s">
        <v>534</v>
      </c>
      <c r="E6" s="489">
        <v>50113008</v>
      </c>
      <c r="F6" s="488" t="s">
        <v>548</v>
      </c>
      <c r="G6" s="487"/>
      <c r="H6" s="487"/>
      <c r="I6" s="487">
        <v>223514</v>
      </c>
      <c r="J6" s="487" t="s">
        <v>549</v>
      </c>
      <c r="K6" s="487" t="s">
        <v>550</v>
      </c>
      <c r="L6" s="490">
        <v>137.38999938964844</v>
      </c>
      <c r="M6" s="490">
        <v>2</v>
      </c>
      <c r="N6" s="491">
        <v>274.77999877929688</v>
      </c>
    </row>
    <row r="7" spans="1:14" ht="14.45" customHeight="1" x14ac:dyDescent="0.2">
      <c r="A7" s="485" t="s">
        <v>527</v>
      </c>
      <c r="B7" s="486" t="s">
        <v>528</v>
      </c>
      <c r="C7" s="487" t="s">
        <v>538</v>
      </c>
      <c r="D7" s="488" t="s">
        <v>539</v>
      </c>
      <c r="E7" s="489">
        <v>50113001</v>
      </c>
      <c r="F7" s="488" t="s">
        <v>544</v>
      </c>
      <c r="G7" s="487" t="s">
        <v>545</v>
      </c>
      <c r="H7" s="487">
        <v>100362</v>
      </c>
      <c r="I7" s="487">
        <v>362</v>
      </c>
      <c r="J7" s="487" t="s">
        <v>551</v>
      </c>
      <c r="K7" s="487" t="s">
        <v>552</v>
      </c>
      <c r="L7" s="490">
        <v>72.86</v>
      </c>
      <c r="M7" s="490">
        <v>1</v>
      </c>
      <c r="N7" s="491">
        <v>72.86</v>
      </c>
    </row>
    <row r="8" spans="1:14" ht="14.45" customHeight="1" x14ac:dyDescent="0.2">
      <c r="A8" s="485" t="s">
        <v>527</v>
      </c>
      <c r="B8" s="486" t="s">
        <v>528</v>
      </c>
      <c r="C8" s="487" t="s">
        <v>538</v>
      </c>
      <c r="D8" s="488" t="s">
        <v>539</v>
      </c>
      <c r="E8" s="489">
        <v>50113001</v>
      </c>
      <c r="F8" s="488" t="s">
        <v>544</v>
      </c>
      <c r="G8" s="487" t="s">
        <v>545</v>
      </c>
      <c r="H8" s="487">
        <v>176954</v>
      </c>
      <c r="I8" s="487">
        <v>176954</v>
      </c>
      <c r="J8" s="487" t="s">
        <v>553</v>
      </c>
      <c r="K8" s="487" t="s">
        <v>554</v>
      </c>
      <c r="L8" s="490">
        <v>94.956000000000017</v>
      </c>
      <c r="M8" s="490">
        <v>5</v>
      </c>
      <c r="N8" s="491">
        <v>474.78000000000009</v>
      </c>
    </row>
    <row r="9" spans="1:14" ht="14.45" customHeight="1" x14ac:dyDescent="0.2">
      <c r="A9" s="485" t="s">
        <v>527</v>
      </c>
      <c r="B9" s="486" t="s">
        <v>528</v>
      </c>
      <c r="C9" s="487" t="s">
        <v>538</v>
      </c>
      <c r="D9" s="488" t="s">
        <v>539</v>
      </c>
      <c r="E9" s="489">
        <v>50113001</v>
      </c>
      <c r="F9" s="488" t="s">
        <v>544</v>
      </c>
      <c r="G9" s="487" t="s">
        <v>545</v>
      </c>
      <c r="H9" s="487">
        <v>243864</v>
      </c>
      <c r="I9" s="487">
        <v>243864</v>
      </c>
      <c r="J9" s="487" t="s">
        <v>555</v>
      </c>
      <c r="K9" s="487" t="s">
        <v>556</v>
      </c>
      <c r="L9" s="490">
        <v>65.65000000000002</v>
      </c>
      <c r="M9" s="490">
        <v>1</v>
      </c>
      <c r="N9" s="491">
        <v>65.65000000000002</v>
      </c>
    </row>
    <row r="10" spans="1:14" ht="14.45" customHeight="1" x14ac:dyDescent="0.2">
      <c r="A10" s="485" t="s">
        <v>527</v>
      </c>
      <c r="B10" s="486" t="s">
        <v>528</v>
      </c>
      <c r="C10" s="487" t="s">
        <v>538</v>
      </c>
      <c r="D10" s="488" t="s">
        <v>539</v>
      </c>
      <c r="E10" s="489">
        <v>50113001</v>
      </c>
      <c r="F10" s="488" t="s">
        <v>544</v>
      </c>
      <c r="G10" s="487" t="s">
        <v>545</v>
      </c>
      <c r="H10" s="487">
        <v>847754</v>
      </c>
      <c r="I10" s="487">
        <v>0</v>
      </c>
      <c r="J10" s="487" t="s">
        <v>557</v>
      </c>
      <c r="K10" s="487" t="s">
        <v>271</v>
      </c>
      <c r="L10" s="490">
        <v>65.371999999999986</v>
      </c>
      <c r="M10" s="490">
        <v>30</v>
      </c>
      <c r="N10" s="491">
        <v>1961.1599999999996</v>
      </c>
    </row>
    <row r="11" spans="1:14" ht="14.45" customHeight="1" x14ac:dyDescent="0.2">
      <c r="A11" s="485" t="s">
        <v>527</v>
      </c>
      <c r="B11" s="486" t="s">
        <v>528</v>
      </c>
      <c r="C11" s="487" t="s">
        <v>538</v>
      </c>
      <c r="D11" s="488" t="s">
        <v>539</v>
      </c>
      <c r="E11" s="489">
        <v>50113001</v>
      </c>
      <c r="F11" s="488" t="s">
        <v>544</v>
      </c>
      <c r="G11" s="487" t="s">
        <v>545</v>
      </c>
      <c r="H11" s="487">
        <v>841498</v>
      </c>
      <c r="I11" s="487">
        <v>31951</v>
      </c>
      <c r="J11" s="487" t="s">
        <v>558</v>
      </c>
      <c r="K11" s="487" t="s">
        <v>559</v>
      </c>
      <c r="L11" s="490">
        <v>50.659999999999989</v>
      </c>
      <c r="M11" s="490">
        <v>1</v>
      </c>
      <c r="N11" s="491">
        <v>50.659999999999989</v>
      </c>
    </row>
    <row r="12" spans="1:14" ht="14.45" customHeight="1" x14ac:dyDescent="0.2">
      <c r="A12" s="485" t="s">
        <v>527</v>
      </c>
      <c r="B12" s="486" t="s">
        <v>528</v>
      </c>
      <c r="C12" s="487" t="s">
        <v>538</v>
      </c>
      <c r="D12" s="488" t="s">
        <v>539</v>
      </c>
      <c r="E12" s="489">
        <v>50113001</v>
      </c>
      <c r="F12" s="488" t="s">
        <v>544</v>
      </c>
      <c r="G12" s="487" t="s">
        <v>545</v>
      </c>
      <c r="H12" s="487">
        <v>920219</v>
      </c>
      <c r="I12" s="487">
        <v>0</v>
      </c>
      <c r="J12" s="487" t="s">
        <v>560</v>
      </c>
      <c r="K12" s="487" t="s">
        <v>271</v>
      </c>
      <c r="L12" s="490">
        <v>36.106404088568517</v>
      </c>
      <c r="M12" s="490">
        <v>1</v>
      </c>
      <c r="N12" s="491">
        <v>36.106404088568517</v>
      </c>
    </row>
    <row r="13" spans="1:14" ht="14.45" customHeight="1" x14ac:dyDescent="0.2">
      <c r="A13" s="485" t="s">
        <v>527</v>
      </c>
      <c r="B13" s="486" t="s">
        <v>528</v>
      </c>
      <c r="C13" s="487" t="s">
        <v>538</v>
      </c>
      <c r="D13" s="488" t="s">
        <v>539</v>
      </c>
      <c r="E13" s="489">
        <v>50113001</v>
      </c>
      <c r="F13" s="488" t="s">
        <v>544</v>
      </c>
      <c r="G13" s="487" t="s">
        <v>545</v>
      </c>
      <c r="H13" s="487">
        <v>930043</v>
      </c>
      <c r="I13" s="487">
        <v>0</v>
      </c>
      <c r="J13" s="487" t="s">
        <v>561</v>
      </c>
      <c r="K13" s="487" t="s">
        <v>271</v>
      </c>
      <c r="L13" s="490">
        <v>53.58461004158584</v>
      </c>
      <c r="M13" s="490">
        <v>25</v>
      </c>
      <c r="N13" s="491">
        <v>1339.615251039646</v>
      </c>
    </row>
    <row r="14" spans="1:14" ht="14.45" customHeight="1" x14ac:dyDescent="0.2">
      <c r="A14" s="485" t="s">
        <v>527</v>
      </c>
      <c r="B14" s="486" t="s">
        <v>528</v>
      </c>
      <c r="C14" s="487" t="s">
        <v>538</v>
      </c>
      <c r="D14" s="488" t="s">
        <v>539</v>
      </c>
      <c r="E14" s="489">
        <v>50113001</v>
      </c>
      <c r="F14" s="488" t="s">
        <v>544</v>
      </c>
      <c r="G14" s="487" t="s">
        <v>545</v>
      </c>
      <c r="H14" s="487">
        <v>501596</v>
      </c>
      <c r="I14" s="487">
        <v>0</v>
      </c>
      <c r="J14" s="487" t="s">
        <v>562</v>
      </c>
      <c r="K14" s="487" t="s">
        <v>563</v>
      </c>
      <c r="L14" s="490">
        <v>113.26</v>
      </c>
      <c r="M14" s="490">
        <v>2</v>
      </c>
      <c r="N14" s="491">
        <v>226.52</v>
      </c>
    </row>
    <row r="15" spans="1:14" ht="14.45" customHeight="1" x14ac:dyDescent="0.2">
      <c r="A15" s="485" t="s">
        <v>527</v>
      </c>
      <c r="B15" s="486" t="s">
        <v>528</v>
      </c>
      <c r="C15" s="487" t="s">
        <v>538</v>
      </c>
      <c r="D15" s="488" t="s">
        <v>539</v>
      </c>
      <c r="E15" s="489">
        <v>50113001</v>
      </c>
      <c r="F15" s="488" t="s">
        <v>544</v>
      </c>
      <c r="G15" s="487" t="s">
        <v>545</v>
      </c>
      <c r="H15" s="487">
        <v>229191</v>
      </c>
      <c r="I15" s="487">
        <v>229191</v>
      </c>
      <c r="J15" s="487" t="s">
        <v>564</v>
      </c>
      <c r="K15" s="487" t="s">
        <v>565</v>
      </c>
      <c r="L15" s="490">
        <v>145.34</v>
      </c>
      <c r="M15" s="490">
        <v>5</v>
      </c>
      <c r="N15" s="491">
        <v>726.7</v>
      </c>
    </row>
    <row r="16" spans="1:14" ht="14.45" customHeight="1" x14ac:dyDescent="0.2">
      <c r="A16" s="485" t="s">
        <v>527</v>
      </c>
      <c r="B16" s="486" t="s">
        <v>528</v>
      </c>
      <c r="C16" s="487" t="s">
        <v>538</v>
      </c>
      <c r="D16" s="488" t="s">
        <v>539</v>
      </c>
      <c r="E16" s="489">
        <v>50113001</v>
      </c>
      <c r="F16" s="488" t="s">
        <v>544</v>
      </c>
      <c r="G16" s="487" t="s">
        <v>545</v>
      </c>
      <c r="H16" s="487">
        <v>198876</v>
      </c>
      <c r="I16" s="487">
        <v>98876</v>
      </c>
      <c r="J16" s="487" t="s">
        <v>566</v>
      </c>
      <c r="K16" s="487" t="s">
        <v>567</v>
      </c>
      <c r="L16" s="490">
        <v>255.2</v>
      </c>
      <c r="M16" s="490">
        <v>40</v>
      </c>
      <c r="N16" s="491">
        <v>10208</v>
      </c>
    </row>
    <row r="17" spans="1:14" ht="14.45" customHeight="1" x14ac:dyDescent="0.2">
      <c r="A17" s="485" t="s">
        <v>527</v>
      </c>
      <c r="B17" s="486" t="s">
        <v>528</v>
      </c>
      <c r="C17" s="487" t="s">
        <v>538</v>
      </c>
      <c r="D17" s="488" t="s">
        <v>539</v>
      </c>
      <c r="E17" s="489">
        <v>50113001</v>
      </c>
      <c r="F17" s="488" t="s">
        <v>544</v>
      </c>
      <c r="G17" s="487" t="s">
        <v>545</v>
      </c>
      <c r="H17" s="487">
        <v>198880</v>
      </c>
      <c r="I17" s="487">
        <v>98880</v>
      </c>
      <c r="J17" s="487" t="s">
        <v>566</v>
      </c>
      <c r="K17" s="487" t="s">
        <v>568</v>
      </c>
      <c r="L17" s="490">
        <v>201.3</v>
      </c>
      <c r="M17" s="490">
        <v>2</v>
      </c>
      <c r="N17" s="491">
        <v>402.6</v>
      </c>
    </row>
    <row r="18" spans="1:14" ht="14.45" customHeight="1" x14ac:dyDescent="0.2">
      <c r="A18" s="485" t="s">
        <v>527</v>
      </c>
      <c r="B18" s="486" t="s">
        <v>528</v>
      </c>
      <c r="C18" s="487" t="s">
        <v>538</v>
      </c>
      <c r="D18" s="488" t="s">
        <v>539</v>
      </c>
      <c r="E18" s="489">
        <v>50113001</v>
      </c>
      <c r="F18" s="488" t="s">
        <v>544</v>
      </c>
      <c r="G18" s="487" t="s">
        <v>545</v>
      </c>
      <c r="H18" s="487">
        <v>198864</v>
      </c>
      <c r="I18" s="487">
        <v>98864</v>
      </c>
      <c r="J18" s="487" t="s">
        <v>566</v>
      </c>
      <c r="K18" s="487" t="s">
        <v>569</v>
      </c>
      <c r="L18" s="490">
        <v>537.9</v>
      </c>
      <c r="M18" s="490">
        <v>1</v>
      </c>
      <c r="N18" s="491">
        <v>537.9</v>
      </c>
    </row>
    <row r="19" spans="1:14" ht="14.45" customHeight="1" x14ac:dyDescent="0.2">
      <c r="A19" s="485" t="s">
        <v>527</v>
      </c>
      <c r="B19" s="486" t="s">
        <v>528</v>
      </c>
      <c r="C19" s="487" t="s">
        <v>538</v>
      </c>
      <c r="D19" s="488" t="s">
        <v>539</v>
      </c>
      <c r="E19" s="489">
        <v>50113001</v>
      </c>
      <c r="F19" s="488" t="s">
        <v>544</v>
      </c>
      <c r="G19" s="487" t="s">
        <v>545</v>
      </c>
      <c r="H19" s="487">
        <v>106093</v>
      </c>
      <c r="I19" s="487">
        <v>6093</v>
      </c>
      <c r="J19" s="487" t="s">
        <v>570</v>
      </c>
      <c r="K19" s="487" t="s">
        <v>571</v>
      </c>
      <c r="L19" s="490">
        <v>171.45000000000002</v>
      </c>
      <c r="M19" s="490">
        <v>1</v>
      </c>
      <c r="N19" s="491">
        <v>171.45000000000002</v>
      </c>
    </row>
    <row r="20" spans="1:14" ht="14.45" customHeight="1" x14ac:dyDescent="0.2">
      <c r="A20" s="485" t="s">
        <v>527</v>
      </c>
      <c r="B20" s="486" t="s">
        <v>528</v>
      </c>
      <c r="C20" s="487" t="s">
        <v>538</v>
      </c>
      <c r="D20" s="488" t="s">
        <v>539</v>
      </c>
      <c r="E20" s="489">
        <v>50113001</v>
      </c>
      <c r="F20" s="488" t="s">
        <v>544</v>
      </c>
      <c r="G20" s="487" t="s">
        <v>572</v>
      </c>
      <c r="H20" s="487">
        <v>100308</v>
      </c>
      <c r="I20" s="487">
        <v>100308</v>
      </c>
      <c r="J20" s="487" t="s">
        <v>573</v>
      </c>
      <c r="K20" s="487" t="s">
        <v>574</v>
      </c>
      <c r="L20" s="490">
        <v>39.249574468085108</v>
      </c>
      <c r="M20" s="490">
        <v>47</v>
      </c>
      <c r="N20" s="491">
        <v>1844.73</v>
      </c>
    </row>
    <row r="21" spans="1:14" ht="14.45" customHeight="1" x14ac:dyDescent="0.2">
      <c r="A21" s="485" t="s">
        <v>527</v>
      </c>
      <c r="B21" s="486" t="s">
        <v>528</v>
      </c>
      <c r="C21" s="487" t="s">
        <v>538</v>
      </c>
      <c r="D21" s="488" t="s">
        <v>539</v>
      </c>
      <c r="E21" s="489">
        <v>50113001</v>
      </c>
      <c r="F21" s="488" t="s">
        <v>544</v>
      </c>
      <c r="G21" s="487" t="s">
        <v>545</v>
      </c>
      <c r="H21" s="487">
        <v>207891</v>
      </c>
      <c r="I21" s="487">
        <v>207891</v>
      </c>
      <c r="J21" s="487" t="s">
        <v>575</v>
      </c>
      <c r="K21" s="487" t="s">
        <v>576</v>
      </c>
      <c r="L21" s="490">
        <v>118.59999999999998</v>
      </c>
      <c r="M21" s="490">
        <v>3</v>
      </c>
      <c r="N21" s="491">
        <v>355.79999999999995</v>
      </c>
    </row>
    <row r="22" spans="1:14" ht="14.45" customHeight="1" x14ac:dyDescent="0.2">
      <c r="A22" s="485" t="s">
        <v>527</v>
      </c>
      <c r="B22" s="486" t="s">
        <v>528</v>
      </c>
      <c r="C22" s="487" t="s">
        <v>538</v>
      </c>
      <c r="D22" s="488" t="s">
        <v>539</v>
      </c>
      <c r="E22" s="489">
        <v>50113001</v>
      </c>
      <c r="F22" s="488" t="s">
        <v>544</v>
      </c>
      <c r="G22" s="487" t="s">
        <v>545</v>
      </c>
      <c r="H22" s="487">
        <v>241992</v>
      </c>
      <c r="I22" s="487">
        <v>241992</v>
      </c>
      <c r="J22" s="487" t="s">
        <v>577</v>
      </c>
      <c r="K22" s="487" t="s">
        <v>578</v>
      </c>
      <c r="L22" s="490">
        <v>61.370000000000005</v>
      </c>
      <c r="M22" s="490">
        <v>4</v>
      </c>
      <c r="N22" s="491">
        <v>245.48000000000002</v>
      </c>
    </row>
    <row r="23" spans="1:14" ht="14.45" customHeight="1" x14ac:dyDescent="0.2">
      <c r="A23" s="485" t="s">
        <v>527</v>
      </c>
      <c r="B23" s="486" t="s">
        <v>528</v>
      </c>
      <c r="C23" s="487" t="s">
        <v>538</v>
      </c>
      <c r="D23" s="488" t="s">
        <v>539</v>
      </c>
      <c r="E23" s="489">
        <v>50113001</v>
      </c>
      <c r="F23" s="488" t="s">
        <v>544</v>
      </c>
      <c r="G23" s="487" t="s">
        <v>545</v>
      </c>
      <c r="H23" s="487">
        <v>397412</v>
      </c>
      <c r="I23" s="487">
        <v>0</v>
      </c>
      <c r="J23" s="487" t="s">
        <v>579</v>
      </c>
      <c r="K23" s="487" t="s">
        <v>580</v>
      </c>
      <c r="L23" s="490">
        <v>206.98999999999998</v>
      </c>
      <c r="M23" s="490">
        <v>11</v>
      </c>
      <c r="N23" s="491">
        <v>2276.89</v>
      </c>
    </row>
    <row r="24" spans="1:14" ht="14.45" customHeight="1" x14ac:dyDescent="0.2">
      <c r="A24" s="485" t="s">
        <v>527</v>
      </c>
      <c r="B24" s="486" t="s">
        <v>528</v>
      </c>
      <c r="C24" s="487" t="s">
        <v>538</v>
      </c>
      <c r="D24" s="488" t="s">
        <v>539</v>
      </c>
      <c r="E24" s="489">
        <v>50113001</v>
      </c>
      <c r="F24" s="488" t="s">
        <v>544</v>
      </c>
      <c r="G24" s="487" t="s">
        <v>545</v>
      </c>
      <c r="H24" s="487">
        <v>501582</v>
      </c>
      <c r="I24" s="487">
        <v>0</v>
      </c>
      <c r="J24" s="487" t="s">
        <v>581</v>
      </c>
      <c r="K24" s="487" t="s">
        <v>271</v>
      </c>
      <c r="L24" s="490">
        <v>701.85685199655211</v>
      </c>
      <c r="M24" s="490">
        <v>3</v>
      </c>
      <c r="N24" s="491">
        <v>2105.5705559896564</v>
      </c>
    </row>
    <row r="25" spans="1:14" ht="14.45" customHeight="1" x14ac:dyDescent="0.2">
      <c r="A25" s="485" t="s">
        <v>527</v>
      </c>
      <c r="B25" s="486" t="s">
        <v>528</v>
      </c>
      <c r="C25" s="487" t="s">
        <v>538</v>
      </c>
      <c r="D25" s="488" t="s">
        <v>539</v>
      </c>
      <c r="E25" s="489">
        <v>50113001</v>
      </c>
      <c r="F25" s="488" t="s">
        <v>544</v>
      </c>
      <c r="G25" s="487" t="s">
        <v>545</v>
      </c>
      <c r="H25" s="487">
        <v>500326</v>
      </c>
      <c r="I25" s="487">
        <v>1000</v>
      </c>
      <c r="J25" s="487" t="s">
        <v>582</v>
      </c>
      <c r="K25" s="487" t="s">
        <v>271</v>
      </c>
      <c r="L25" s="490">
        <v>169.67949999999999</v>
      </c>
      <c r="M25" s="490">
        <v>1</v>
      </c>
      <c r="N25" s="491">
        <v>169.67949999999999</v>
      </c>
    </row>
    <row r="26" spans="1:14" ht="14.45" customHeight="1" x14ac:dyDescent="0.2">
      <c r="A26" s="485" t="s">
        <v>527</v>
      </c>
      <c r="B26" s="486" t="s">
        <v>528</v>
      </c>
      <c r="C26" s="487" t="s">
        <v>538</v>
      </c>
      <c r="D26" s="488" t="s">
        <v>539</v>
      </c>
      <c r="E26" s="489">
        <v>50113001</v>
      </c>
      <c r="F26" s="488" t="s">
        <v>544</v>
      </c>
      <c r="G26" s="487" t="s">
        <v>545</v>
      </c>
      <c r="H26" s="487">
        <v>900321</v>
      </c>
      <c r="I26" s="487">
        <v>0</v>
      </c>
      <c r="J26" s="487" t="s">
        <v>583</v>
      </c>
      <c r="K26" s="487" t="s">
        <v>271</v>
      </c>
      <c r="L26" s="490">
        <v>82.066630153320347</v>
      </c>
      <c r="M26" s="490">
        <v>1</v>
      </c>
      <c r="N26" s="491">
        <v>82.066630153320347</v>
      </c>
    </row>
    <row r="27" spans="1:14" ht="14.45" customHeight="1" x14ac:dyDescent="0.2">
      <c r="A27" s="485" t="s">
        <v>527</v>
      </c>
      <c r="B27" s="486" t="s">
        <v>528</v>
      </c>
      <c r="C27" s="487" t="s">
        <v>538</v>
      </c>
      <c r="D27" s="488" t="s">
        <v>539</v>
      </c>
      <c r="E27" s="489">
        <v>50113001</v>
      </c>
      <c r="F27" s="488" t="s">
        <v>544</v>
      </c>
      <c r="G27" s="487" t="s">
        <v>545</v>
      </c>
      <c r="H27" s="487">
        <v>185512</v>
      </c>
      <c r="I27" s="487">
        <v>185512</v>
      </c>
      <c r="J27" s="487" t="s">
        <v>584</v>
      </c>
      <c r="K27" s="487" t="s">
        <v>585</v>
      </c>
      <c r="L27" s="490">
        <v>73.730000000000018</v>
      </c>
      <c r="M27" s="490">
        <v>1</v>
      </c>
      <c r="N27" s="491">
        <v>73.730000000000018</v>
      </c>
    </row>
    <row r="28" spans="1:14" ht="14.45" customHeight="1" x14ac:dyDescent="0.2">
      <c r="A28" s="485" t="s">
        <v>527</v>
      </c>
      <c r="B28" s="486" t="s">
        <v>528</v>
      </c>
      <c r="C28" s="487" t="s">
        <v>538</v>
      </c>
      <c r="D28" s="488" t="s">
        <v>539</v>
      </c>
      <c r="E28" s="489">
        <v>50113001</v>
      </c>
      <c r="F28" s="488" t="s">
        <v>544</v>
      </c>
      <c r="G28" s="487" t="s">
        <v>545</v>
      </c>
      <c r="H28" s="487">
        <v>231541</v>
      </c>
      <c r="I28" s="487">
        <v>231541</v>
      </c>
      <c r="J28" s="487" t="s">
        <v>586</v>
      </c>
      <c r="K28" s="487" t="s">
        <v>587</v>
      </c>
      <c r="L28" s="490">
        <v>80.689999999999984</v>
      </c>
      <c r="M28" s="490">
        <v>3</v>
      </c>
      <c r="N28" s="491">
        <v>242.06999999999996</v>
      </c>
    </row>
    <row r="29" spans="1:14" ht="14.45" customHeight="1" x14ac:dyDescent="0.2">
      <c r="A29" s="485" t="s">
        <v>527</v>
      </c>
      <c r="B29" s="486" t="s">
        <v>528</v>
      </c>
      <c r="C29" s="487" t="s">
        <v>538</v>
      </c>
      <c r="D29" s="488" t="s">
        <v>539</v>
      </c>
      <c r="E29" s="489">
        <v>50113001</v>
      </c>
      <c r="F29" s="488" t="s">
        <v>544</v>
      </c>
      <c r="G29" s="487" t="s">
        <v>545</v>
      </c>
      <c r="H29" s="487">
        <v>200863</v>
      </c>
      <c r="I29" s="487">
        <v>200863</v>
      </c>
      <c r="J29" s="487" t="s">
        <v>588</v>
      </c>
      <c r="K29" s="487" t="s">
        <v>589</v>
      </c>
      <c r="L29" s="490">
        <v>85.45</v>
      </c>
      <c r="M29" s="490">
        <v>2</v>
      </c>
      <c r="N29" s="491">
        <v>170.9</v>
      </c>
    </row>
    <row r="30" spans="1:14" ht="14.45" customHeight="1" x14ac:dyDescent="0.2">
      <c r="A30" s="485" t="s">
        <v>527</v>
      </c>
      <c r="B30" s="486" t="s">
        <v>528</v>
      </c>
      <c r="C30" s="487" t="s">
        <v>538</v>
      </c>
      <c r="D30" s="488" t="s">
        <v>539</v>
      </c>
      <c r="E30" s="489">
        <v>50113001</v>
      </c>
      <c r="F30" s="488" t="s">
        <v>544</v>
      </c>
      <c r="G30" s="487" t="s">
        <v>572</v>
      </c>
      <c r="H30" s="487">
        <v>109709</v>
      </c>
      <c r="I30" s="487">
        <v>9709</v>
      </c>
      <c r="J30" s="487" t="s">
        <v>590</v>
      </c>
      <c r="K30" s="487" t="s">
        <v>591</v>
      </c>
      <c r="L30" s="490">
        <v>64.900000000000006</v>
      </c>
      <c r="M30" s="490">
        <v>6</v>
      </c>
      <c r="N30" s="491">
        <v>389.40000000000003</v>
      </c>
    </row>
    <row r="31" spans="1:14" ht="14.45" customHeight="1" x14ac:dyDescent="0.2">
      <c r="A31" s="485" t="s">
        <v>527</v>
      </c>
      <c r="B31" s="486" t="s">
        <v>528</v>
      </c>
      <c r="C31" s="487" t="s">
        <v>538</v>
      </c>
      <c r="D31" s="488" t="s">
        <v>539</v>
      </c>
      <c r="E31" s="489">
        <v>50113001</v>
      </c>
      <c r="F31" s="488" t="s">
        <v>544</v>
      </c>
      <c r="G31" s="487" t="s">
        <v>545</v>
      </c>
      <c r="H31" s="487">
        <v>192160</v>
      </c>
      <c r="I31" s="487">
        <v>92160</v>
      </c>
      <c r="J31" s="487" t="s">
        <v>592</v>
      </c>
      <c r="K31" s="487" t="s">
        <v>593</v>
      </c>
      <c r="L31" s="490">
        <v>66.08</v>
      </c>
      <c r="M31" s="490">
        <v>45</v>
      </c>
      <c r="N31" s="491">
        <v>2973.6</v>
      </c>
    </row>
    <row r="32" spans="1:14" ht="14.45" customHeight="1" thickBot="1" x14ac:dyDescent="0.25">
      <c r="A32" s="492" t="s">
        <v>527</v>
      </c>
      <c r="B32" s="493" t="s">
        <v>528</v>
      </c>
      <c r="C32" s="494" t="s">
        <v>538</v>
      </c>
      <c r="D32" s="495" t="s">
        <v>539</v>
      </c>
      <c r="E32" s="496">
        <v>50113001</v>
      </c>
      <c r="F32" s="495" t="s">
        <v>544</v>
      </c>
      <c r="G32" s="494" t="s">
        <v>545</v>
      </c>
      <c r="H32" s="494">
        <v>840813</v>
      </c>
      <c r="I32" s="494">
        <v>135844</v>
      </c>
      <c r="J32" s="494" t="s">
        <v>594</v>
      </c>
      <c r="K32" s="494" t="s">
        <v>595</v>
      </c>
      <c r="L32" s="497">
        <v>2198.6799999999998</v>
      </c>
      <c r="M32" s="497">
        <v>1</v>
      </c>
      <c r="N32" s="498">
        <v>2198.6799999999998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CF1DE05-0CE9-4360-8140-770C1A78FF5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596</v>
      </c>
      <c r="B5" s="476"/>
      <c r="C5" s="503">
        <v>0</v>
      </c>
      <c r="D5" s="476">
        <v>2234.13</v>
      </c>
      <c r="E5" s="503">
        <v>1</v>
      </c>
      <c r="F5" s="477">
        <v>2234.13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2234.13</v>
      </c>
      <c r="E6" s="508">
        <v>1</v>
      </c>
      <c r="F6" s="509">
        <v>2234.13</v>
      </c>
    </row>
    <row r="7" spans="1:6" ht="14.45" customHeight="1" thickBot="1" x14ac:dyDescent="0.25"/>
    <row r="8" spans="1:6" ht="14.45" customHeight="1" x14ac:dyDescent="0.2">
      <c r="A8" s="516" t="s">
        <v>597</v>
      </c>
      <c r="B8" s="483"/>
      <c r="C8" s="504">
        <v>0</v>
      </c>
      <c r="D8" s="483">
        <v>1844.73</v>
      </c>
      <c r="E8" s="504">
        <v>1</v>
      </c>
      <c r="F8" s="484">
        <v>1844.73</v>
      </c>
    </row>
    <row r="9" spans="1:6" ht="14.45" customHeight="1" thickBot="1" x14ac:dyDescent="0.25">
      <c r="A9" s="517" t="s">
        <v>598</v>
      </c>
      <c r="B9" s="513"/>
      <c r="C9" s="514">
        <v>0</v>
      </c>
      <c r="D9" s="513">
        <v>389.40000000000003</v>
      </c>
      <c r="E9" s="514">
        <v>1</v>
      </c>
      <c r="F9" s="515">
        <v>389.40000000000003</v>
      </c>
    </row>
    <row r="10" spans="1:6" ht="14.45" customHeight="1" thickBot="1" x14ac:dyDescent="0.25">
      <c r="A10" s="506" t="s">
        <v>3</v>
      </c>
      <c r="B10" s="507"/>
      <c r="C10" s="508">
        <v>0</v>
      </c>
      <c r="D10" s="507">
        <v>2234.13</v>
      </c>
      <c r="E10" s="508">
        <v>1</v>
      </c>
      <c r="F10" s="509">
        <v>2234.13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5F60B314-C455-49B6-9E42-16CF37A4EBF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2021-07-20T15:01:01Z</dcterms:modified>
</cp:coreProperties>
</file>