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192" windowWidth="15636" windowHeight="7116" tabRatio="930"/>
  </bookViews>
  <sheets>
    <sheet name="Obsah" sheetId="383" r:id="rId1"/>
    <sheet name="HI" sheetId="339" r:id="rId2"/>
    <sheet name="HI Graf" sheetId="340" r:id="rId3"/>
    <sheet name="Man Tab" sheetId="366" r:id="rId4"/>
    <sheet name="HV" sheetId="367" r:id="rId5"/>
    <sheet name="Léky Žádanky" sheetId="219" r:id="rId6"/>
    <sheet name="LŽ Detail" sheetId="220" r:id="rId7"/>
    <sheet name="Materiál Žádanky" sheetId="402" r:id="rId8"/>
    <sheet name="MŽ Detail" sheetId="403" r:id="rId9"/>
    <sheet name="ZV Vykáz.-A" sheetId="344" r:id="rId10"/>
    <sheet name="ZV Vykáz.-A Detail" sheetId="345" r:id="rId11"/>
    <sheet name="ZV Vykáz.-H" sheetId="410" r:id="rId12"/>
    <sheet name="ZV Vykáz.-H Detail" sheetId="377" r:id="rId13"/>
  </sheets>
  <externalReferences>
    <externalReference r:id="rId14"/>
  </externalReferences>
  <definedNames>
    <definedName name="_xlnm._FilterDatabase" localSheetId="4" hidden="1">HV!$A$5:$A$5</definedName>
    <definedName name="_xlnm._FilterDatabase" localSheetId="5" hidden="1">'Léky Žádanky'!$A$3:$G$3</definedName>
    <definedName name="_xlnm._FilterDatabase" localSheetId="6" hidden="1">'LŽ Detail'!$A$4:$N$4</definedName>
    <definedName name="_xlnm._FilterDatabase" localSheetId="3" hidden="1">'Man Tab'!$A$5:$A$31</definedName>
    <definedName name="_xlnm._FilterDatabase" localSheetId="7" hidden="1">'Materiál Žádanky'!$A$3:$G$3</definedName>
    <definedName name="_xlnm._FilterDatabase" localSheetId="8" hidden="1">'MŽ Detail'!$A$4:$K$4</definedName>
    <definedName name="_xlnm._FilterDatabase" localSheetId="10" hidden="1">'ZV Vykáz.-A Detail'!$A$5:$P$5</definedName>
    <definedName name="_xlnm._FilterDatabase" localSheetId="12" hidden="1">'ZV Vykáz.-H Detail'!$A$5:$Q$5</definedName>
    <definedName name="doměsíce">'HI Graf'!$C$11</definedName>
    <definedName name="Rozpis">'[1]V počítači'!$B$55:$B$70</definedName>
    <definedName name="SVÁTKY">'[1]V počítači'!$Z$8:$Z$67</definedName>
  </definedNames>
  <calcPr calcId="145621"/>
</workbook>
</file>

<file path=xl/calcChain.xml><?xml version="1.0" encoding="utf-8"?>
<calcChain xmlns="http://schemas.openxmlformats.org/spreadsheetml/2006/main">
  <c r="D11" i="339" l="1"/>
  <c r="C11" i="339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B11" i="339" l="1"/>
  <c r="D12" i="339"/>
  <c r="C12" i="339"/>
  <c r="B12" i="339"/>
  <c r="K3" i="403" l="1"/>
  <c r="J3" i="403"/>
  <c r="I3" i="403" s="1"/>
  <c r="M3" i="220" l="1"/>
  <c r="O3" i="377" l="1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N3" i="220"/>
  <c r="L3" i="220" s="1"/>
  <c r="G5" i="339" l="1"/>
  <c r="G6" i="339"/>
  <c r="G7" i="339"/>
  <c r="G8" i="339"/>
  <c r="G9" i="339"/>
  <c r="A10" i="383"/>
  <c r="A19" i="383"/>
  <c r="A18" i="383"/>
  <c r="A17" i="383"/>
  <c r="A16" i="383"/>
  <c r="A13" i="383"/>
  <c r="A12" i="383"/>
  <c r="A11" i="383"/>
  <c r="A7" i="383"/>
  <c r="A6" i="383"/>
  <c r="A5" i="383"/>
  <c r="A4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G11" i="339" s="1"/>
  <c r="F12" i="339"/>
  <c r="D13" i="339"/>
  <c r="D15" i="339" s="1"/>
  <c r="C13" i="339"/>
  <c r="C15" i="339" s="1"/>
  <c r="B13" i="339"/>
  <c r="B15" i="339" s="1"/>
  <c r="C6" i="340" l="1"/>
  <c r="B4" i="340"/>
  <c r="C4" i="340"/>
  <c r="D6" i="340"/>
  <c r="F13" i="339"/>
  <c r="G12" i="339"/>
  <c r="G13" i="339" l="1"/>
  <c r="F15" i="339"/>
  <c r="D4" i="340"/>
  <c r="E6" i="340"/>
  <c r="B13" i="340" l="1"/>
  <c r="B12" i="340"/>
  <c r="G15" i="339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<sst xmlns="http://schemas.openxmlformats.org/spreadsheetml/2006/main" count="6532" uniqueCount="720">
  <si>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</si>
  <si>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</si>
  <si>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</si>
  <si>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</si>
  <si>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</si>
  <si>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</si>
  <si>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</si>
  <si>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</si>
  <si>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</si>
  <si>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</si>
  <si>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</si>
  <si>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</si>
  <si>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</si>
  <si>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</si>
  <si>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</si>
  <si>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</si>
  <si>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</si>
  <si>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</si>
  <si>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Celk.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</si>
  <si>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</si>
  <si>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</si>
  <si>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</si>
  <si>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</si>
  <si>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</si>
  <si>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</si>
  <si>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</si>
  <si>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</si>
  <si>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</si>
  <si>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</si>
  <si>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</si>
  <si>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</si>
  <si>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</si>
  <si>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</si>
  <si>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</si>
  <si>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</si>
  <si>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</si>
  <si>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</si>
  <si>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</si>
  <si>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</si>
  <si>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</si>
  <si>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</si>
  <si>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</si>
  <si>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</si>
  <si>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</si>
  <si>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</si>
  <si>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</si>
  <si>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</si>
  <si>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</si>
  <si>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</si>
  <si>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</si>
  <si>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</si>
  <si>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</si>
  <si>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</si>
  <si>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</si>
  <si>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</si>
  <si>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</si>
  <si>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</si>
  <si>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</si>
  <si>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</si>
  <si>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</si>
  <si>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</si>
  <si>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</si>
  <si>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</si>
  <si>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</si>
  <si>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</si>
  <si>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</si>
  <si>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</si>
  <si>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</si>
  <si>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</si>
  <si>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</si>
  <si>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</si>
  <si>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</si>
  <si>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</si>
  <si>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</si>
  <si>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</si>
  <si>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</si>
  <si>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</si>
  <si>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</si>
  <si>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</si>
  <si>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</si>
  <si>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</si>
  <si>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</si>
  <si>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</si>
  <si>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</si>
  <si>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</si>
  <si>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</si>
  <si>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</si>
  <si>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</si>
  <si>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</si>
  <si>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</si>
  <si>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</si>
  <si>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</si>
  <si>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</si>
  <si>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</si>
  <si>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</si>
  <si>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</si>
  <si>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</si>
  <si>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</si>
  <si>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</si>
  <si>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</si>
  <si>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</si>
  <si>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</si>
  <si>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</si>
  <si>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</si>
  <si>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</si>
  <si>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</si>
  <si>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</si>
  <si>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</si>
  <si>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</si>
  <si>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</si>
  <si>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</si>
  <si>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</si>
  <si>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</si>
  <si>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</si>
  <si>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</si>
  <si>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</si>
  <si>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Zdravotnické pracoviště vyžadující zdravotní výkon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</si>
  <si>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</si>
  <si>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</si>
  <si>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</si>
  <si>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</si>
  <si>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</si>
  <si>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</si>
  <si>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</si>
  <si>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</si>
  <si>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</si>
  <si>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</si>
  <si>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ZV Vykáz.-A</t>
  </si>
  <si>
    <t>ZV Vykáz.-A Detail</t>
  </si>
  <si>
    <t>ZV Vykáz.-H</t>
  </si>
  <si>
    <t>ZV Vykáz.-H Detail</t>
  </si>
  <si>
    <t>Zdravotní výkony vykázané na pracovišti pro ambulantní pacienty</t>
  </si>
  <si>
    <t>Zdravotní výkony vykázané na pracovišti pro ambulantní pacienty - detail</t>
  </si>
  <si>
    <t>Zdravotní výkony vykázané na pracovišti pro pacienty hospitalizované ve FNOL</t>
  </si>
  <si>
    <t>Zdravotní výkony vykázané na pracovišti pro pacienty hospitalizované ve FNOL - detail</t>
  </si>
  <si>
    <t>Celkem:</t>
  </si>
  <si>
    <t>Léky (Kč)</t>
  </si>
  <si>
    <t>Materiál - SZM (Kč)</t>
  </si>
  <si>
    <t>Osobní náklady (Kč)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</si>
  <si>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</si>
  <si>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</si>
  <si>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</si>
  <si>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</si>
  <si>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</si>
  <si>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</si>
  <si>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</si>
  <si>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</si>
  <si>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</si>
  <si>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r>
      <t>Zpět na Obsah</t>
    </r>
    <r>
      <rPr>
        <sz val="9"/>
        <rFont val="Calibri"/>
        <family val="2"/>
        <charset val="238"/>
        <scheme val="minor"/>
      </rPr>
      <t xml:space="preserve"> | 1.-7.měsíc | Ústav klinické a molekulární patologie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</si>
  <si>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</si>
  <si>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</si>
  <si>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</si>
  <si>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</si>
  <si>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</si>
  <si>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</si>
  <si>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</si>
  <si>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</si>
  <si>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</si>
  <si>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</si>
  <si>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50113009     léky - RTG diagnostika ZUL (LEK)</t>
  </si>
  <si>
    <t>50113013     léky (paušál) - antibiotika (LEK)</t>
  </si>
  <si>
    <t>50115     Zdravotnické prostředky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</si>
  <si>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</si>
  <si>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</si>
  <si>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</si>
  <si>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</si>
  <si>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</si>
  <si>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</si>
  <si>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</si>
  <si>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</si>
  <si>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</si>
  <si>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</si>
  <si>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(sk.V15,45,46,T110,Z510,Z524)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</si>
  <si>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</si>
  <si>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</si>
  <si>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</si>
  <si>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</si>
  <si>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</si>
  <si>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</si>
  <si>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</si>
  <si>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</si>
  <si>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</si>
  <si>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</si>
  <si>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</si>
  <si>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</si>
  <si>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50118006     ND - ZVIT (sk.B63)</t>
  </si>
  <si>
    <t>50119     DDHM a textil</t>
  </si>
  <si>
    <t>50119077     OOPP a prádlo pro zaměstnance (sk.T14)</t>
  </si>
  <si>
    <t>50119099     netkaný textil (sk.T18)</t>
  </si>
  <si>
    <t>50180     Materiál z darů, FKSP</t>
  </si>
  <si>
    <t>50180000     spotř.nák.- z fin. darů</t>
  </si>
  <si>
    <t>50210     Spotřeba energie</t>
  </si>
  <si>
    <t>50210071     elektřina</t>
  </si>
  <si>
    <t>51     Služby</t>
  </si>
  <si>
    <t>51102     Technika</t>
  </si>
  <si>
    <t>51102021     opravy zdrav.techniky</t>
  </si>
  <si>
    <t>51102022     opravy - Úsek inf.systémů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</si>
  <si>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</si>
  <si>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</si>
  <si>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</si>
  <si>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</si>
  <si>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</si>
  <si>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</si>
  <si>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</si>
  <si>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</si>
  <si>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</si>
  <si>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</si>
  <si>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</si>
  <si>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</si>
  <si>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</si>
  <si>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</si>
  <si>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</si>
  <si>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51804002     náj. nebytových prostor</t>
  </si>
  <si>
    <t>51804004     popl. za R a TV, veř. produkce</t>
  </si>
  <si>
    <t>51804005     náj. plynových lahví</t>
  </si>
  <si>
    <t>51806     Úklid, odpad, desinf., deratizace</t>
  </si>
  <si>
    <t>51806001     úklid (MW DIAS)</t>
  </si>
  <si>
    <t>51806005     odpad (SITA - spalovna)</t>
  </si>
  <si>
    <t>51808     Revize a smluvní servisy majetku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</si>
  <si>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</si>
  <si>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</si>
  <si>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</si>
  <si>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</si>
  <si>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</si>
  <si>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</si>
  <si>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</si>
  <si>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</si>
  <si>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</si>
  <si>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</si>
  <si>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</si>
  <si>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</si>
  <si>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</si>
  <si>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</si>
  <si>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</si>
  <si>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</si>
  <si>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</si>
  <si>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</si>
  <si>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</si>
  <si>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</si>
  <si>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</si>
  <si>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</si>
  <si>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</si>
  <si>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</si>
  <si>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</si>
  <si>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 - lékaři</t>
  </si>
  <si>
    <t>54910009     školení - ost.zdrav.pracov.</t>
  </si>
  <si>
    <t>54910010     školení - nezdrav.pracov.</t>
  </si>
  <si>
    <t>54972     Školení - lékaři (pouze PaM 9072)</t>
  </si>
  <si>
    <t>54972000     školení - lékaři(pouze PaM 9072)</t>
  </si>
  <si>
    <t>54973     Školení - ostatní zdrav.prac.(pouze PaM)</t>
  </si>
  <si>
    <t>54973000     školení - ostatní zdrav.prac.(pouze PaM)</t>
  </si>
  <si>
    <t>55     Odpisy, rezervy, komplexní náklady příštích období  a opravné položky provozních nákladů</t>
  </si>
  <si>
    <t>551     Odpisy DM</t>
  </si>
  <si>
    <t>55110     Odpisy DM</t>
  </si>
  <si>
    <t>55110002     odpisy DNM z odpisů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</si>
  <si>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</si>
  <si>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</si>
  <si>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</si>
  <si>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</si>
  <si>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</si>
  <si>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</si>
  <si>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</si>
  <si>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</si>
  <si>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</si>
  <si>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55802080     DDHM - provozní (věcné dary)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</si>
  <si>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</si>
  <si>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</si>
  <si>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</si>
  <si>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</si>
  <si>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</si>
  <si>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</si>
  <si>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</si>
  <si>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</si>
  <si>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</si>
  <si>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</si>
  <si>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</si>
  <si>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</si>
  <si>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</si>
  <si>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</si>
  <si>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</si>
  <si>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</si>
  <si>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</si>
  <si>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</si>
  <si>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</si>
  <si>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</si>
  <si>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</si>
  <si>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</si>
  <si>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</si>
  <si>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</si>
  <si>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</si>
  <si>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</si>
  <si>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</si>
  <si>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</si>
  <si>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</si>
  <si>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</si>
  <si>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</si>
  <si>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</si>
  <si>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</si>
  <si>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</si>
  <si>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</si>
  <si>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</si>
  <si>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</si>
  <si>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</si>
  <si>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</si>
  <si>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</si>
  <si>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64924449     ostatní provoz.sl.-hl.čin.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</si>
  <si>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</si>
  <si>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</si>
  <si>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</si>
  <si>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</si>
  <si>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</si>
  <si>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</si>
  <si>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</si>
  <si>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</si>
  <si>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</si>
  <si>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</si>
  <si>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</si>
  <si>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</si>
  <si>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</si>
  <si>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</si>
  <si>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</si>
  <si>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</si>
  <si>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</si>
  <si>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</si>
  <si>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</si>
  <si>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</si>
  <si>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</si>
  <si>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</si>
  <si>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</si>
  <si>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</si>
  <si>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89920004     převody - klinické studie</t>
  </si>
  <si>
    <t>37</t>
  </si>
  <si>
    <t/>
  </si>
  <si>
    <t>Ústav klinické a molekulární patologie</t>
  </si>
  <si>
    <t>50113001</t>
  </si>
  <si>
    <t>Lékárna - léčiva</t>
  </si>
  <si>
    <t>50113013</t>
  </si>
  <si>
    <t>Lékárna - antibiotika</t>
  </si>
  <si>
    <t>SumaKL</t>
  </si>
  <si>
    <t>3741</t>
  </si>
  <si>
    <t>Ústav patologie, laboratoř</t>
  </si>
  <si>
    <t>SumaNS</t>
  </si>
  <si>
    <t>mezeraNS</t>
  </si>
  <si>
    <t>3743</t>
  </si>
  <si>
    <t>Laboratoř kardiogenomiky FNPL</t>
  </si>
  <si>
    <t>O</t>
  </si>
  <si>
    <t>OPHTHALMO-SEPTONEX</t>
  </si>
  <si>
    <t>UNG OPH 1X5GM</t>
  </si>
  <si>
    <t>NASIVIN</t>
  </si>
  <si>
    <t>GTT NAS 10ML 0.05%</t>
  </si>
  <si>
    <t>ENTEROL</t>
  </si>
  <si>
    <t>POR CPS DUR10X250MG</t>
  </si>
  <si>
    <t>POR PLV SUS 10X250MG</t>
  </si>
  <si>
    <t>OLYNTH 0.05%</t>
  </si>
  <si>
    <t>NAS SPR SOL 1X10ML</t>
  </si>
  <si>
    <t>VALETOL</t>
  </si>
  <si>
    <t>POR TBL NOB 10</t>
  </si>
  <si>
    <t>PARALEN PLUS</t>
  </si>
  <si>
    <t>TBL OBD 24</t>
  </si>
  <si>
    <t>ATARALGIN</t>
  </si>
  <si>
    <t>POR TBL NOB 20</t>
  </si>
  <si>
    <t>PEROXID VODIKU 3%</t>
  </si>
  <si>
    <t>LIQ  1X100ML</t>
  </si>
  <si>
    <t>GTT NAS 1X5ML 0.01%</t>
  </si>
  <si>
    <t>SEPTONEX</t>
  </si>
  <si>
    <t>SPR 1X45ML</t>
  </si>
  <si>
    <t>DZ SOFTASEPT N BEZBARVÝ 250 ml</t>
  </si>
  <si>
    <t>KL PARAFFINUM SOLID. 25 kg HVLP</t>
  </si>
  <si>
    <t>MO SUD</t>
  </si>
  <si>
    <t>IR AC.BORICI AQ.OPHTAL.500 ml</t>
  </si>
  <si>
    <t>IR OČNÍ VODA 500 ml</t>
  </si>
  <si>
    <t>Indulona  Nechtíková 100g</t>
  </si>
  <si>
    <t>Indulona Dez 100ml</t>
  </si>
  <si>
    <t>Indulona olivová ung.100g</t>
  </si>
  <si>
    <t>Indulona Univerzální 100ml</t>
  </si>
  <si>
    <t>Carbosorb tbl.20-blistr</t>
  </si>
  <si>
    <t>IBALGIN 400 TBL 24</t>
  </si>
  <si>
    <t xml:space="preserve">POR TBL FLM 24X400MG </t>
  </si>
  <si>
    <t>APO-IBUPROFEN 400 MG</t>
  </si>
  <si>
    <t>POR TBL FLM 100X400MG</t>
  </si>
  <si>
    <t>PARALEN 500</t>
  </si>
  <si>
    <t>POR TBL NOB 12X500MG</t>
  </si>
  <si>
    <t>DZ TRIXO LIND 500ML</t>
  </si>
  <si>
    <t>KL PRIPRAVEK</t>
  </si>
  <si>
    <t>KL SOL.FORMALDEHYDI 35% 10 kg</t>
  </si>
  <si>
    <t>UN 2209</t>
  </si>
  <si>
    <t>MS ETHANOLUM BENZ.DENAT. ZASOB.</t>
  </si>
  <si>
    <t>UN 1170</t>
  </si>
  <si>
    <t>KL ETHANOLUM B.DENAT SUD 200 l</t>
  </si>
  <si>
    <t>KL BENZINUM 900 ml KUL.,FAG</t>
  </si>
  <si>
    <t>MO SIGNATURA LEKARNA</t>
  </si>
  <si>
    <t>KL FORMALDEHYDI S.35% 10 KG</t>
  </si>
  <si>
    <t>KL PARAFFINUM SOLID. 5 kg HVLP</t>
  </si>
  <si>
    <t>NO-SPA</t>
  </si>
  <si>
    <t>POR TBL NOB 24X40MG</t>
  </si>
  <si>
    <t>FRAMYKOIN</t>
  </si>
  <si>
    <t>UNG 1X10GM</t>
  </si>
  <si>
    <t>KL ETHANOLUM 96% 900 ml 728 g HVLP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</si>
  <si>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</si>
  <si>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</si>
  <si>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</si>
  <si>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</si>
  <si>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</si>
  <si>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</si>
  <si>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50115090</t>
  </si>
  <si>
    <t>509 SZM zubolékařský (112 02 110)</t>
  </si>
  <si>
    <t>50115067</t>
  </si>
  <si>
    <t>532 SZM Rukavice (112 02 108)</t>
  </si>
  <si>
    <t>ZA090</t>
  </si>
  <si>
    <t>Vata buničitá přířezy 37 x 57 cm 273015</t>
  </si>
  <si>
    <t>ZA321</t>
  </si>
  <si>
    <t>Kompresa gáza 7,5 cm x 7,5 cm / 100 ks 17 nití, 8 vrstev 06002</t>
  </si>
  <si>
    <t>ZB404</t>
  </si>
  <si>
    <t>Náplast cosmos 8 cm x 1m 540335</t>
  </si>
  <si>
    <t>ZD102</t>
  </si>
  <si>
    <t>Náplast cosmos strip 6 cm x 2 cm  (náhrada za náplast curity) 5302951</t>
  </si>
  <si>
    <t>ZA728</t>
  </si>
  <si>
    <t>Lopatka lékařská nesterilní 16-0001</t>
  </si>
  <si>
    <t>ZA751</t>
  </si>
  <si>
    <t>Papír filtrační archy 50 x 50 cm bal. 12,5 kg 624890805050</t>
  </si>
  <si>
    <t>ZA788</t>
  </si>
  <si>
    <t>Stříkačka injekční 20 ml 4606205V</t>
  </si>
  <si>
    <t>ZA952</t>
  </si>
  <si>
    <t>Cryospray HI00211</t>
  </si>
  <si>
    <t>ZB370</t>
  </si>
  <si>
    <t>Pipeta pasteurova 1 ml nesterilní 1501</t>
  </si>
  <si>
    <t>ZB453</t>
  </si>
  <si>
    <t>Lopatka dřevěná ústní sterilní bal. á 100 ks 4700096</t>
  </si>
  <si>
    <t>ZB523</t>
  </si>
  <si>
    <t>Kazeta standard bez víčka-bílá 3001</t>
  </si>
  <si>
    <t>ZB524</t>
  </si>
  <si>
    <t>Kazeta na tkáně UNI s víčkem bílá á 3000 ks 1001</t>
  </si>
  <si>
    <t>ZB558</t>
  </si>
  <si>
    <t>Žiletka mikrotomová á 50 ks JP-BR35</t>
  </si>
  <si>
    <t>ZC757</t>
  </si>
  <si>
    <t>Čepelka skalpelová 24 BB524</t>
  </si>
  <si>
    <t>ZF159</t>
  </si>
  <si>
    <t>Nádoba na kontam.odpad 1 l 15-0002</t>
  </si>
  <si>
    <t>ZI179</t>
  </si>
  <si>
    <t>Zkumavka s mediem+ flovakovaný tampon eSwab růžový 490CE.A</t>
  </si>
  <si>
    <t>ZA816</t>
  </si>
  <si>
    <t>Zkumavka PS 15 ml sterilní 400915</t>
  </si>
  <si>
    <t>ZB027</t>
  </si>
  <si>
    <t>Kazeta standard bez víčka-žlutá 3010</t>
  </si>
  <si>
    <t>ZB069</t>
  </si>
  <si>
    <t>Držák skalpelových čepelek 3 BB073R</t>
  </si>
  <si>
    <t>ZE539</t>
  </si>
  <si>
    <t>Forma kovová k zalévání velkých tkání Super Metal Base Mould 66 54 15</t>
  </si>
  <si>
    <t>ZF240</t>
  </si>
  <si>
    <t>List pilový pro tvrdou sádru 50 mm B397127910005</t>
  </si>
  <si>
    <t>ZF241</t>
  </si>
  <si>
    <t>List pilový pro tvrdou sádru 65 mm B397127910006</t>
  </si>
  <si>
    <t>ZG830</t>
  </si>
  <si>
    <t>Dóza na mikroskla dle Hellendahla vyšší 632211002954</t>
  </si>
  <si>
    <t>ZG891</t>
  </si>
  <si>
    <t>Proužky strips of thermo tubes, bal.á 250ks, AB-0266</t>
  </si>
  <si>
    <t>ZL454</t>
  </si>
  <si>
    <t>Kazeta na tkáně standard bez víčka zelená bal. á 4000 ks 3009</t>
  </si>
  <si>
    <t>ZL678</t>
  </si>
  <si>
    <t>Kazeta mega bílá bal. á 100 ks vel. 75 x 52 x 17 mm 38VSP59060E</t>
  </si>
  <si>
    <t>ZA863</t>
  </si>
  <si>
    <t>Špička pipetovací žlutá krátká manžeta 1105</t>
  </si>
  <si>
    <t>ZC062</t>
  </si>
  <si>
    <t>Sklo krycí 24 x 50 mm á 1000 ks BD2450</t>
  </si>
  <si>
    <t>ZC078</t>
  </si>
  <si>
    <t>Válec odměrný vysoký 50 ml 710920</t>
  </si>
  <si>
    <t>ZC079</t>
  </si>
  <si>
    <t>Sklo mikroskopické SuperFrost plus 2530</t>
  </si>
  <si>
    <t>ZC831</t>
  </si>
  <si>
    <t>Sklo podložní mat. okraj 2501</t>
  </si>
  <si>
    <t>ZE821</t>
  </si>
  <si>
    <t>Špička eppendorf Tips 50-1000 ul 0030000.919</t>
  </si>
  <si>
    <t>ZC056</t>
  </si>
  <si>
    <t>Sklo krycí 24 x 32 mm, á 1000 ks, BD2432</t>
  </si>
  <si>
    <t>ZC068</t>
  </si>
  <si>
    <t>Kádinka   800 ml vysoká 153800</t>
  </si>
  <si>
    <t>ZG978</t>
  </si>
  <si>
    <t>Sklo krycí 24 x 24 mm superior 634901602424</t>
  </si>
  <si>
    <t>ZL676</t>
  </si>
  <si>
    <t>Sklo podložní bal. á 100 ks vel. 50 x 75 x 1-1,2 mm 3808158G</t>
  </si>
  <si>
    <t>ZL677</t>
  </si>
  <si>
    <t>Sklo krycí bal. á 100 ks vel. 44 x 64 mm 3800172G</t>
  </si>
  <si>
    <t>ZB984</t>
  </si>
  <si>
    <t>Pátradlo zubní lomené-krátké 397133510040</t>
  </si>
  <si>
    <t>ZD370</t>
  </si>
  <si>
    <t>Rukavice nitril promedica bez p.M á 100 ks 98897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</si>
  <si>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</si>
  <si>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</si>
  <si>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</si>
  <si>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</si>
  <si>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</si>
  <si>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</si>
  <si>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</si>
  <si>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</si>
  <si>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ZL131</t>
  </si>
  <si>
    <t>Rukavice nitril promedica bez p.L á 100 ks 98898</t>
  </si>
  <si>
    <t>ZL388</t>
  </si>
  <si>
    <t>Rukavice nitril promedica bez p.S á 100 ks 98896</t>
  </si>
  <si>
    <t>ZB766</t>
  </si>
  <si>
    <t>Zkumavka zelená 9 ml 455084</t>
  </si>
  <si>
    <t>ZE950</t>
  </si>
  <si>
    <t>PCR-cooler 0,2 ml Starter Set 1 x modrý 1 x růžový 3881000015</t>
  </si>
  <si>
    <t>ZE951</t>
  </si>
  <si>
    <t>Štítky CRYO 32 x 13 mm R267271</t>
  </si>
  <si>
    <t>ZH997</t>
  </si>
  <si>
    <t>Destičky PCR-TWIN. tec. PCR Plate   96 skirted bezbarvé á 25 ks</t>
  </si>
  <si>
    <t>ZK730</t>
  </si>
  <si>
    <t>Stojánek izolační s akumulační vložkou IsoRack+IsoPack 1 aku 0 °C</t>
  </si>
  <si>
    <t>ZC315</t>
  </si>
  <si>
    <t>Zkumavka kónická falconka PS 50 ml bal. á 500 ks D1001</t>
  </si>
  <si>
    <t>ZD637</t>
  </si>
  <si>
    <t>Špička epDualfilter Tips 2,0-20ul bal. á 960 ks 0030 077.539</t>
  </si>
  <si>
    <t>ZF261</t>
  </si>
  <si>
    <t>Mikrozkumavky 2,0 ml se speciálně tvarovaným dnem  R570861</t>
  </si>
  <si>
    <t>ZH993</t>
  </si>
  <si>
    <t>Zkumavky DNA LoBind LoBind Tubes 1,5 ml á 250 ks 0030 108.051</t>
  </si>
  <si>
    <t>ZI392</t>
  </si>
  <si>
    <t>Špička s filtrem CappExpel Plus 10ul á 960 ks 5030060</t>
  </si>
  <si>
    <t>ZI770</t>
  </si>
  <si>
    <t>Špička Capp ExpellPlus 10ul, FT bal. 10x96ks 5030030</t>
  </si>
  <si>
    <t>ZJ077</t>
  </si>
  <si>
    <t>Špička Capp ExpellPlus 100ul FT bal. 10 x 96 ks 5030066</t>
  </si>
  <si>
    <t>ZB179</t>
  </si>
  <si>
    <t>Špička epDuafilter Tips 20-300ul bal. á 960 ks 0030 077.563</t>
  </si>
  <si>
    <t>ZK776</t>
  </si>
  <si>
    <t>Zkumavka centrifugační samostojná falconka 30 ml bal. á 500 ks D1002</t>
  </si>
  <si>
    <t>ZL143</t>
  </si>
  <si>
    <t>Střička s PE lahví šroub.uzáv. a PE tryskou širokohrdlá 250 ml červená</t>
  </si>
  <si>
    <t>807 - Pracoviště patologické anatomie</t>
  </si>
  <si>
    <t>813 - Laboratoř alergologická a imunologická</t>
  </si>
  <si>
    <t>807</t>
  </si>
  <si>
    <t>V</t>
  </si>
  <si>
    <t>87011</t>
  </si>
  <si>
    <t>KONZULTACE NÁLEZU PATOLOGEM CÍLENÁ NA ŽÁDOST OŠETŘ</t>
  </si>
  <si>
    <t>87110</t>
  </si>
  <si>
    <t xml:space="preserve">PITVA STANDARDNÍ                                  </t>
  </si>
  <si>
    <t>87113</t>
  </si>
  <si>
    <t>PITVA TECHNICKY OBTÍŽNÁ (SLOŽITÉ ANATOMICKÉ VZTAHY</t>
  </si>
  <si>
    <t>87119</t>
  </si>
  <si>
    <t xml:space="preserve">PITVA FIXOVANÉHO MOZKU (NEUROPATOLOGICKÁ)         </t>
  </si>
  <si>
    <t>87121</t>
  </si>
  <si>
    <t xml:space="preserve">PITVA MÍCHY                                       </t>
  </si>
  <si>
    <t>87125</t>
  </si>
  <si>
    <t>JEDNODUCHÝ BIOPTICKÝ VZOREK: MAKROSKOPICKÉ POSOUZE</t>
  </si>
  <si>
    <t>87127</t>
  </si>
  <si>
    <t>87129</t>
  </si>
  <si>
    <t>VÍCEČETNÉ MALÉ BIOPTICKÉ VZORKY: MAKROSKOPICKÉ POS</t>
  </si>
  <si>
    <t>87131</t>
  </si>
  <si>
    <t>BIOPTICKÝ MATERIÁL S ČÁSTEČNÉ NEBO RADIKÁLNÍ EKTOM</t>
  </si>
  <si>
    <t>87133</t>
  </si>
  <si>
    <t>BIOPTICKÝ MATERIÁL ZÍSKANÝ KOMPLEXNÍ EKTOMIÍ: MAKR</t>
  </si>
  <si>
    <t>87135</t>
  </si>
  <si>
    <t xml:space="preserve">VYŠETŘENÍ MORFOMETRICKÉ - ZA KAŽDÝ PARAMETR       </t>
  </si>
  <si>
    <t>87137</t>
  </si>
  <si>
    <t xml:space="preserve">VYŠETŘENÍ DENZITOMETRICKÉ - ZA KAŽDÝ PARAMETR     </t>
  </si>
  <si>
    <t>87211</t>
  </si>
  <si>
    <t>ZMRAZOVACÍ HISTOLOGICKÉ  VYŠETŘENÍ PITEVNÍHO MATER</t>
  </si>
  <si>
    <t>87213</t>
  </si>
  <si>
    <t>PEROPERAČNÍ BIOPSIE (TECHNICKÁ KOMPONENTA ZA KAŽDÝ</t>
  </si>
  <si>
    <t>87215</t>
  </si>
  <si>
    <t>DALŠÍ BLOK SE STANDARTNÍM PREPARÁTEM (OD 3. BIOPTI</t>
  </si>
  <si>
    <t>87217</t>
  </si>
  <si>
    <t>PROKRAJOVÁNÍ BLOKU (POLOSÉRIOVÉ ŘEZY) S 1-3 PREPAR</t>
  </si>
  <si>
    <t>87219</t>
  </si>
  <si>
    <t>ODVÁPNĚNÍ, ZMĚKČOVÁNÍ MATERIÁLU (ZA KAŽDÉ ZAPOČATÉ</t>
  </si>
  <si>
    <t>87221</t>
  </si>
  <si>
    <t>ODBĚR PRO SPECIELNÍ VYŠETŘENÍ : RECEPTORY, HISTOCH</t>
  </si>
  <si>
    <t>87223</t>
  </si>
  <si>
    <t>SPECIELNÍ BARVENÍ JEDNODUCHÉ (KAŽDÝ PREPARÁT Z PAR</t>
  </si>
  <si>
    <t>87225</t>
  </si>
  <si>
    <t>SPECIELNI BARVENÍ SLOŽITÉ (ZA KAŽDÝ PREPARÁT ZE ZM</t>
  </si>
  <si>
    <t>87227</t>
  </si>
  <si>
    <t>ENZYMOVÁ HISTOCHEMIE I. (ZA KAŽDÝ MARKER Z 1 BLOKU</t>
  </si>
  <si>
    <t>87229</t>
  </si>
  <si>
    <t>ENZYMOVÁ HISTOCHEMIE II. (ZA KAŽDÝ MARKER Z 1 BLOK</t>
  </si>
  <si>
    <t>87231</t>
  </si>
  <si>
    <t xml:space="preserve">IMUNOHISTOCHEMIE (ZA KAŽDÝ MARKER Z 1 BLOKU)      </t>
  </si>
  <si>
    <t>87233</t>
  </si>
  <si>
    <t xml:space="preserve">METODA POLOTENKÝCH ŘEZŮ Z UMĚL. PRYSKYŘIC         </t>
  </si>
  <si>
    <t>87235</t>
  </si>
  <si>
    <t>VYŠETŘENÍ PREPARÁTU SPECIELNĚ BARVENÉHO NA MIKROOR</t>
  </si>
  <si>
    <t>87237</t>
  </si>
  <si>
    <t>METODA NEODVÁPNĚNÝCH ŘEZŮ Z TVRDÝCH TKÁNÍ Z UMĚLÝC</t>
  </si>
  <si>
    <t>87311</t>
  </si>
  <si>
    <t>ELEKTRONOVĚ MIKROSKOPICKÁ METODA ULTRATENKÝCH ŘEZŮ</t>
  </si>
  <si>
    <t>87317</t>
  </si>
  <si>
    <t>VYŠETŘENÍ ELEKTRONOVĚ MIKROSKOPICKÉ STANDARDNÍ S F</t>
  </si>
  <si>
    <t>87411</t>
  </si>
  <si>
    <t>PEROPERAČNÍ CYTOLOGIE (TECHNICKÁ KOMPONENTA ZA KAŽ</t>
  </si>
  <si>
    <t>87413</t>
  </si>
  <si>
    <t xml:space="preserve">CYTOLOGICKÉ OTISKY A STĚRY -  ZA 1-3 PREPARÁTY    </t>
  </si>
  <si>
    <t>87415</t>
  </si>
  <si>
    <t xml:space="preserve">CYTOLOGICKÉ OTISKY A STĚRY -  ZA 4-10 PREPARÁTŮ   </t>
  </si>
  <si>
    <t>87425</t>
  </si>
  <si>
    <t xml:space="preserve">CYTOLOGICKÉ NÁTĚRY Z NECENTRIFUGOVANÉ TEKUTINY -  </t>
  </si>
  <si>
    <t>87427</t>
  </si>
  <si>
    <t>CYTOLOGICKÉ NÁTĚRY  NECENTRIFUGOVANÉ TEKUTINY - 4-</t>
  </si>
  <si>
    <t>87429</t>
  </si>
  <si>
    <t>CYTOLOGICKÉ NÁTĚRY  NECENTRIFUGOVANÉ TEKUTINY - VÍ</t>
  </si>
  <si>
    <t>87431</t>
  </si>
  <si>
    <t xml:space="preserve">PREPARÁTY METODOU CYTOBLOKU - ZA KAŽDÝ PREPARÁT   </t>
  </si>
  <si>
    <t>87433</t>
  </si>
  <si>
    <t xml:space="preserve">STANDARDNÍ CYTOLOGICKÉ BARVENÍ,  ZA 1-3 PREPARÁTY </t>
  </si>
  <si>
    <t>87435</t>
  </si>
  <si>
    <t>STANDARDNÍ CYTOLOGICKÉ BARVENÍ,  ZA 4-10  PREPARÁT</t>
  </si>
  <si>
    <t>87437</t>
  </si>
  <si>
    <t>STANDARDNÍ CYTOLOGICKÉ BARVENÍ,  ZA VÍCE NEŽ 10 PR</t>
  </si>
  <si>
    <t>87441</t>
  </si>
  <si>
    <t>ENZYMOVÁ CYTOCHEMIE I.  -  ZA KAŽDÝ MARKER Z JEDNO</t>
  </si>
  <si>
    <t>87443</t>
  </si>
  <si>
    <t>ENZYMOVÁ CYTOCHEMIE II. -  ZA KAŽDÝ MARKER Z 1 VZO</t>
  </si>
  <si>
    <t>87445</t>
  </si>
  <si>
    <t xml:space="preserve">IMUNOCYTOCHEMIE -  ZA KAŽDÝ MARKER Z 1 VZORKU     </t>
  </si>
  <si>
    <t>87447</t>
  </si>
  <si>
    <t xml:space="preserve">CYTOLOGICKÉ PREPARÁTY ZHOTOVENÉ CYTOCENTRIFUGOU   </t>
  </si>
  <si>
    <t>87449</t>
  </si>
  <si>
    <t xml:space="preserve">SCREENINGOVÉ ODEČÍTÁNÍ CYTOLOGICKÝCH NÁLEZŮ (ZA 1 </t>
  </si>
  <si>
    <t>87511</t>
  </si>
  <si>
    <t xml:space="preserve">STANOVENÍ BIOPTICKÉ DIAGNÓZY I. STUPNĚ OBTÍŽNOSTI </t>
  </si>
  <si>
    <t>87513</t>
  </si>
  <si>
    <t>STANOVENÍ CYTOLOGICKÉ DIAGNÓZY I. STUPNĚ OBTÍŽNOST</t>
  </si>
  <si>
    <t>87515</t>
  </si>
  <si>
    <t xml:space="preserve">STANOVENÍ PITEVNÍ DIAGNÓZY I. STUPNĚ OBTÍŽNOSTI   </t>
  </si>
  <si>
    <t>87517</t>
  </si>
  <si>
    <t>STANOVENÍ BIOPTICKÉ DIAGNÓZY II. STUPNĚ OBTÍŽNOSTI</t>
  </si>
  <si>
    <t>87519</t>
  </si>
  <si>
    <t>STANOVENÍ CYTOLOGICKÉ DIAGNÓZY II. STUPNĚ OBTÍŽNOS</t>
  </si>
  <si>
    <t>87521</t>
  </si>
  <si>
    <t xml:space="preserve">STANOVENÍ PITEVNÍ DIAGNÓZY II.STUPNĚ OBTÍŽNOSTI   </t>
  </si>
  <si>
    <t>87523</t>
  </si>
  <si>
    <t>STANOVENÍ BIOPTICKÉ DIAGNÓZY III. STUPNĚ OBTÍŽNOST</t>
  </si>
  <si>
    <t>87525</t>
  </si>
  <si>
    <t>STANOVENÍ CYTOLOGICKÉ DIAGNÓZY III. STUPNĚ OBTÍŽNO</t>
  </si>
  <si>
    <t>87527</t>
  </si>
  <si>
    <t xml:space="preserve">STANOVENÍ PITEVNÍ DIAGNÓZY III.STUPNĚ OBTÍŽNOSTI  </t>
  </si>
  <si>
    <t>87611</t>
  </si>
  <si>
    <t>TECHNICKÁ KOMPONENTA MIKROSKOPICKÉHO VYŠETŘENÍ PIT</t>
  </si>
  <si>
    <t>87613</t>
  </si>
  <si>
    <t>TECHNICKO ADMINISTRATIVNÍ KOMPONENTA BIOPSIE (STAN</t>
  </si>
  <si>
    <t>87617</t>
  </si>
  <si>
    <t xml:space="preserve">STANOVENÍ DIAGNÓZY IV. STUPNĚ OBTÍŽNOSTI Z JINÉHO </t>
  </si>
  <si>
    <t>87696</t>
  </si>
  <si>
    <t xml:space="preserve">(VZP) IMUNOHISTOCHEMICKÉ VYŠETŘENÍ CERTIFIKOVANÝM </t>
  </si>
  <si>
    <t>94119</t>
  </si>
  <si>
    <t xml:space="preserve">IZOLACE A UCHOVÁNÍ LIDSKÉ DNA (RNA)               </t>
  </si>
  <si>
    <t>94123</t>
  </si>
  <si>
    <t xml:space="preserve">PCR ANALÝZA LIDSKÉ DNA                            </t>
  </si>
  <si>
    <t>94199</t>
  </si>
  <si>
    <t xml:space="preserve">AMPLIFIKACE METODOU PCR                           </t>
  </si>
  <si>
    <t>94201</t>
  </si>
  <si>
    <t>(VZP) FLUORESCENČNÍ IN SITU HYBRIDIZACE LIDSKÉ DNA</t>
  </si>
  <si>
    <t>813</t>
  </si>
  <si>
    <t>91197</t>
  </si>
  <si>
    <t xml:space="preserve">STANOVENÍ CYTOKINU ELISA                          </t>
  </si>
  <si>
    <t>91427</t>
  </si>
  <si>
    <t>IZOLACE MONONUKLEÁRŮ Z PERIFERNÍ KRVE GRADIENTOVOU</t>
  </si>
  <si>
    <t>94215</t>
  </si>
  <si>
    <t xml:space="preserve">DOT BLOTTING DNA                                  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</si>
  <si>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</si>
  <si>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</si>
  <si>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</si>
  <si>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</si>
  <si>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</t>
  </si>
  <si>
    <t>06 - Neurochirurgická klinika</t>
  </si>
  <si>
    <t>07 - Klinika anesteziologie a resuscitace a intenzivní medicíny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</si>
  <si>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</si>
  <si>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</si>
  <si>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</si>
  <si>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</si>
  <si>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</si>
  <si>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</si>
  <si>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</si>
  <si>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tuber.</t>
  </si>
  <si>
    <t>17 - Neurologická klinika</t>
  </si>
  <si>
    <t>18 - Klinika psychiatrie</t>
  </si>
  <si>
    <t>19 - Klinika pracovního lékařství</t>
  </si>
  <si>
    <t>20 - Klinika chorob kožních a pohl.</t>
  </si>
  <si>
    <t>21 - Onkologická klinika</t>
  </si>
  <si>
    <t>22 - Klinika nukleární medicíny</t>
  </si>
  <si>
    <t>25 - Klinika ústní,čelistní a obl. chir.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</si>
  <si>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</si>
  <si>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</si>
  <si>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</si>
  <si>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</si>
  <si>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</si>
  <si>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Oddělení int. péče chirurg. oborů</t>
  </si>
  <si>
    <t>01</t>
  </si>
  <si>
    <t>02</t>
  </si>
  <si>
    <t>87115</t>
  </si>
  <si>
    <t xml:space="preserve">PITVA ZEMŘELÉHO S INFEKČNÍM ONEMOCNĚNÍM ZAŘAZENÝM </t>
  </si>
  <si>
    <t>03</t>
  </si>
  <si>
    <t>87421</t>
  </si>
  <si>
    <t>CYTOLOGICKÉ NÁTĚRY SEDIMENTU CENTRIFUGOVANÉ TEKUTI</t>
  </si>
  <si>
    <t>04</t>
  </si>
  <si>
    <t>87123</t>
  </si>
  <si>
    <t xml:space="preserve">ODBĚR ALLOGENNÍHO ŠTĚPU Z TĚLA ZEMŘELÉHO          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</si>
  <si>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</si>
  <si>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</si>
  <si>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</si>
  <si>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</si>
  <si>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</si>
  <si>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</si>
  <si>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</si>
  <si>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</si>
  <si>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</si>
  <si>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</si>
  <si>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</si>
  <si>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</si>
  <si>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</si>
  <si>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</si>
  <si>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</si>
  <si>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</si>
  <si>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</si>
  <si>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25</t>
  </si>
  <si>
    <t>29</t>
  </si>
  <si>
    <t>30</t>
  </si>
  <si>
    <t>31</t>
  </si>
  <si>
    <t>32</t>
  </si>
  <si>
    <t>50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</si>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</sst>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96">
    <xf numFmtId="0" fontId="0" fillId="0" borderId="0"/>
    <xf numFmtId="0" fontId="28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288">
    <xf numFmtId="0" fontId="0" fillId="0" borderId="0" xfId="0"/>
    <xf numFmtId="0" fontId="30" fillId="2" borderId="16" xfId="80" applyFont="1" applyFill="1" applyBorder="1"/>
    <xf numFmtId="0" fontId="31" fillId="2" borderId="17" xfId="80" applyFont="1" applyFill="1" applyBorder="1"/>
    <xf numFmtId="3" fontId="31" fillId="2" borderId="18" xfId="80" applyNumberFormat="1" applyFont="1" applyFill="1" applyBorder="1"/>
    <xf numFmtId="10" fontId="31" fillId="2" borderId="19" xfId="80" applyNumberFormat="1" applyFont="1" applyFill="1" applyBorder="1"/>
    <xf numFmtId="0" fontId="31" fillId="4" borderId="17" xfId="80" applyFont="1" applyFill="1" applyBorder="1"/>
    <xf numFmtId="3" fontId="31" fillId="4" borderId="18" xfId="80" applyNumberFormat="1" applyFont="1" applyFill="1" applyBorder="1"/>
    <xf numFmtId="10" fontId="31" fillId="4" borderId="19" xfId="80" applyNumberFormat="1" applyFont="1" applyFill="1" applyBorder="1"/>
    <xf numFmtId="172" fontId="31" fillId="3" borderId="18" xfId="80" applyNumberFormat="1" applyFont="1" applyFill="1" applyBorder="1"/>
    <xf numFmtId="10" fontId="31" fillId="3" borderId="19" xfId="80" applyNumberFormat="1" applyFont="1" applyFill="1" applyBorder="1" applyAlignment="1"/>
    <xf numFmtId="0" fontId="32" fillId="5" borderId="0" xfId="74" applyFont="1" applyFill="1"/>
    <xf numFmtId="0" fontId="34" fillId="5" borderId="0" xfId="74" applyFont="1" applyFill="1"/>
    <xf numFmtId="3" fontId="30" fillId="5" borderId="23" xfId="80" applyNumberFormat="1" applyFont="1" applyFill="1" applyBorder="1"/>
    <xf numFmtId="10" fontId="30" fillId="5" borderId="24" xfId="80" applyNumberFormat="1" applyFont="1" applyFill="1" applyBorder="1"/>
    <xf numFmtId="3" fontId="30" fillId="5" borderId="7" xfId="80" applyNumberFormat="1" applyFont="1" applyFill="1" applyBorder="1"/>
    <xf numFmtId="10" fontId="30" fillId="5" borderId="9" xfId="80" applyNumberFormat="1" applyFont="1" applyFill="1" applyBorder="1"/>
    <xf numFmtId="3" fontId="30" fillId="5" borderId="11" xfId="80" applyNumberFormat="1" applyFont="1" applyFill="1" applyBorder="1"/>
    <xf numFmtId="10" fontId="30" fillId="5" borderId="13" xfId="80" applyNumberFormat="1" applyFont="1" applyFill="1" applyBorder="1"/>
    <xf numFmtId="0" fontId="30" fillId="5" borderId="0" xfId="80" applyFont="1" applyFill="1"/>
    <xf numFmtId="10" fontId="30" fillId="5" borderId="0" xfId="80" applyNumberFormat="1" applyFont="1" applyFill="1"/>
    <xf numFmtId="0" fontId="39" fillId="2" borderId="31" xfId="0" applyFont="1" applyFill="1" applyBorder="1" applyAlignment="1">
      <alignment vertical="top"/>
    </xf>
    <xf numFmtId="0" fontId="39" fillId="2" borderId="32" xfId="0" applyFont="1" applyFill="1" applyBorder="1" applyAlignment="1">
      <alignment vertical="top"/>
    </xf>
    <xf numFmtId="0" fontId="36" fillId="2" borderId="32" xfId="0" applyFont="1" applyFill="1" applyBorder="1" applyAlignment="1">
      <alignment vertical="top"/>
    </xf>
    <xf numFmtId="0" fontId="40" fillId="2" borderId="32" xfId="0" applyFont="1" applyFill="1" applyBorder="1" applyAlignment="1">
      <alignment vertical="top"/>
    </xf>
    <xf numFmtId="0" fontId="38" fillId="2" borderId="32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9" fillId="2" borderId="7" xfId="0" applyFont="1" applyFill="1" applyBorder="1" applyAlignment="1">
      <alignment horizontal="center" vertical="center"/>
    </xf>
    <xf numFmtId="0" fontId="39" fillId="2" borderId="20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/>
    </xf>
    <xf numFmtId="0" fontId="39" fillId="2" borderId="21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 wrapText="1"/>
    </xf>
    <xf numFmtId="0" fontId="40" fillId="2" borderId="22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3" fontId="30" fillId="5" borderId="3" xfId="80" applyNumberFormat="1" applyFont="1" applyFill="1" applyBorder="1"/>
    <xf numFmtId="3" fontId="30" fillId="5" borderId="27" xfId="80" applyNumberFormat="1" applyFont="1" applyFill="1" applyBorder="1"/>
    <xf numFmtId="3" fontId="30" fillId="5" borderId="24" xfId="80" applyNumberFormat="1" applyFont="1" applyFill="1" applyBorder="1"/>
    <xf numFmtId="3" fontId="30" fillId="5" borderId="8" xfId="80" applyNumberFormat="1" applyFont="1" applyFill="1" applyBorder="1"/>
    <xf numFmtId="3" fontId="30" fillId="5" borderId="9" xfId="80" applyNumberFormat="1" applyFont="1" applyFill="1" applyBorder="1"/>
    <xf numFmtId="3" fontId="30" fillId="5" borderId="12" xfId="80" applyNumberFormat="1" applyFont="1" applyFill="1" applyBorder="1"/>
    <xf numFmtId="3" fontId="30" fillId="5" borderId="13" xfId="80" applyNumberFormat="1" applyFont="1" applyFill="1" applyBorder="1"/>
    <xf numFmtId="3" fontId="31" fillId="2" borderId="26" xfId="80" applyNumberFormat="1" applyFont="1" applyFill="1" applyBorder="1"/>
    <xf numFmtId="3" fontId="31" fillId="2" borderId="19" xfId="80" applyNumberFormat="1" applyFont="1" applyFill="1" applyBorder="1"/>
    <xf numFmtId="3" fontId="31" fillId="4" borderId="26" xfId="80" applyNumberFormat="1" applyFont="1" applyFill="1" applyBorder="1"/>
    <xf numFmtId="3" fontId="31" fillId="4" borderId="19" xfId="80" applyNumberFormat="1" applyFont="1" applyFill="1" applyBorder="1"/>
    <xf numFmtId="172" fontId="31" fillId="3" borderId="26" xfId="80" applyNumberFormat="1" applyFont="1" applyFill="1" applyBorder="1"/>
    <xf numFmtId="172" fontId="31" fillId="3" borderId="19" xfId="80" applyNumberFormat="1" applyFont="1" applyFill="1" applyBorder="1"/>
    <xf numFmtId="0" fontId="33" fillId="2" borderId="22" xfId="74" applyFont="1" applyFill="1" applyBorder="1" applyAlignment="1">
      <alignment horizontal="center"/>
    </xf>
    <xf numFmtId="0" fontId="33" fillId="2" borderId="21" xfId="74" applyFont="1" applyFill="1" applyBorder="1" applyAlignment="1">
      <alignment horizontal="center"/>
    </xf>
    <xf numFmtId="0" fontId="33" fillId="2" borderId="23" xfId="80" applyFont="1" applyFill="1" applyBorder="1" applyAlignment="1">
      <alignment horizontal="center"/>
    </xf>
    <xf numFmtId="0" fontId="33" fillId="2" borderId="24" xfId="80" applyFont="1" applyFill="1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/>
    <xf numFmtId="0" fontId="34" fillId="0" borderId="0" xfId="0" applyFont="1" applyFill="1"/>
    <xf numFmtId="0" fontId="34" fillId="0" borderId="34" xfId="0" applyFont="1" applyFill="1" applyBorder="1" applyAlignment="1"/>
    <xf numFmtId="0" fontId="42" fillId="0" borderId="0" xfId="0" applyFont="1" applyFill="1" applyBorder="1" applyAlignment="1"/>
    <xf numFmtId="0" fontId="34" fillId="0" borderId="36" xfId="0" applyFont="1" applyFill="1" applyBorder="1"/>
    <xf numFmtId="0" fontId="0" fillId="0" borderId="0" xfId="0" applyFill="1"/>
    <xf numFmtId="0" fontId="0" fillId="0" borderId="36" xfId="0" applyFill="1" applyBorder="1" applyAlignment="1"/>
    <xf numFmtId="0" fontId="7" fillId="0" borderId="0" xfId="80" applyFill="1"/>
    <xf numFmtId="0" fontId="8" fillId="0" borderId="34" xfId="80" applyFont="1" applyFill="1" applyBorder="1" applyAlignment="1"/>
    <xf numFmtId="3" fontId="35" fillId="0" borderId="6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5" fillId="0" borderId="30" xfId="0" applyNumberFormat="1" applyFont="1" applyFill="1" applyBorder="1" applyAlignment="1">
      <alignment horizontal="right" vertical="top"/>
    </xf>
    <xf numFmtId="3" fontId="35" fillId="0" borderId="22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9" fillId="0" borderId="34" xfId="81" applyFont="1" applyFill="1" applyBorder="1" applyAlignment="1"/>
    <xf numFmtId="0" fontId="32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0" fontId="1" fillId="0" borderId="0" xfId="78" applyFill="1" applyBorder="1" applyAlignment="1"/>
    <xf numFmtId="3" fontId="0" fillId="0" borderId="0" xfId="0" applyNumberFormat="1" applyFill="1"/>
    <xf numFmtId="0" fontId="0" fillId="0" borderId="34" xfId="0" applyFill="1" applyBorder="1" applyAlignment="1"/>
    <xf numFmtId="0" fontId="44" fillId="0" borderId="36" xfId="0" applyFont="1" applyFill="1" applyBorder="1" applyAlignment="1"/>
    <xf numFmtId="165" fontId="3" fillId="0" borderId="48" xfId="53" applyNumberFormat="1" applyFont="1" applyFill="1" applyBorder="1"/>
    <xf numFmtId="9" fontId="3" fillId="0" borderId="48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50" fillId="3" borderId="17" xfId="1" applyFont="1" applyFill="1" applyBorder="1"/>
    <xf numFmtId="0" fontId="50" fillId="4" borderId="31" xfId="1" applyFont="1" applyFill="1" applyBorder="1"/>
    <xf numFmtId="0" fontId="50" fillId="4" borderId="16" xfId="1" applyFont="1" applyFill="1" applyBorder="1"/>
    <xf numFmtId="0" fontId="34" fillId="0" borderId="28" xfId="0" applyFont="1" applyFill="1" applyBorder="1" applyAlignment="1"/>
    <xf numFmtId="0" fontId="34" fillId="0" borderId="29" xfId="0" applyFont="1" applyFill="1" applyBorder="1" applyAlignment="1"/>
    <xf numFmtId="0" fontId="34" fillId="0" borderId="43" xfId="0" applyFont="1" applyFill="1" applyBorder="1" applyAlignment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46" xfId="53" applyFont="1" applyFill="1" applyBorder="1" applyAlignment="1">
      <alignment horizontal="right"/>
    </xf>
    <xf numFmtId="0" fontId="28" fillId="3" borderId="3" xfId="1" applyFill="1" applyBorder="1"/>
    <xf numFmtId="0" fontId="34" fillId="5" borderId="5" xfId="0" applyFont="1" applyFill="1" applyBorder="1"/>
    <xf numFmtId="0" fontId="28" fillId="6" borderId="3" xfId="1" applyFill="1" applyBorder="1"/>
    <xf numFmtId="0" fontId="34" fillId="5" borderId="9" xfId="0" applyFont="1" applyFill="1" applyBorder="1"/>
    <xf numFmtId="0" fontId="28" fillId="6" borderId="41" xfId="1" applyFill="1" applyBorder="1"/>
    <xf numFmtId="0" fontId="34" fillId="5" borderId="21" xfId="0" applyFont="1" applyFill="1" applyBorder="1"/>
    <xf numFmtId="0" fontId="34" fillId="5" borderId="34" xfId="0" applyFont="1" applyFill="1" applyBorder="1"/>
    <xf numFmtId="0" fontId="28" fillId="2" borderId="3" xfId="1" applyFill="1" applyBorder="1"/>
    <xf numFmtId="0" fontId="34" fillId="5" borderId="36" xfId="0" applyFont="1" applyFill="1" applyBorder="1"/>
    <xf numFmtId="0" fontId="28" fillId="4" borderId="3" xfId="1" applyFill="1" applyBorder="1"/>
    <xf numFmtId="9" fontId="36" fillId="0" borderId="5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8" fillId="0" borderId="9" xfId="0" applyNumberFormat="1" applyFont="1" applyFill="1" applyBorder="1" applyAlignment="1">
      <alignment horizontal="right" vertical="top"/>
    </xf>
    <xf numFmtId="9" fontId="36" fillId="0" borderId="21" xfId="0" applyNumberFormat="1" applyFont="1" applyFill="1" applyBorder="1" applyAlignment="1">
      <alignment horizontal="right" vertical="top"/>
    </xf>
    <xf numFmtId="9" fontId="0" fillId="0" borderId="0" xfId="0" applyNumberFormat="1" applyFill="1" applyBorder="1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3" fillId="0" borderId="0" xfId="78" applyNumberFormat="1" applyFont="1" applyFill="1" applyBorder="1" applyAlignment="1"/>
    <xf numFmtId="3" fontId="43" fillId="0" borderId="0" xfId="78" applyNumberFormat="1" applyFont="1" applyFill="1" applyBorder="1" applyAlignment="1"/>
    <xf numFmtId="3" fontId="33" fillId="0" borderId="27" xfId="53" applyNumberFormat="1" applyFont="1" applyFill="1" applyBorder="1"/>
    <xf numFmtId="3" fontId="33" fillId="0" borderId="24" xfId="53" applyNumberFormat="1" applyFont="1" applyFill="1" applyBorder="1"/>
    <xf numFmtId="165" fontId="33" fillId="2" borderId="23" xfId="53" applyNumberFormat="1" applyFont="1" applyFill="1" applyBorder="1" applyAlignment="1">
      <alignment horizontal="right"/>
    </xf>
    <xf numFmtId="170" fontId="0" fillId="0" borderId="0" xfId="0" applyNumberFormat="1" applyFill="1" applyBorder="1" applyAlignment="1"/>
    <xf numFmtId="0" fontId="0" fillId="0" borderId="36" xfId="0" applyFont="1" applyFill="1" applyBorder="1" applyAlignment="1"/>
    <xf numFmtId="0" fontId="26" fillId="0" borderId="0" xfId="0" applyFont="1" applyFill="1"/>
    <xf numFmtId="16" fontId="26" fillId="0" borderId="0" xfId="0" quotePrefix="1" applyNumberFormat="1" applyFont="1" applyFill="1"/>
    <xf numFmtId="0" fontId="26" fillId="0" borderId="0" xfId="0" quotePrefix="1" applyFont="1" applyFill="1"/>
    <xf numFmtId="172" fontId="26" fillId="0" borderId="0" xfId="0" applyNumberFormat="1" applyFont="1" applyFill="1"/>
    <xf numFmtId="173" fontId="26" fillId="0" borderId="0" xfId="0" applyNumberFormat="1" applyFont="1" applyFill="1"/>
    <xf numFmtId="3" fontId="26" fillId="0" borderId="0" xfId="0" applyNumberFormat="1" applyFont="1" applyFill="1"/>
    <xf numFmtId="0" fontId="33" fillId="2" borderId="36" xfId="0" applyFont="1" applyFill="1" applyBorder="1" applyAlignment="1">
      <alignment horizontal="center"/>
    </xf>
    <xf numFmtId="170" fontId="0" fillId="0" borderId="34" xfId="0" applyNumberFormat="1" applyFill="1" applyBorder="1" applyAlignment="1"/>
    <xf numFmtId="170" fontId="0" fillId="0" borderId="0" xfId="0" applyNumberFormat="1" applyFill="1"/>
    <xf numFmtId="9" fontId="0" fillId="0" borderId="34" xfId="0" applyNumberFormat="1" applyFill="1" applyBorder="1" applyAlignment="1"/>
    <xf numFmtId="3" fontId="44" fillId="0" borderId="36" xfId="0" applyNumberFormat="1" applyFont="1" applyFill="1" applyBorder="1" applyAlignment="1"/>
    <xf numFmtId="3" fontId="3" fillId="0" borderId="47" xfId="53" applyNumberFormat="1" applyFont="1" applyFill="1" applyBorder="1"/>
    <xf numFmtId="3" fontId="3" fillId="0" borderId="48" xfId="53" applyNumberFormat="1" applyFont="1" applyFill="1" applyBorder="1"/>
    <xf numFmtId="3" fontId="3" fillId="0" borderId="49" xfId="53" applyNumberFormat="1" applyFont="1" applyFill="1" applyBorder="1"/>
    <xf numFmtId="9" fontId="44" fillId="0" borderId="36" xfId="0" applyNumberFormat="1" applyFont="1" applyFill="1" applyBorder="1" applyAlignment="1"/>
    <xf numFmtId="0" fontId="33" fillId="2" borderId="36" xfId="0" applyNumberFormat="1" applyFont="1" applyFill="1" applyBorder="1" applyAlignment="1">
      <alignment horizontal="center"/>
    </xf>
    <xf numFmtId="0" fontId="41" fillId="3" borderId="25" xfId="0" applyFont="1" applyFill="1" applyBorder="1" applyAlignment="1"/>
    <xf numFmtId="0" fontId="0" fillId="0" borderId="35" xfId="0" applyBorder="1" applyAlignment="1"/>
    <xf numFmtId="0" fontId="41" fillId="2" borderId="25" xfId="0" applyFont="1" applyFill="1" applyBorder="1" applyAlignment="1"/>
    <xf numFmtId="0" fontId="41" fillId="4" borderId="25" xfId="0" applyFont="1" applyFill="1" applyBorder="1" applyAlignment="1"/>
    <xf numFmtId="0" fontId="44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5" fillId="5" borderId="15" xfId="8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33" fillId="2" borderId="23" xfId="74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4" xfId="0" applyBorder="1" applyAlignment="1">
      <alignment horizontal="center"/>
    </xf>
    <xf numFmtId="0" fontId="33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4" fillId="0" borderId="0" xfId="0" applyFont="1" applyFill="1"/>
    <xf numFmtId="0" fontId="2" fillId="0" borderId="1" xfId="0" applyFont="1" applyFill="1" applyBorder="1" applyAlignment="1"/>
    <xf numFmtId="0" fontId="40" fillId="2" borderId="23" xfId="0" applyFont="1" applyFill="1" applyBorder="1" applyAlignment="1">
      <alignment horizontal="center" vertical="center"/>
    </xf>
    <xf numFmtId="0" fontId="34" fillId="2" borderId="27" xfId="0" applyFont="1" applyFill="1" applyBorder="1" applyAlignment="1">
      <alignment horizontal="center" vertical="center"/>
    </xf>
    <xf numFmtId="0" fontId="39" fillId="2" borderId="8" xfId="0" applyFont="1" applyFill="1" applyBorder="1" applyAlignment="1">
      <alignment horizontal="center" vertical="center"/>
    </xf>
    <xf numFmtId="0" fontId="34" fillId="2" borderId="9" xfId="0" applyFont="1" applyFill="1" applyBorder="1" applyAlignment="1">
      <alignment horizontal="center" vertical="center"/>
    </xf>
    <xf numFmtId="0" fontId="47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4" fillId="2" borderId="7" xfId="0" applyFont="1" applyFill="1" applyBorder="1" applyAlignment="1">
      <alignment horizontal="center" vertical="center"/>
    </xf>
    <xf numFmtId="0" fontId="34" fillId="2" borderId="8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/>
    </xf>
    <xf numFmtId="0" fontId="34" fillId="2" borderId="24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 wrapText="1"/>
    </xf>
    <xf numFmtId="0" fontId="34" fillId="2" borderId="22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4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5" fillId="0" borderId="1" xfId="14" applyFill="1" applyBorder="1" applyAlignment="1"/>
    <xf numFmtId="165" fontId="33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3" fillId="2" borderId="23" xfId="53" applyNumberFormat="1" applyFont="1" applyFill="1" applyBorder="1" applyAlignment="1">
      <alignment horizontal="right"/>
    </xf>
    <xf numFmtId="165" fontId="32" fillId="2" borderId="27" xfId="79" applyNumberFormat="1" applyFont="1" applyFill="1" applyBorder="1" applyAlignment="1">
      <alignment horizontal="right"/>
    </xf>
    <xf numFmtId="165" fontId="48" fillId="0" borderId="1" xfId="14" applyNumberFormat="1" applyFont="1" applyFill="1" applyBorder="1" applyAlignment="1"/>
    <xf numFmtId="0" fontId="2" fillId="0" borderId="1" xfId="0" applyFont="1" applyFill="1" applyBorder="1" applyAlignment="1">
      <alignment wrapText="1"/>
    </xf>
    <xf numFmtId="0" fontId="27" fillId="2" borderId="42" xfId="0" applyFont="1" applyFill="1" applyBorder="1" applyAlignment="1">
      <alignment vertical="center"/>
    </xf>
    <xf numFmtId="3" fontId="33" fillId="2" borderId="44" xfId="26" applyNumberFormat="1" applyFont="1" applyFill="1" applyBorder="1" applyAlignment="1">
      <alignment horizontal="center"/>
    </xf>
    <xf numFmtId="3" fontId="33" fillId="2" borderId="36" xfId="26" applyNumberFormat="1" applyFont="1" applyFill="1" applyBorder="1" applyAlignment="1">
      <alignment horizontal="center"/>
    </xf>
    <xf numFmtId="3" fontId="33" fillId="2" borderId="37" xfId="26" applyNumberFormat="1" applyFont="1" applyFill="1" applyBorder="1" applyAlignment="1">
      <alignment horizontal="center"/>
    </xf>
    <xf numFmtId="3" fontId="33" fillId="2" borderId="37" xfId="0" applyNumberFormat="1" applyFont="1" applyFill="1" applyBorder="1" applyAlignment="1">
      <alignment horizontal="center" vertical="top"/>
    </xf>
    <xf numFmtId="0" fontId="33" fillId="2" borderId="28" xfId="0" applyFont="1" applyFill="1" applyBorder="1" applyAlignment="1">
      <alignment horizontal="center" vertical="top" wrapText="1"/>
    </xf>
    <xf numFmtId="0" fontId="33" fillId="2" borderId="28" xfId="0" applyFont="1" applyFill="1" applyBorder="1" applyAlignment="1">
      <alignment horizontal="center" vertical="top"/>
    </xf>
    <xf numFmtId="49" fontId="33" fillId="2" borderId="28" xfId="0" applyNumberFormat="1" applyFont="1" applyFill="1" applyBorder="1" applyAlignment="1">
      <alignment horizontal="center" vertical="top"/>
    </xf>
    <xf numFmtId="0" fontId="33" fillId="2" borderId="28" xfId="0" applyFont="1" applyFill="1" applyBorder="1" applyAlignment="1">
      <alignment horizontal="center" vertical="center"/>
    </xf>
    <xf numFmtId="0" fontId="33" fillId="2" borderId="44" xfId="0" quotePrefix="1" applyFont="1" applyFill="1" applyBorder="1" applyAlignment="1">
      <alignment horizontal="center"/>
    </xf>
    <xf numFmtId="0" fontId="33" fillId="2" borderId="37" xfId="0" applyFont="1" applyFill="1" applyBorder="1" applyAlignment="1">
      <alignment horizontal="center"/>
    </xf>
    <xf numFmtId="9" fontId="49" fillId="2" borderId="37" xfId="0" applyNumberFormat="1" applyFont="1" applyFill="1" applyBorder="1" applyAlignment="1">
      <alignment horizontal="center" vertical="top"/>
    </xf>
    <xf numFmtId="0" fontId="33" fillId="2" borderId="44" xfId="0" quotePrefix="1" applyNumberFormat="1" applyFont="1" applyFill="1" applyBorder="1" applyAlignment="1">
      <alignment horizontal="center"/>
    </xf>
    <xf numFmtId="0" fontId="33" fillId="2" borderId="37" xfId="0" applyNumberFormat="1" applyFont="1" applyFill="1" applyBorder="1" applyAlignment="1">
      <alignment horizontal="center"/>
    </xf>
    <xf numFmtId="0" fontId="49" fillId="2" borderId="37" xfId="0" applyNumberFormat="1" applyFont="1" applyFill="1" applyBorder="1" applyAlignment="1">
      <alignment horizontal="center" vertical="top"/>
    </xf>
    <xf numFmtId="0" fontId="52" fillId="0" borderId="0" xfId="1" applyFont="1" applyFill="1"/>
    <xf numFmtId="3" fontId="35" fillId="7" borderId="51" xfId="0" applyNumberFormat="1" applyFont="1" applyFill="1" applyBorder="1" applyAlignment="1">
      <alignment horizontal="right" vertical="top"/>
    </xf>
    <xf numFmtId="3" fontId="35" fillId="7" borderId="52" xfId="0" applyNumberFormat="1" applyFont="1" applyFill="1" applyBorder="1" applyAlignment="1">
      <alignment horizontal="right" vertical="top"/>
    </xf>
    <xf numFmtId="174" fontId="35" fillId="7" borderId="53" xfId="0" applyNumberFormat="1" applyFont="1" applyFill="1" applyBorder="1" applyAlignment="1">
      <alignment horizontal="right" vertical="top"/>
    </xf>
    <xf numFmtId="3" fontId="35" fillId="0" borderId="51" xfId="0" applyNumberFormat="1" applyFont="1" applyBorder="1" applyAlignment="1">
      <alignment horizontal="right" vertical="top"/>
    </xf>
    <xf numFmtId="174" fontId="35" fillId="7" borderId="54" xfId="0" applyNumberFormat="1" applyFont="1" applyFill="1" applyBorder="1" applyAlignment="1">
      <alignment horizontal="right" vertical="top"/>
    </xf>
    <xf numFmtId="3" fontId="37" fillId="7" borderId="56" xfId="0" applyNumberFormat="1" applyFont="1" applyFill="1" applyBorder="1" applyAlignment="1">
      <alignment horizontal="right" vertical="top"/>
    </xf>
    <xf numFmtId="3" fontId="37" fillId="7" borderId="57" xfId="0" applyNumberFormat="1" applyFont="1" applyFill="1" applyBorder="1" applyAlignment="1">
      <alignment horizontal="right" vertical="top"/>
    </xf>
    <xf numFmtId="174" fontId="37" fillId="7" borderId="58" xfId="0" applyNumberFormat="1" applyFont="1" applyFill="1" applyBorder="1" applyAlignment="1">
      <alignment horizontal="right" vertical="top"/>
    </xf>
    <xf numFmtId="3" fontId="37" fillId="0" borderId="56" xfId="0" applyNumberFormat="1" applyFont="1" applyBorder="1" applyAlignment="1">
      <alignment horizontal="right" vertical="top"/>
    </xf>
    <xf numFmtId="0" fontId="37" fillId="7" borderId="59" xfId="0" applyFont="1" applyFill="1" applyBorder="1" applyAlignment="1">
      <alignment horizontal="right" vertical="top"/>
    </xf>
    <xf numFmtId="0" fontId="35" fillId="7" borderId="54" xfId="0" applyFont="1" applyFill="1" applyBorder="1" applyAlignment="1">
      <alignment horizontal="right" vertical="top"/>
    </xf>
    <xf numFmtId="174" fontId="37" fillId="7" borderId="59" xfId="0" applyNumberFormat="1" applyFont="1" applyFill="1" applyBorder="1" applyAlignment="1">
      <alignment horizontal="right" vertical="top"/>
    </xf>
    <xf numFmtId="0" fontId="35" fillId="7" borderId="53" xfId="0" applyFont="1" applyFill="1" applyBorder="1" applyAlignment="1">
      <alignment horizontal="right" vertical="top"/>
    </xf>
    <xf numFmtId="0" fontId="37" fillId="7" borderId="58" xfId="0" applyFont="1" applyFill="1" applyBorder="1" applyAlignment="1">
      <alignment horizontal="right" vertical="top"/>
    </xf>
    <xf numFmtId="3" fontId="37" fillId="0" borderId="60" xfId="0" applyNumberFormat="1" applyFont="1" applyBorder="1" applyAlignment="1">
      <alignment horizontal="right" vertical="top"/>
    </xf>
    <xf numFmtId="3" fontId="37" fillId="0" borderId="61" xfId="0" applyNumberFormat="1" applyFont="1" applyBorder="1" applyAlignment="1">
      <alignment horizontal="right" vertical="top"/>
    </xf>
    <xf numFmtId="3" fontId="37" fillId="0" borderId="62" xfId="0" applyNumberFormat="1" applyFont="1" applyBorder="1" applyAlignment="1">
      <alignment horizontal="right" vertical="top"/>
    </xf>
    <xf numFmtId="174" fontId="37" fillId="7" borderId="63" xfId="0" applyNumberFormat="1" applyFont="1" applyFill="1" applyBorder="1" applyAlignment="1">
      <alignment horizontal="right" vertical="top"/>
    </xf>
    <xf numFmtId="0" fontId="39" fillId="8" borderId="50" xfId="0" applyFont="1" applyFill="1" applyBorder="1" applyAlignment="1">
      <alignment vertical="top"/>
    </xf>
    <xf numFmtId="0" fontId="39" fillId="8" borderId="50" xfId="0" applyFont="1" applyFill="1" applyBorder="1" applyAlignment="1">
      <alignment vertical="top" indent="2"/>
    </xf>
    <xf numFmtId="0" fontId="39" fillId="8" borderId="50" xfId="0" applyFont="1" applyFill="1" applyBorder="1" applyAlignment="1">
      <alignment vertical="top" indent="4"/>
    </xf>
    <xf numFmtId="0" fontId="40" fillId="8" borderId="55" xfId="0" applyFont="1" applyFill="1" applyBorder="1" applyAlignment="1">
      <alignment vertical="top" indent="6"/>
    </xf>
    <xf numFmtId="0" fontId="39" fillId="8" borderId="50" xfId="0" applyFont="1" applyFill="1" applyBorder="1" applyAlignment="1">
      <alignment vertical="top" indent="8"/>
    </xf>
    <xf numFmtId="0" fontId="40" fillId="8" borderId="55" xfId="0" applyFont="1" applyFill="1" applyBorder="1" applyAlignment="1">
      <alignment vertical="top" indent="2"/>
    </xf>
    <xf numFmtId="0" fontId="40" fillId="8" borderId="55" xfId="0" applyFont="1" applyFill="1" applyBorder="1" applyAlignment="1">
      <alignment vertical="top" indent="4"/>
    </xf>
    <xf numFmtId="0" fontId="40" fillId="8" borderId="55" xfId="0" applyFont="1" applyFill="1" applyBorder="1" applyAlignment="1">
      <alignment vertical="top"/>
    </xf>
    <xf numFmtId="0" fontId="34" fillId="8" borderId="50" xfId="0" applyFont="1" applyFill="1" applyBorder="1"/>
    <xf numFmtId="0" fontId="40" fillId="8" borderId="17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3" fillId="2" borderId="38" xfId="53" applyNumberFormat="1" applyFont="1" applyFill="1" applyBorder="1" applyAlignment="1">
      <alignment horizontal="left"/>
    </xf>
    <xf numFmtId="165" fontId="33" fillId="2" borderId="39" xfId="53" applyNumberFormat="1" applyFont="1" applyFill="1" applyBorder="1" applyAlignment="1">
      <alignment horizontal="left"/>
    </xf>
    <xf numFmtId="165" fontId="33" fillId="2" borderId="40" xfId="53" applyNumberFormat="1" applyFont="1" applyFill="1" applyBorder="1" applyAlignment="1">
      <alignment horizontal="left"/>
    </xf>
    <xf numFmtId="3" fontId="33" fillId="2" borderId="40" xfId="53" applyNumberFormat="1" applyFont="1" applyFill="1" applyBorder="1" applyAlignment="1">
      <alignment horizontal="left"/>
    </xf>
    <xf numFmtId="3" fontId="33" fillId="2" borderId="45" xfId="53" applyNumberFormat="1" applyFont="1" applyFill="1" applyBorder="1" applyAlignment="1">
      <alignment horizontal="left"/>
    </xf>
    <xf numFmtId="0" fontId="0" fillId="0" borderId="23" xfId="0" applyFill="1" applyBorder="1"/>
    <xf numFmtId="0" fontId="0" fillId="0" borderId="27" xfId="0" applyFill="1" applyBorder="1"/>
    <xf numFmtId="165" fontId="0" fillId="0" borderId="27" xfId="0" applyNumberFormat="1" applyFill="1" applyBorder="1"/>
    <xf numFmtId="165" fontId="0" fillId="0" borderId="27" xfId="0" applyNumberFormat="1" applyFill="1" applyBorder="1" applyAlignment="1">
      <alignment horizontal="right"/>
    </xf>
    <xf numFmtId="3" fontId="0" fillId="0" borderId="27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0" fillId="2" borderId="45" xfId="0" applyFill="1" applyBorder="1" applyAlignment="1">
      <alignment vertical="center"/>
    </xf>
    <xf numFmtId="0" fontId="33" fillId="2" borderId="14" xfId="26" applyNumberFormat="1" applyFont="1" applyFill="1" applyBorder="1"/>
    <xf numFmtId="0" fontId="33" fillId="2" borderId="0" xfId="26" applyNumberFormat="1" applyFont="1" applyFill="1" applyBorder="1"/>
    <xf numFmtId="0" fontId="33" fillId="2" borderId="15" xfId="26" applyNumberFormat="1" applyFont="1" applyFill="1" applyBorder="1" applyAlignment="1">
      <alignment horizontal="right"/>
    </xf>
    <xf numFmtId="170" fontId="0" fillId="0" borderId="27" xfId="0" applyNumberFormat="1" applyFill="1" applyBorder="1"/>
    <xf numFmtId="9" fontId="0" fillId="0" borderId="27" xfId="0" applyNumberFormat="1" applyFill="1" applyBorder="1"/>
    <xf numFmtId="9" fontId="0" fillId="0" borderId="24" xfId="0" applyNumberFormat="1" applyFill="1" applyBorder="1"/>
    <xf numFmtId="170" fontId="0" fillId="0" borderId="8" xfId="0" applyNumberFormat="1" applyFill="1" applyBorder="1"/>
    <xf numFmtId="9" fontId="0" fillId="0" borderId="8" xfId="0" applyNumberFormat="1" applyFill="1" applyBorder="1"/>
    <xf numFmtId="9" fontId="0" fillId="0" borderId="9" xfId="0" applyNumberFormat="1" applyFill="1" applyBorder="1"/>
    <xf numFmtId="9" fontId="0" fillId="0" borderId="22" xfId="0" applyNumberFormat="1" applyFill="1" applyBorder="1"/>
    <xf numFmtId="170" fontId="0" fillId="0" borderId="12" xfId="0" applyNumberFormat="1" applyFill="1" applyBorder="1"/>
    <xf numFmtId="0" fontId="0" fillId="0" borderId="12" xfId="0" applyFill="1" applyBorder="1"/>
    <xf numFmtId="9" fontId="0" fillId="0" borderId="12" xfId="0" applyNumberFormat="1" applyFill="1" applyBorder="1"/>
    <xf numFmtId="9" fontId="0" fillId="0" borderId="13" xfId="0" applyNumberFormat="1" applyFill="1" applyBorder="1"/>
    <xf numFmtId="0" fontId="27" fillId="8" borderId="18" xfId="0" applyFont="1" applyFill="1" applyBorder="1"/>
    <xf numFmtId="170" fontId="27" fillId="8" borderId="26" xfId="0" applyNumberFormat="1" applyFont="1" applyFill="1" applyBorder="1"/>
    <xf numFmtId="0" fontId="27" fillId="8" borderId="26" xfId="0" applyFont="1" applyFill="1" applyBorder="1"/>
    <xf numFmtId="9" fontId="27" fillId="8" borderId="26" xfId="0" applyNumberFormat="1" applyFont="1" applyFill="1" applyBorder="1"/>
    <xf numFmtId="9" fontId="27" fillId="8" borderId="19" xfId="0" applyNumberFormat="1" applyFont="1" applyFill="1" applyBorder="1"/>
    <xf numFmtId="0" fontId="27" fillId="0" borderId="23" xfId="0" applyFont="1" applyFill="1" applyBorder="1"/>
    <xf numFmtId="0" fontId="27" fillId="0" borderId="11" xfId="0" applyFont="1" applyFill="1" applyBorder="1"/>
    <xf numFmtId="0" fontId="0" fillId="2" borderId="29" xfId="0" applyFill="1" applyBorder="1" applyAlignment="1">
      <alignment horizontal="center" vertical="top" wrapText="1"/>
    </xf>
    <xf numFmtId="0" fontId="33" fillId="2" borderId="29" xfId="0" applyFont="1" applyFill="1" applyBorder="1" applyAlignment="1">
      <alignment horizontal="center" vertical="top"/>
    </xf>
    <xf numFmtId="49" fontId="33" fillId="2" borderId="29" xfId="0" applyNumberFormat="1" applyFont="1" applyFill="1" applyBorder="1" applyAlignment="1">
      <alignment horizontal="center" vertical="top"/>
    </xf>
    <xf numFmtId="0" fontId="33" fillId="2" borderId="29" xfId="0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left"/>
    </xf>
    <xf numFmtId="3" fontId="33" fillId="2" borderId="15" xfId="0" applyNumberFormat="1" applyFont="1" applyFill="1" applyBorder="1" applyAlignment="1">
      <alignment horizontal="center"/>
    </xf>
    <xf numFmtId="3" fontId="33" fillId="2" borderId="0" xfId="0" applyNumberFormat="1" applyFont="1" applyFill="1" applyBorder="1" applyAlignment="1">
      <alignment horizontal="center"/>
    </xf>
    <xf numFmtId="9" fontId="49" fillId="2" borderId="15" xfId="0" applyNumberFormat="1" applyFont="1" applyFill="1" applyBorder="1" applyAlignment="1">
      <alignment horizontal="center" vertical="top"/>
    </xf>
    <xf numFmtId="3" fontId="33" fillId="2" borderId="15" xfId="0" applyNumberFormat="1" applyFont="1" applyFill="1" applyBorder="1" applyAlignment="1">
      <alignment horizontal="center" vertical="top"/>
    </xf>
    <xf numFmtId="0" fontId="27" fillId="0" borderId="7" xfId="0" applyFont="1" applyFill="1" applyBorder="1"/>
    <xf numFmtId="0" fontId="33" fillId="2" borderId="14" xfId="0" applyNumberFormat="1" applyFont="1" applyFill="1" applyBorder="1" applyAlignment="1">
      <alignment horizontal="left"/>
    </xf>
    <xf numFmtId="0" fontId="33" fillId="2" borderId="15" xfId="0" applyNumberFormat="1" applyFont="1" applyFill="1" applyBorder="1" applyAlignment="1">
      <alignment horizontal="left"/>
    </xf>
    <xf numFmtId="0" fontId="33" fillId="2" borderId="0" xfId="0" applyNumberFormat="1" applyFont="1" applyFill="1" applyBorder="1" applyAlignment="1">
      <alignment horizontal="left"/>
    </xf>
    <xf numFmtId="0" fontId="49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37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1.5481336935097278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3664"/>
        <c:axId val="100371596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1.0724210128634741</c:v>
                </c:pt>
                <c:pt idx="1">
                  <c:v>1.0724210128634741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3815168"/>
        <c:axId val="1013816704"/>
      </c:scatterChart>
      <c:catAx>
        <c:axId val="1003713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37159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71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03713664"/>
        <c:crosses val="autoZero"/>
        <c:crossBetween val="between"/>
      </c:valAx>
      <c:valAx>
        <c:axId val="101381516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13816704"/>
        <c:crosses val="max"/>
        <c:crossBetween val="midCat"/>
      </c:valAx>
      <c:valAx>
        <c:axId val="1013816704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1381516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M\AppData\Local\Microsoft\Windows\Temporary%20Internet%20Files\Content.IE5\BR8D2K7C\Dokumenty\Excel\V&#253;kaz%20pr&#225;ce\V&#253;kaz%202012%20-%20MODE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 počítači"/>
      <sheetName val="0.1"/>
      <sheetName val="1.0"/>
    </sheetNames>
    <sheetDataSet>
      <sheetData sheetId="0">
        <row r="8">
          <cell r="Z8">
            <v>40179</v>
          </cell>
        </row>
        <row r="9">
          <cell r="Z9">
            <v>40273</v>
          </cell>
        </row>
        <row r="10">
          <cell r="Z10">
            <v>40299</v>
          </cell>
        </row>
        <row r="11">
          <cell r="Z11">
            <v>40306</v>
          </cell>
        </row>
        <row r="12">
          <cell r="Z12">
            <v>40364</v>
          </cell>
        </row>
        <row r="13">
          <cell r="Z13">
            <v>40365</v>
          </cell>
        </row>
        <row r="14">
          <cell r="Z14">
            <v>40449</v>
          </cell>
        </row>
        <row r="15">
          <cell r="Z15">
            <v>40479</v>
          </cell>
        </row>
        <row r="16">
          <cell r="Z16">
            <v>40499</v>
          </cell>
        </row>
        <row r="17">
          <cell r="Z17">
            <v>40536</v>
          </cell>
        </row>
        <row r="18">
          <cell r="Z18">
            <v>40537</v>
          </cell>
        </row>
        <row r="19">
          <cell r="Z19">
            <v>40538</v>
          </cell>
        </row>
        <row r="20">
          <cell r="Z20">
            <v>40544</v>
          </cell>
        </row>
        <row r="21">
          <cell r="Z21">
            <v>40658</v>
          </cell>
        </row>
        <row r="22">
          <cell r="Z22">
            <v>40664</v>
          </cell>
        </row>
        <row r="23">
          <cell r="Z23">
            <v>40671</v>
          </cell>
        </row>
        <row r="24">
          <cell r="Z24">
            <v>40729</v>
          </cell>
        </row>
        <row r="25">
          <cell r="Z25">
            <v>40730</v>
          </cell>
        </row>
        <row r="26">
          <cell r="Z26">
            <v>40814</v>
          </cell>
        </row>
        <row r="27">
          <cell r="Z27">
            <v>40844</v>
          </cell>
        </row>
        <row r="28">
          <cell r="Z28">
            <v>40864</v>
          </cell>
        </row>
        <row r="29">
          <cell r="Z29">
            <v>40901</v>
          </cell>
        </row>
        <row r="30">
          <cell r="Z30">
            <v>40902</v>
          </cell>
        </row>
        <row r="31">
          <cell r="Z31">
            <v>40903</v>
          </cell>
        </row>
        <row r="32">
          <cell r="Z32">
            <v>40909</v>
          </cell>
        </row>
        <row r="33">
          <cell r="Z33">
            <v>41008</v>
          </cell>
        </row>
        <row r="34">
          <cell r="Z34">
            <v>41030</v>
          </cell>
        </row>
        <row r="35">
          <cell r="Z35">
            <v>41037</v>
          </cell>
        </row>
        <row r="36">
          <cell r="Z36">
            <v>41095</v>
          </cell>
        </row>
        <row r="37">
          <cell r="Z37">
            <v>41096</v>
          </cell>
        </row>
        <row r="38">
          <cell r="Z38">
            <v>41180</v>
          </cell>
        </row>
        <row r="39">
          <cell r="Z39">
            <v>41210</v>
          </cell>
        </row>
        <row r="40">
          <cell r="Z40">
            <v>41230</v>
          </cell>
        </row>
        <row r="41">
          <cell r="Z41">
            <v>41267</v>
          </cell>
        </row>
        <row r="42">
          <cell r="Z42">
            <v>41268</v>
          </cell>
        </row>
        <row r="43">
          <cell r="Z43">
            <v>41269</v>
          </cell>
        </row>
        <row r="44">
          <cell r="Z44">
            <v>41275</v>
          </cell>
        </row>
        <row r="45">
          <cell r="Z45">
            <v>41365</v>
          </cell>
        </row>
        <row r="46">
          <cell r="Z46">
            <v>41395</v>
          </cell>
        </row>
        <row r="47">
          <cell r="Z47">
            <v>41402</v>
          </cell>
        </row>
        <row r="48">
          <cell r="Z48">
            <v>41460</v>
          </cell>
        </row>
        <row r="49">
          <cell r="Z49">
            <v>41461</v>
          </cell>
        </row>
        <row r="50">
          <cell r="Z50">
            <v>41545</v>
          </cell>
        </row>
        <row r="51">
          <cell r="Z51">
            <v>41575</v>
          </cell>
        </row>
        <row r="52">
          <cell r="Z52">
            <v>41595</v>
          </cell>
        </row>
        <row r="53">
          <cell r="Z53">
            <v>41632</v>
          </cell>
        </row>
        <row r="54">
          <cell r="Z54">
            <v>41633</v>
          </cell>
        </row>
        <row r="55">
          <cell r="B55" t="str">
            <v>V</v>
          </cell>
          <cell r="Z55">
            <v>41634</v>
          </cell>
        </row>
        <row r="56">
          <cell r="B56" t="str">
            <v>S</v>
          </cell>
          <cell r="Z56">
            <v>41640</v>
          </cell>
        </row>
        <row r="57">
          <cell r="B57" t="str">
            <v>D</v>
          </cell>
          <cell r="Z57">
            <v>41750</v>
          </cell>
        </row>
        <row r="58">
          <cell r="B58" t="str">
            <v>D12</v>
          </cell>
          <cell r="Z58">
            <v>41760</v>
          </cell>
        </row>
        <row r="59">
          <cell r="B59" t="str">
            <v>R</v>
          </cell>
          <cell r="Z59">
            <v>41767</v>
          </cell>
        </row>
        <row r="60">
          <cell r="B60" t="str">
            <v>N</v>
          </cell>
          <cell r="Z60">
            <v>41825</v>
          </cell>
        </row>
        <row r="61">
          <cell r="B61" t="str">
            <v>NI</v>
          </cell>
          <cell r="Z61">
            <v>41826</v>
          </cell>
        </row>
        <row r="62">
          <cell r="B62" t="str">
            <v>NV</v>
          </cell>
          <cell r="Z62">
            <v>41910</v>
          </cell>
        </row>
        <row r="63">
          <cell r="B63" t="str">
            <v>DT</v>
          </cell>
          <cell r="Z63">
            <v>41940</v>
          </cell>
        </row>
        <row r="64">
          <cell r="B64" t="str">
            <v>DTI</v>
          </cell>
          <cell r="Z64">
            <v>41960</v>
          </cell>
        </row>
        <row r="65">
          <cell r="B65" t="str">
            <v>DTI</v>
          </cell>
          <cell r="Z65">
            <v>41997</v>
          </cell>
        </row>
        <row r="66">
          <cell r="Z66">
            <v>41998</v>
          </cell>
        </row>
        <row r="67">
          <cell r="Z67">
            <v>41999</v>
          </cell>
        </row>
        <row r="70">
          <cell r="B70" t="str">
            <v>PN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0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56" bestFit="1" customWidth="1"/>
    <col min="2" max="2" width="89.109375" style="56" bestFit="1" customWidth="1"/>
    <col min="3" max="3" width="16.109375" style="58" customWidth="1"/>
    <col min="4" max="16384" width="8.88671875" style="56"/>
  </cols>
  <sheetData>
    <row r="1" spans="1:3" ht="18.600000000000001" customHeight="1" thickBot="1" x14ac:dyDescent="0.4">
      <c r="A1" s="145" t="s">
        <v>117</v>
      </c>
      <c r="B1" s="146"/>
      <c r="C1" s="55"/>
    </row>
    <row r="2" spans="1:3" ht="14.4" customHeight="1" thickBot="1" x14ac:dyDescent="0.35">
      <c r="A2" s="196" t="s">
        <v>148</v>
      </c>
      <c r="B2" s="57"/>
    </row>
    <row r="3" spans="1:3" ht="14.4" customHeight="1" thickBot="1" x14ac:dyDescent="0.35">
      <c r="A3" s="141" t="s">
        <v>144</v>
      </c>
      <c r="B3" s="142"/>
      <c r="C3" s="55"/>
    </row>
    <row r="4" spans="1:3" ht="14.4" customHeight="1" x14ac:dyDescent="0.3">
      <c r="A4" s="100" t="str">
        <f t="shared" ref="A4:A7" si="0">HYPERLINK("#'"&amp;C4&amp;"'!A1",C4)</f>
        <v>HI</v>
      </c>
      <c r="B4" s="101" t="s">
        <v>139</v>
      </c>
      <c r="C4" s="58" t="s">
        <v>120</v>
      </c>
    </row>
    <row r="5" spans="1:3" ht="14.4" customHeight="1" x14ac:dyDescent="0.3">
      <c r="A5" s="102" t="str">
        <f t="shared" si="0"/>
        <v>HI Graf</v>
      </c>
      <c r="B5" s="103" t="s">
        <v>115</v>
      </c>
      <c r="C5" s="58" t="s">
        <v>121</v>
      </c>
    </row>
    <row r="6" spans="1:3" ht="14.4" customHeight="1" x14ac:dyDescent="0.3">
      <c r="A6" s="102" t="str">
        <f t="shared" si="0"/>
        <v>Man Tab</v>
      </c>
      <c r="B6" s="103" t="s">
        <v>150</v>
      </c>
      <c r="C6" s="58" t="s">
        <v>122</v>
      </c>
    </row>
    <row r="7" spans="1:3" ht="14.4" customHeight="1" thickBot="1" x14ac:dyDescent="0.35">
      <c r="A7" s="104" t="str">
        <f t="shared" si="0"/>
        <v>HV</v>
      </c>
      <c r="B7" s="105" t="s">
        <v>65</v>
      </c>
      <c r="C7" s="58" t="s">
        <v>76</v>
      </c>
    </row>
    <row r="8" spans="1:3" ht="14.4" customHeight="1" thickBot="1" x14ac:dyDescent="0.35">
      <c r="A8" s="106"/>
      <c r="B8" s="106"/>
    </row>
    <row r="9" spans="1:3" ht="14.4" customHeight="1" thickBot="1" x14ac:dyDescent="0.35">
      <c r="A9" s="143" t="s">
        <v>118</v>
      </c>
      <c r="B9" s="142"/>
      <c r="C9" s="55"/>
    </row>
    <row r="10" spans="1:3" ht="14.4" customHeight="1" x14ac:dyDescent="0.3">
      <c r="A10" s="107" t="str">
        <f t="shared" ref="A10:A13" si="1">HYPERLINK("#'"&amp;C10&amp;"'!A1",C10)</f>
        <v>Léky Žádanky</v>
      </c>
      <c r="B10" s="101" t="s">
        <v>141</v>
      </c>
      <c r="C10" s="58" t="s">
        <v>123</v>
      </c>
    </row>
    <row r="11" spans="1:3" ht="14.4" customHeight="1" x14ac:dyDescent="0.3">
      <c r="A11" s="102" t="str">
        <f t="shared" si="1"/>
        <v>LŽ Detail</v>
      </c>
      <c r="B11" s="103" t="s">
        <v>140</v>
      </c>
      <c r="C11" s="58" t="s">
        <v>124</v>
      </c>
    </row>
    <row r="12" spans="1:3" ht="14.4" customHeight="1" x14ac:dyDescent="0.3">
      <c r="A12" s="107" t="str">
        <f t="shared" si="1"/>
        <v>Materiál Žádanky</v>
      </c>
      <c r="B12" s="103" t="s">
        <v>142</v>
      </c>
      <c r="C12" s="58" t="s">
        <v>125</v>
      </c>
    </row>
    <row r="13" spans="1:3" ht="14.4" customHeight="1" thickBot="1" x14ac:dyDescent="0.35">
      <c r="A13" s="102" t="str">
        <f t="shared" si="1"/>
        <v>MŽ Detail</v>
      </c>
      <c r="B13" s="103" t="s">
        <v>143</v>
      </c>
      <c r="C13" s="58" t="s">
        <v>126</v>
      </c>
    </row>
    <row r="14" spans="1:3" ht="14.4" customHeight="1" thickBot="1" x14ac:dyDescent="0.35">
      <c r="A14" s="108"/>
      <c r="B14" s="108"/>
    </row>
    <row r="15" spans="1:3" ht="14.4" customHeight="1" thickBot="1" x14ac:dyDescent="0.35">
      <c r="A15" s="144" t="s">
        <v>119</v>
      </c>
      <c r="B15" s="142"/>
      <c r="C15" s="55"/>
    </row>
    <row r="16" spans="1:3" ht="14.4" customHeight="1" x14ac:dyDescent="0.3">
      <c r="A16" s="109" t="str">
        <f t="shared" ref="A16:A19" si="2">HYPERLINK("#'"&amp;C16&amp;"'!A1",C16)</f>
        <v>ZV Vykáz.-A</v>
      </c>
      <c r="B16" s="101" t="s">
        <v>131</v>
      </c>
      <c r="C16" s="58" t="s">
        <v>127</v>
      </c>
    </row>
    <row r="17" spans="1:3" ht="14.4" customHeight="1" x14ac:dyDescent="0.3">
      <c r="A17" s="102" t="str">
        <f t="shared" si="2"/>
        <v>ZV Vykáz.-A Detail</v>
      </c>
      <c r="B17" s="103" t="s">
        <v>132</v>
      </c>
      <c r="C17" s="58" t="s">
        <v>128</v>
      </c>
    </row>
    <row r="18" spans="1:3" ht="14.4" customHeight="1" x14ac:dyDescent="0.3">
      <c r="A18" s="102" t="str">
        <f t="shared" si="2"/>
        <v>ZV Vykáz.-H</v>
      </c>
      <c r="B18" s="103" t="s">
        <v>133</v>
      </c>
      <c r="C18" s="58" t="s">
        <v>129</v>
      </c>
    </row>
    <row r="19" spans="1:3" ht="14.4" customHeight="1" thickBot="1" x14ac:dyDescent="0.35">
      <c r="A19" s="102" t="str">
        <f t="shared" si="2"/>
        <v>ZV Vykáz.-H Detail</v>
      </c>
      <c r="B19" s="103" t="s">
        <v>134</v>
      </c>
      <c r="C19" s="58" t="s">
        <v>130</v>
      </c>
    </row>
    <row r="20" spans="1:3" ht="14.4" customHeight="1" x14ac:dyDescent="0.3">
      <c r="A20" s="59"/>
      <c r="B20" s="5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4" topLeftCell="A5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5.4414062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180" t="s">
        <v>131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14.4" customHeight="1" thickBot="1" x14ac:dyDescent="0.35">
      <c r="A2" s="196" t="s">
        <v>148</v>
      </c>
      <c r="B2" s="132"/>
      <c r="C2" s="85"/>
      <c r="D2" s="132"/>
      <c r="E2" s="85"/>
      <c r="F2" s="132"/>
      <c r="G2" s="134"/>
      <c r="H2" s="132"/>
      <c r="I2" s="85"/>
      <c r="J2" s="132"/>
      <c r="K2" s="85"/>
      <c r="L2" s="132"/>
      <c r="M2" s="134"/>
      <c r="N2" s="132"/>
      <c r="O2" s="85"/>
      <c r="P2" s="132"/>
      <c r="Q2" s="85"/>
      <c r="R2" s="132"/>
      <c r="S2" s="134"/>
    </row>
    <row r="3" spans="1:19" ht="14.4" customHeight="1" x14ac:dyDescent="0.3">
      <c r="A3" s="181" t="s">
        <v>107</v>
      </c>
      <c r="B3" s="182" t="s">
        <v>108</v>
      </c>
      <c r="C3" s="183"/>
      <c r="D3" s="183"/>
      <c r="E3" s="183"/>
      <c r="F3" s="183"/>
      <c r="G3" s="184"/>
      <c r="H3" s="182" t="s">
        <v>109</v>
      </c>
      <c r="I3" s="183"/>
      <c r="J3" s="183"/>
      <c r="K3" s="183"/>
      <c r="L3" s="183"/>
      <c r="M3" s="184"/>
      <c r="N3" s="182" t="s">
        <v>110</v>
      </c>
      <c r="O3" s="183"/>
      <c r="P3" s="183"/>
      <c r="Q3" s="183"/>
      <c r="R3" s="183"/>
      <c r="S3" s="184"/>
    </row>
    <row r="4" spans="1:19" ht="14.4" customHeight="1" thickBot="1" x14ac:dyDescent="0.35">
      <c r="A4" s="252"/>
      <c r="B4" s="253">
        <v>2011</v>
      </c>
      <c r="C4" s="254"/>
      <c r="D4" s="254">
        <v>2012</v>
      </c>
      <c r="E4" s="254"/>
      <c r="F4" s="254">
        <v>2013</v>
      </c>
      <c r="G4" s="255" t="s">
        <v>5</v>
      </c>
      <c r="H4" s="253">
        <v>2011</v>
      </c>
      <c r="I4" s="254"/>
      <c r="J4" s="254">
        <v>2012</v>
      </c>
      <c r="K4" s="254"/>
      <c r="L4" s="254">
        <v>2013</v>
      </c>
      <c r="M4" s="255" t="s">
        <v>5</v>
      </c>
      <c r="N4" s="253">
        <v>2011</v>
      </c>
      <c r="O4" s="254"/>
      <c r="P4" s="254">
        <v>2012</v>
      </c>
      <c r="Q4" s="254"/>
      <c r="R4" s="254">
        <v>2013</v>
      </c>
      <c r="S4" s="255" t="s">
        <v>5</v>
      </c>
    </row>
    <row r="5" spans="1:19" ht="14.4" customHeight="1" x14ac:dyDescent="0.3">
      <c r="A5" s="272" t="s">
        <v>528</v>
      </c>
      <c r="B5" s="256">
        <v>20246871</v>
      </c>
      <c r="C5" s="235">
        <v>1</v>
      </c>
      <c r="D5" s="256">
        <v>21547799</v>
      </c>
      <c r="E5" s="235">
        <v>1.0642532863473078</v>
      </c>
      <c r="F5" s="256">
        <v>21918082</v>
      </c>
      <c r="G5" s="257">
        <v>1.0825416924916447</v>
      </c>
      <c r="H5" s="256"/>
      <c r="I5" s="235"/>
      <c r="J5" s="256"/>
      <c r="K5" s="235"/>
      <c r="L5" s="256"/>
      <c r="M5" s="257"/>
      <c r="N5" s="256"/>
      <c r="O5" s="235"/>
      <c r="P5" s="256"/>
      <c r="Q5" s="235"/>
      <c r="R5" s="256"/>
      <c r="S5" s="258"/>
    </row>
    <row r="6" spans="1:19" ht="14.4" customHeight="1" thickBot="1" x14ac:dyDescent="0.35">
      <c r="A6" s="273" t="s">
        <v>529</v>
      </c>
      <c r="B6" s="263"/>
      <c r="C6" s="264"/>
      <c r="D6" s="263">
        <v>381144</v>
      </c>
      <c r="E6" s="264"/>
      <c r="F6" s="263">
        <v>859912</v>
      </c>
      <c r="G6" s="265"/>
      <c r="H6" s="263"/>
      <c r="I6" s="264"/>
      <c r="J6" s="263"/>
      <c r="K6" s="264"/>
      <c r="L6" s="263"/>
      <c r="M6" s="265"/>
      <c r="N6" s="263"/>
      <c r="O6" s="264"/>
      <c r="P6" s="263"/>
      <c r="Q6" s="264"/>
      <c r="R6" s="263"/>
      <c r="S6" s="266"/>
    </row>
    <row r="7" spans="1:19" ht="14.4" customHeight="1" thickBot="1" x14ac:dyDescent="0.35">
      <c r="A7" s="267" t="s">
        <v>6</v>
      </c>
      <c r="B7" s="268">
        <v>20246871</v>
      </c>
      <c r="C7" s="269">
        <v>1</v>
      </c>
      <c r="D7" s="268">
        <v>21928943</v>
      </c>
      <c r="E7" s="269">
        <v>1.0830781210588045</v>
      </c>
      <c r="F7" s="268">
        <v>22777994</v>
      </c>
      <c r="G7" s="270">
        <v>1.1250130452256055</v>
      </c>
      <c r="H7" s="268"/>
      <c r="I7" s="269"/>
      <c r="J7" s="268"/>
      <c r="K7" s="269"/>
      <c r="L7" s="268"/>
      <c r="M7" s="270"/>
      <c r="N7" s="268"/>
      <c r="O7" s="269"/>
      <c r="P7" s="268"/>
      <c r="Q7" s="269"/>
      <c r="R7" s="268"/>
      <c r="S7" s="271"/>
    </row>
  </sheetData>
  <mergeCells count="5">
    <mergeCell ref="A1:S1"/>
    <mergeCell ref="A3:A4"/>
    <mergeCell ref="B3:G3"/>
    <mergeCell ref="H3:M3"/>
    <mergeCell ref="N3:S3"/>
  </mergeCells>
  <conditionalFormatting sqref="G3:G1048576">
    <cfRule type="cellIs" dxfId="0" priority="1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70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0" bestFit="1" customWidth="1"/>
    <col min="2" max="2" width="2.109375" style="60" bestFit="1" customWidth="1"/>
    <col min="3" max="3" width="8" style="60" bestFit="1" customWidth="1"/>
    <col min="4" max="4" width="50.88671875" style="60" bestFit="1" customWidth="1"/>
    <col min="5" max="6" width="11.109375" style="84" customWidth="1"/>
    <col min="7" max="8" width="9.33203125" style="60" hidden="1" customWidth="1"/>
    <col min="9" max="10" width="11.109375" style="84" customWidth="1"/>
    <col min="11" max="12" width="9.33203125" style="60" hidden="1" customWidth="1"/>
    <col min="13" max="14" width="11.109375" style="84" customWidth="1"/>
    <col min="15" max="15" width="11.109375" style="81" customWidth="1"/>
    <col min="16" max="16" width="11.109375" style="84" customWidth="1"/>
    <col min="17" max="16384" width="8.88671875" style="60"/>
  </cols>
  <sheetData>
    <row r="1" spans="1:16" ht="18.600000000000001" customHeight="1" thickBot="1" x14ac:dyDescent="0.4">
      <c r="A1" s="145" t="s">
        <v>132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</row>
    <row r="2" spans="1:16" ht="14.4" customHeight="1" thickBot="1" x14ac:dyDescent="0.4">
      <c r="A2" s="196" t="s">
        <v>148</v>
      </c>
      <c r="B2" s="86"/>
      <c r="C2" s="86"/>
      <c r="D2" s="86"/>
      <c r="E2" s="135"/>
      <c r="F2" s="135"/>
      <c r="G2" s="86"/>
      <c r="H2" s="86"/>
      <c r="I2" s="135"/>
      <c r="J2" s="135"/>
      <c r="K2" s="86"/>
      <c r="L2" s="86"/>
      <c r="M2" s="135"/>
      <c r="N2" s="135"/>
      <c r="O2" s="139"/>
      <c r="P2" s="135"/>
    </row>
    <row r="3" spans="1:16" ht="14.4" customHeight="1" thickBot="1" x14ac:dyDescent="0.35">
      <c r="D3" s="99" t="s">
        <v>135</v>
      </c>
      <c r="E3" s="136">
        <f t="shared" ref="E3:N3" si="0">SUBTOTAL(9,E6:E1048576)</f>
        <v>67312</v>
      </c>
      <c r="F3" s="137">
        <f t="shared" si="0"/>
        <v>20246871</v>
      </c>
      <c r="G3" s="87"/>
      <c r="H3" s="87"/>
      <c r="I3" s="137">
        <f t="shared" si="0"/>
        <v>68164</v>
      </c>
      <c r="J3" s="137">
        <f t="shared" si="0"/>
        <v>21928943</v>
      </c>
      <c r="K3" s="87"/>
      <c r="L3" s="87"/>
      <c r="M3" s="137">
        <f t="shared" si="0"/>
        <v>72309</v>
      </c>
      <c r="N3" s="137">
        <f t="shared" si="0"/>
        <v>22777994</v>
      </c>
      <c r="O3" s="88">
        <f>IF(F3=0,0,N3/F3)</f>
        <v>1.1250130452256055</v>
      </c>
      <c r="P3" s="138">
        <f>IF(M3=0,0,N3/M3)</f>
        <v>315.00911366496564</v>
      </c>
    </row>
    <row r="4" spans="1:16" ht="14.4" customHeight="1" x14ac:dyDescent="0.3">
      <c r="A4" s="186" t="s">
        <v>103</v>
      </c>
      <c r="B4" s="187" t="s">
        <v>104</v>
      </c>
      <c r="C4" s="188" t="s">
        <v>105</v>
      </c>
      <c r="D4" s="189" t="s">
        <v>78</v>
      </c>
      <c r="E4" s="190">
        <v>2011</v>
      </c>
      <c r="F4" s="191"/>
      <c r="G4" s="131"/>
      <c r="H4" s="131"/>
      <c r="I4" s="190">
        <v>2012</v>
      </c>
      <c r="J4" s="191"/>
      <c r="K4" s="131"/>
      <c r="L4" s="131"/>
      <c r="M4" s="190">
        <v>2013</v>
      </c>
      <c r="N4" s="191"/>
      <c r="O4" s="192" t="s">
        <v>5</v>
      </c>
      <c r="P4" s="185" t="s">
        <v>106</v>
      </c>
    </row>
    <row r="5" spans="1:16" ht="14.4" customHeight="1" thickBot="1" x14ac:dyDescent="0.35">
      <c r="A5" s="274"/>
      <c r="B5" s="275"/>
      <c r="C5" s="276"/>
      <c r="D5" s="277"/>
      <c r="E5" s="278" t="s">
        <v>80</v>
      </c>
      <c r="F5" s="279" t="s">
        <v>17</v>
      </c>
      <c r="G5" s="280"/>
      <c r="H5" s="280"/>
      <c r="I5" s="278" t="s">
        <v>80</v>
      </c>
      <c r="J5" s="279" t="s">
        <v>17</v>
      </c>
      <c r="K5" s="280"/>
      <c r="L5" s="280"/>
      <c r="M5" s="278" t="s">
        <v>80</v>
      </c>
      <c r="N5" s="279" t="s">
        <v>17</v>
      </c>
      <c r="O5" s="281"/>
      <c r="P5" s="282"/>
    </row>
    <row r="6" spans="1:16" ht="14.4" customHeight="1" x14ac:dyDescent="0.3">
      <c r="A6" s="234" t="s">
        <v>530</v>
      </c>
      <c r="B6" s="235" t="s">
        <v>531</v>
      </c>
      <c r="C6" s="235" t="s">
        <v>532</v>
      </c>
      <c r="D6" s="235" t="s">
        <v>533</v>
      </c>
      <c r="E6" s="238">
        <v>131</v>
      </c>
      <c r="F6" s="238">
        <v>34584</v>
      </c>
      <c r="G6" s="235">
        <v>1</v>
      </c>
      <c r="H6" s="235">
        <v>264</v>
      </c>
      <c r="I6" s="238">
        <v>176</v>
      </c>
      <c r="J6" s="238">
        <v>46640</v>
      </c>
      <c r="K6" s="235">
        <v>1.3486005089058524</v>
      </c>
      <c r="L6" s="235">
        <v>265</v>
      </c>
      <c r="M6" s="238">
        <v>179</v>
      </c>
      <c r="N6" s="238">
        <v>47614</v>
      </c>
      <c r="O6" s="257">
        <v>1.37676382142031</v>
      </c>
      <c r="P6" s="239">
        <v>266</v>
      </c>
    </row>
    <row r="7" spans="1:16" ht="14.4" customHeight="1" x14ac:dyDescent="0.3">
      <c r="A7" s="240" t="s">
        <v>530</v>
      </c>
      <c r="B7" s="241" t="s">
        <v>531</v>
      </c>
      <c r="C7" s="241" t="s">
        <v>534</v>
      </c>
      <c r="D7" s="241" t="s">
        <v>535</v>
      </c>
      <c r="E7" s="244">
        <v>29</v>
      </c>
      <c r="F7" s="244">
        <v>29174</v>
      </c>
      <c r="G7" s="241">
        <v>1</v>
      </c>
      <c r="H7" s="241">
        <v>1006</v>
      </c>
      <c r="I7" s="244">
        <v>23</v>
      </c>
      <c r="J7" s="244">
        <v>23322</v>
      </c>
      <c r="K7" s="241">
        <v>0.7994104339480359</v>
      </c>
      <c r="L7" s="241">
        <v>1014</v>
      </c>
      <c r="M7" s="244">
        <v>32</v>
      </c>
      <c r="N7" s="244">
        <v>32768</v>
      </c>
      <c r="O7" s="260">
        <v>1.1231918831836567</v>
      </c>
      <c r="P7" s="245">
        <v>1024</v>
      </c>
    </row>
    <row r="8" spans="1:16" ht="14.4" customHeight="1" x14ac:dyDescent="0.3">
      <c r="A8" s="240" t="s">
        <v>530</v>
      </c>
      <c r="B8" s="241" t="s">
        <v>531</v>
      </c>
      <c r="C8" s="241" t="s">
        <v>536</v>
      </c>
      <c r="D8" s="241" t="s">
        <v>537</v>
      </c>
      <c r="E8" s="244">
        <v>1</v>
      </c>
      <c r="F8" s="244">
        <v>2037</v>
      </c>
      <c r="G8" s="241">
        <v>1</v>
      </c>
      <c r="H8" s="241">
        <v>2037</v>
      </c>
      <c r="I8" s="244">
        <v>2</v>
      </c>
      <c r="J8" s="244">
        <v>4098</v>
      </c>
      <c r="K8" s="241">
        <v>2.0117820324005891</v>
      </c>
      <c r="L8" s="241">
        <v>2049</v>
      </c>
      <c r="M8" s="244">
        <v>3</v>
      </c>
      <c r="N8" s="244">
        <v>6192</v>
      </c>
      <c r="O8" s="260">
        <v>3.0397643593519881</v>
      </c>
      <c r="P8" s="245">
        <v>2064</v>
      </c>
    </row>
    <row r="9" spans="1:16" ht="14.4" customHeight="1" x14ac:dyDescent="0.3">
      <c r="A9" s="240" t="s">
        <v>530</v>
      </c>
      <c r="B9" s="241" t="s">
        <v>531</v>
      </c>
      <c r="C9" s="241" t="s">
        <v>538</v>
      </c>
      <c r="D9" s="241" t="s">
        <v>539</v>
      </c>
      <c r="E9" s="244">
        <v>1</v>
      </c>
      <c r="F9" s="244">
        <v>472</v>
      </c>
      <c r="G9" s="241">
        <v>1</v>
      </c>
      <c r="H9" s="241">
        <v>472</v>
      </c>
      <c r="I9" s="244">
        <v>1</v>
      </c>
      <c r="J9" s="244">
        <v>476</v>
      </c>
      <c r="K9" s="241">
        <v>1.0084745762711864</v>
      </c>
      <c r="L9" s="241">
        <v>476</v>
      </c>
      <c r="M9" s="244"/>
      <c r="N9" s="244"/>
      <c r="O9" s="260"/>
      <c r="P9" s="245"/>
    </row>
    <row r="10" spans="1:16" ht="14.4" customHeight="1" x14ac:dyDescent="0.3">
      <c r="A10" s="240" t="s">
        <v>530</v>
      </c>
      <c r="B10" s="241" t="s">
        <v>531</v>
      </c>
      <c r="C10" s="241" t="s">
        <v>540</v>
      </c>
      <c r="D10" s="241" t="s">
        <v>541</v>
      </c>
      <c r="E10" s="244">
        <v>1</v>
      </c>
      <c r="F10" s="244">
        <v>407</v>
      </c>
      <c r="G10" s="241">
        <v>1</v>
      </c>
      <c r="H10" s="241">
        <v>407</v>
      </c>
      <c r="I10" s="244"/>
      <c r="J10" s="244"/>
      <c r="K10" s="241"/>
      <c r="L10" s="241"/>
      <c r="M10" s="244"/>
      <c r="N10" s="244"/>
      <c r="O10" s="260"/>
      <c r="P10" s="245"/>
    </row>
    <row r="11" spans="1:16" ht="14.4" customHeight="1" x14ac:dyDescent="0.3">
      <c r="A11" s="240" t="s">
        <v>530</v>
      </c>
      <c r="B11" s="241" t="s">
        <v>531</v>
      </c>
      <c r="C11" s="241" t="s">
        <v>542</v>
      </c>
      <c r="D11" s="241" t="s">
        <v>543</v>
      </c>
      <c r="E11" s="244">
        <v>12</v>
      </c>
      <c r="F11" s="244">
        <v>408</v>
      </c>
      <c r="G11" s="241">
        <v>1</v>
      </c>
      <c r="H11" s="241">
        <v>34</v>
      </c>
      <c r="I11" s="244">
        <v>4</v>
      </c>
      <c r="J11" s="244">
        <v>136</v>
      </c>
      <c r="K11" s="241">
        <v>0.33333333333333331</v>
      </c>
      <c r="L11" s="241">
        <v>34</v>
      </c>
      <c r="M11" s="244">
        <v>22</v>
      </c>
      <c r="N11" s="244">
        <v>748</v>
      </c>
      <c r="O11" s="260">
        <v>1.8333333333333333</v>
      </c>
      <c r="P11" s="245">
        <v>34</v>
      </c>
    </row>
    <row r="12" spans="1:16" ht="14.4" customHeight="1" x14ac:dyDescent="0.3">
      <c r="A12" s="240" t="s">
        <v>530</v>
      </c>
      <c r="B12" s="241" t="s">
        <v>531</v>
      </c>
      <c r="C12" s="241" t="s">
        <v>544</v>
      </c>
      <c r="D12" s="241" t="s">
        <v>543</v>
      </c>
      <c r="E12" s="244">
        <v>12410</v>
      </c>
      <c r="F12" s="244">
        <v>657730</v>
      </c>
      <c r="G12" s="241">
        <v>1</v>
      </c>
      <c r="H12" s="241">
        <v>53</v>
      </c>
      <c r="I12" s="244">
        <v>11550</v>
      </c>
      <c r="J12" s="244">
        <v>612150</v>
      </c>
      <c r="K12" s="241">
        <v>0.93070104754230454</v>
      </c>
      <c r="L12" s="241">
        <v>53</v>
      </c>
      <c r="M12" s="244">
        <v>12802</v>
      </c>
      <c r="N12" s="244">
        <v>678506</v>
      </c>
      <c r="O12" s="260">
        <v>1.0315874294923448</v>
      </c>
      <c r="P12" s="245">
        <v>53</v>
      </c>
    </row>
    <row r="13" spans="1:16" ht="14.4" customHeight="1" x14ac:dyDescent="0.3">
      <c r="A13" s="240" t="s">
        <v>530</v>
      </c>
      <c r="B13" s="241" t="s">
        <v>531</v>
      </c>
      <c r="C13" s="241" t="s">
        <v>545</v>
      </c>
      <c r="D13" s="241" t="s">
        <v>546</v>
      </c>
      <c r="E13" s="244">
        <v>10232</v>
      </c>
      <c r="F13" s="244">
        <v>542296</v>
      </c>
      <c r="G13" s="241">
        <v>1</v>
      </c>
      <c r="H13" s="241">
        <v>53</v>
      </c>
      <c r="I13" s="244">
        <v>10313</v>
      </c>
      <c r="J13" s="244">
        <v>546589</v>
      </c>
      <c r="K13" s="241">
        <v>1.0079163408913214</v>
      </c>
      <c r="L13" s="241">
        <v>53</v>
      </c>
      <c r="M13" s="244">
        <v>10928</v>
      </c>
      <c r="N13" s="244">
        <v>579184</v>
      </c>
      <c r="O13" s="260">
        <v>1.0680218921032056</v>
      </c>
      <c r="P13" s="245">
        <v>53</v>
      </c>
    </row>
    <row r="14" spans="1:16" ht="14.4" customHeight="1" x14ac:dyDescent="0.3">
      <c r="A14" s="240" t="s">
        <v>530</v>
      </c>
      <c r="B14" s="241" t="s">
        <v>531</v>
      </c>
      <c r="C14" s="241" t="s">
        <v>547</v>
      </c>
      <c r="D14" s="241" t="s">
        <v>548</v>
      </c>
      <c r="E14" s="244">
        <v>600</v>
      </c>
      <c r="F14" s="244">
        <v>72000</v>
      </c>
      <c r="G14" s="241">
        <v>1</v>
      </c>
      <c r="H14" s="241">
        <v>120</v>
      </c>
      <c r="I14" s="244">
        <v>715</v>
      </c>
      <c r="J14" s="244">
        <v>85800</v>
      </c>
      <c r="K14" s="241">
        <v>1.1916666666666667</v>
      </c>
      <c r="L14" s="241">
        <v>120</v>
      </c>
      <c r="M14" s="244">
        <v>730</v>
      </c>
      <c r="N14" s="244">
        <v>88330</v>
      </c>
      <c r="O14" s="260">
        <v>1.2268055555555555</v>
      </c>
      <c r="P14" s="245">
        <v>121</v>
      </c>
    </row>
    <row r="15" spans="1:16" ht="14.4" customHeight="1" x14ac:dyDescent="0.3">
      <c r="A15" s="240" t="s">
        <v>530</v>
      </c>
      <c r="B15" s="241" t="s">
        <v>531</v>
      </c>
      <c r="C15" s="241" t="s">
        <v>549</v>
      </c>
      <c r="D15" s="241" t="s">
        <v>550</v>
      </c>
      <c r="E15" s="244">
        <v>37</v>
      </c>
      <c r="F15" s="244">
        <v>6401</v>
      </c>
      <c r="G15" s="241">
        <v>1</v>
      </c>
      <c r="H15" s="241">
        <v>173</v>
      </c>
      <c r="I15" s="244">
        <v>48</v>
      </c>
      <c r="J15" s="244">
        <v>8304</v>
      </c>
      <c r="K15" s="241">
        <v>1.2972972972972974</v>
      </c>
      <c r="L15" s="241">
        <v>173</v>
      </c>
      <c r="M15" s="244">
        <v>41</v>
      </c>
      <c r="N15" s="244">
        <v>7134</v>
      </c>
      <c r="O15" s="260">
        <v>1.1145133572879238</v>
      </c>
      <c r="P15" s="245">
        <v>174</v>
      </c>
    </row>
    <row r="16" spans="1:16" ht="14.4" customHeight="1" x14ac:dyDescent="0.3">
      <c r="A16" s="240" t="s">
        <v>530</v>
      </c>
      <c r="B16" s="241" t="s">
        <v>531</v>
      </c>
      <c r="C16" s="241" t="s">
        <v>551</v>
      </c>
      <c r="D16" s="241" t="s">
        <v>552</v>
      </c>
      <c r="E16" s="244">
        <v>1865</v>
      </c>
      <c r="F16" s="244">
        <v>3690835</v>
      </c>
      <c r="G16" s="241">
        <v>1</v>
      </c>
      <c r="H16" s="241">
        <v>1979</v>
      </c>
      <c r="I16" s="244">
        <v>2023</v>
      </c>
      <c r="J16" s="244">
        <v>4015655</v>
      </c>
      <c r="K16" s="241">
        <v>1.0880071853659132</v>
      </c>
      <c r="L16" s="241">
        <v>1985</v>
      </c>
      <c r="M16" s="244">
        <v>1852</v>
      </c>
      <c r="N16" s="244">
        <v>3691036</v>
      </c>
      <c r="O16" s="260">
        <v>1.0000544592212872</v>
      </c>
      <c r="P16" s="245">
        <v>1993</v>
      </c>
    </row>
    <row r="17" spans="1:16" ht="14.4" customHeight="1" x14ac:dyDescent="0.3">
      <c r="A17" s="240" t="s">
        <v>530</v>
      </c>
      <c r="B17" s="241" t="s">
        <v>531</v>
      </c>
      <c r="C17" s="241" t="s">
        <v>553</v>
      </c>
      <c r="D17" s="241" t="s">
        <v>554</v>
      </c>
      <c r="E17" s="244"/>
      <c r="F17" s="244"/>
      <c r="G17" s="241"/>
      <c r="H17" s="241"/>
      <c r="I17" s="244"/>
      <c r="J17" s="244"/>
      <c r="K17" s="241"/>
      <c r="L17" s="241"/>
      <c r="M17" s="244">
        <v>6</v>
      </c>
      <c r="N17" s="244">
        <v>11958</v>
      </c>
      <c r="O17" s="260"/>
      <c r="P17" s="245">
        <v>1993</v>
      </c>
    </row>
    <row r="18" spans="1:16" ht="14.4" customHeight="1" x14ac:dyDescent="0.3">
      <c r="A18" s="240" t="s">
        <v>530</v>
      </c>
      <c r="B18" s="241" t="s">
        <v>531</v>
      </c>
      <c r="C18" s="241" t="s">
        <v>555</v>
      </c>
      <c r="D18" s="241" t="s">
        <v>556</v>
      </c>
      <c r="E18" s="244"/>
      <c r="F18" s="244"/>
      <c r="G18" s="241"/>
      <c r="H18" s="241"/>
      <c r="I18" s="244">
        <v>2</v>
      </c>
      <c r="J18" s="244">
        <v>448</v>
      </c>
      <c r="K18" s="241"/>
      <c r="L18" s="241">
        <v>224</v>
      </c>
      <c r="M18" s="244">
        <v>3</v>
      </c>
      <c r="N18" s="244">
        <v>675</v>
      </c>
      <c r="O18" s="260"/>
      <c r="P18" s="245">
        <v>225</v>
      </c>
    </row>
    <row r="19" spans="1:16" ht="14.4" customHeight="1" x14ac:dyDescent="0.3">
      <c r="A19" s="240" t="s">
        <v>530</v>
      </c>
      <c r="B19" s="241" t="s">
        <v>531</v>
      </c>
      <c r="C19" s="241" t="s">
        <v>557</v>
      </c>
      <c r="D19" s="241" t="s">
        <v>558</v>
      </c>
      <c r="E19" s="244">
        <v>14</v>
      </c>
      <c r="F19" s="244">
        <v>5278</v>
      </c>
      <c r="G19" s="241">
        <v>1</v>
      </c>
      <c r="H19" s="241">
        <v>377</v>
      </c>
      <c r="I19" s="244">
        <v>11</v>
      </c>
      <c r="J19" s="244">
        <v>4169</v>
      </c>
      <c r="K19" s="241">
        <v>0.7898825312618416</v>
      </c>
      <c r="L19" s="241">
        <v>379</v>
      </c>
      <c r="M19" s="244">
        <v>25</v>
      </c>
      <c r="N19" s="244">
        <v>9500</v>
      </c>
      <c r="O19" s="260">
        <v>1.7999242137173173</v>
      </c>
      <c r="P19" s="245">
        <v>380</v>
      </c>
    </row>
    <row r="20" spans="1:16" ht="14.4" customHeight="1" x14ac:dyDescent="0.3">
      <c r="A20" s="240" t="s">
        <v>530</v>
      </c>
      <c r="B20" s="241" t="s">
        <v>531</v>
      </c>
      <c r="C20" s="241" t="s">
        <v>559</v>
      </c>
      <c r="D20" s="241" t="s">
        <v>560</v>
      </c>
      <c r="E20" s="244">
        <v>5707</v>
      </c>
      <c r="F20" s="244">
        <v>924534</v>
      </c>
      <c r="G20" s="241">
        <v>1</v>
      </c>
      <c r="H20" s="241">
        <v>162</v>
      </c>
      <c r="I20" s="244">
        <v>5729</v>
      </c>
      <c r="J20" s="244">
        <v>939556</v>
      </c>
      <c r="K20" s="241">
        <v>1.0162481855724073</v>
      </c>
      <c r="L20" s="241">
        <v>164</v>
      </c>
      <c r="M20" s="244">
        <v>7587</v>
      </c>
      <c r="N20" s="244">
        <v>1251855</v>
      </c>
      <c r="O20" s="260">
        <v>1.3540388995969861</v>
      </c>
      <c r="P20" s="245">
        <v>165</v>
      </c>
    </row>
    <row r="21" spans="1:16" ht="14.4" customHeight="1" x14ac:dyDescent="0.3">
      <c r="A21" s="240" t="s">
        <v>530</v>
      </c>
      <c r="B21" s="241" t="s">
        <v>531</v>
      </c>
      <c r="C21" s="241" t="s">
        <v>561</v>
      </c>
      <c r="D21" s="241" t="s">
        <v>562</v>
      </c>
      <c r="E21" s="244">
        <v>2938</v>
      </c>
      <c r="F21" s="244">
        <v>484770</v>
      </c>
      <c r="G21" s="241">
        <v>1</v>
      </c>
      <c r="H21" s="241">
        <v>165</v>
      </c>
      <c r="I21" s="244">
        <v>2533</v>
      </c>
      <c r="J21" s="244">
        <v>423011</v>
      </c>
      <c r="K21" s="241">
        <v>0.87260143985807703</v>
      </c>
      <c r="L21" s="241">
        <v>167</v>
      </c>
      <c r="M21" s="244">
        <v>2708</v>
      </c>
      <c r="N21" s="244">
        <v>454944</v>
      </c>
      <c r="O21" s="260">
        <v>0.93847391546506587</v>
      </c>
      <c r="P21" s="245">
        <v>168</v>
      </c>
    </row>
    <row r="22" spans="1:16" ht="14.4" customHeight="1" x14ac:dyDescent="0.3">
      <c r="A22" s="240" t="s">
        <v>530</v>
      </c>
      <c r="B22" s="241" t="s">
        <v>531</v>
      </c>
      <c r="C22" s="241" t="s">
        <v>563</v>
      </c>
      <c r="D22" s="241" t="s">
        <v>564</v>
      </c>
      <c r="E22" s="244">
        <v>205</v>
      </c>
      <c r="F22" s="244">
        <v>32390</v>
      </c>
      <c r="G22" s="241">
        <v>1</v>
      </c>
      <c r="H22" s="241">
        <v>158</v>
      </c>
      <c r="I22" s="244">
        <v>226</v>
      </c>
      <c r="J22" s="244">
        <v>35934</v>
      </c>
      <c r="K22" s="241">
        <v>1.109416486569929</v>
      </c>
      <c r="L22" s="241">
        <v>159</v>
      </c>
      <c r="M22" s="244">
        <v>212</v>
      </c>
      <c r="N22" s="244">
        <v>33920</v>
      </c>
      <c r="O22" s="260">
        <v>1.0472368014819389</v>
      </c>
      <c r="P22" s="245">
        <v>160</v>
      </c>
    </row>
    <row r="23" spans="1:16" ht="14.4" customHeight="1" x14ac:dyDescent="0.3">
      <c r="A23" s="240" t="s">
        <v>530</v>
      </c>
      <c r="B23" s="241" t="s">
        <v>531</v>
      </c>
      <c r="C23" s="241" t="s">
        <v>565</v>
      </c>
      <c r="D23" s="241" t="s">
        <v>566</v>
      </c>
      <c r="E23" s="244">
        <v>11</v>
      </c>
      <c r="F23" s="244">
        <v>5720</v>
      </c>
      <c r="G23" s="241">
        <v>1</v>
      </c>
      <c r="H23" s="241">
        <v>520</v>
      </c>
      <c r="I23" s="244">
        <v>24</v>
      </c>
      <c r="J23" s="244">
        <v>12528</v>
      </c>
      <c r="K23" s="241">
        <v>2.1902097902097903</v>
      </c>
      <c r="L23" s="241">
        <v>522</v>
      </c>
      <c r="M23" s="244">
        <v>14</v>
      </c>
      <c r="N23" s="244">
        <v>7350</v>
      </c>
      <c r="O23" s="260">
        <v>1.284965034965035</v>
      </c>
      <c r="P23" s="245">
        <v>525</v>
      </c>
    </row>
    <row r="24" spans="1:16" ht="14.4" customHeight="1" x14ac:dyDescent="0.3">
      <c r="A24" s="240" t="s">
        <v>530</v>
      </c>
      <c r="B24" s="241" t="s">
        <v>531</v>
      </c>
      <c r="C24" s="241" t="s">
        <v>567</v>
      </c>
      <c r="D24" s="241" t="s">
        <v>568</v>
      </c>
      <c r="E24" s="244">
        <v>1138</v>
      </c>
      <c r="F24" s="244">
        <v>353918</v>
      </c>
      <c r="G24" s="241">
        <v>1</v>
      </c>
      <c r="H24" s="241">
        <v>311</v>
      </c>
      <c r="I24" s="244">
        <v>1227</v>
      </c>
      <c r="J24" s="244">
        <v>384051</v>
      </c>
      <c r="K24" s="241">
        <v>1.0851411908973265</v>
      </c>
      <c r="L24" s="241">
        <v>313</v>
      </c>
      <c r="M24" s="244">
        <v>1143</v>
      </c>
      <c r="N24" s="244">
        <v>361188</v>
      </c>
      <c r="O24" s="260">
        <v>1.020541481360089</v>
      </c>
      <c r="P24" s="245">
        <v>316</v>
      </c>
    </row>
    <row r="25" spans="1:16" ht="14.4" customHeight="1" x14ac:dyDescent="0.3">
      <c r="A25" s="240" t="s">
        <v>530</v>
      </c>
      <c r="B25" s="241" t="s">
        <v>531</v>
      </c>
      <c r="C25" s="241" t="s">
        <v>569</v>
      </c>
      <c r="D25" s="241" t="s">
        <v>570</v>
      </c>
      <c r="E25" s="244">
        <v>2021</v>
      </c>
      <c r="F25" s="244">
        <v>854883</v>
      </c>
      <c r="G25" s="241">
        <v>1</v>
      </c>
      <c r="H25" s="241">
        <v>423</v>
      </c>
      <c r="I25" s="244">
        <v>2076</v>
      </c>
      <c r="J25" s="244">
        <v>882300</v>
      </c>
      <c r="K25" s="241">
        <v>1.0320710553373971</v>
      </c>
      <c r="L25" s="241">
        <v>425</v>
      </c>
      <c r="M25" s="244">
        <v>2098</v>
      </c>
      <c r="N25" s="244">
        <v>900042</v>
      </c>
      <c r="O25" s="260">
        <v>1.0528247725127298</v>
      </c>
      <c r="P25" s="245">
        <v>429</v>
      </c>
    </row>
    <row r="26" spans="1:16" ht="14.4" customHeight="1" x14ac:dyDescent="0.3">
      <c r="A26" s="240" t="s">
        <v>530</v>
      </c>
      <c r="B26" s="241" t="s">
        <v>531</v>
      </c>
      <c r="C26" s="241" t="s">
        <v>571</v>
      </c>
      <c r="D26" s="241" t="s">
        <v>572</v>
      </c>
      <c r="E26" s="244">
        <v>388</v>
      </c>
      <c r="F26" s="244">
        <v>167616</v>
      </c>
      <c r="G26" s="241">
        <v>1</v>
      </c>
      <c r="H26" s="241">
        <v>432</v>
      </c>
      <c r="I26" s="244">
        <v>503</v>
      </c>
      <c r="J26" s="244">
        <v>218302</v>
      </c>
      <c r="K26" s="241">
        <v>1.302393566246659</v>
      </c>
      <c r="L26" s="241">
        <v>434</v>
      </c>
      <c r="M26" s="244">
        <v>442</v>
      </c>
      <c r="N26" s="244">
        <v>192270</v>
      </c>
      <c r="O26" s="260">
        <v>1.1470861970217641</v>
      </c>
      <c r="P26" s="245">
        <v>435</v>
      </c>
    </row>
    <row r="27" spans="1:16" ht="14.4" customHeight="1" x14ac:dyDescent="0.3">
      <c r="A27" s="240" t="s">
        <v>530</v>
      </c>
      <c r="B27" s="241" t="s">
        <v>531</v>
      </c>
      <c r="C27" s="241" t="s">
        <v>573</v>
      </c>
      <c r="D27" s="241" t="s">
        <v>574</v>
      </c>
      <c r="E27" s="244">
        <v>3</v>
      </c>
      <c r="F27" s="244">
        <v>1947</v>
      </c>
      <c r="G27" s="241">
        <v>1</v>
      </c>
      <c r="H27" s="241">
        <v>649</v>
      </c>
      <c r="I27" s="244">
        <v>2</v>
      </c>
      <c r="J27" s="244">
        <v>1302</v>
      </c>
      <c r="K27" s="241">
        <v>0.66872110939907548</v>
      </c>
      <c r="L27" s="241">
        <v>651</v>
      </c>
      <c r="M27" s="244"/>
      <c r="N27" s="244"/>
      <c r="O27" s="260"/>
      <c r="P27" s="245"/>
    </row>
    <row r="28" spans="1:16" ht="14.4" customHeight="1" x14ac:dyDescent="0.3">
      <c r="A28" s="240" t="s">
        <v>530</v>
      </c>
      <c r="B28" s="241" t="s">
        <v>531</v>
      </c>
      <c r="C28" s="241" t="s">
        <v>575</v>
      </c>
      <c r="D28" s="241" t="s">
        <v>576</v>
      </c>
      <c r="E28" s="244">
        <v>6135</v>
      </c>
      <c r="F28" s="244">
        <v>2067495</v>
      </c>
      <c r="G28" s="241">
        <v>1</v>
      </c>
      <c r="H28" s="241">
        <v>337</v>
      </c>
      <c r="I28" s="244">
        <v>7434</v>
      </c>
      <c r="J28" s="244">
        <v>2505258</v>
      </c>
      <c r="K28" s="241">
        <v>1.2117359413202935</v>
      </c>
      <c r="L28" s="241">
        <v>337</v>
      </c>
      <c r="M28" s="244">
        <v>7200</v>
      </c>
      <c r="N28" s="244">
        <v>2433600</v>
      </c>
      <c r="O28" s="260">
        <v>1.1770766071985663</v>
      </c>
      <c r="P28" s="245">
        <v>338</v>
      </c>
    </row>
    <row r="29" spans="1:16" ht="14.4" customHeight="1" x14ac:dyDescent="0.3">
      <c r="A29" s="240" t="s">
        <v>530</v>
      </c>
      <c r="B29" s="241" t="s">
        <v>531</v>
      </c>
      <c r="C29" s="241" t="s">
        <v>577</v>
      </c>
      <c r="D29" s="241" t="s">
        <v>578</v>
      </c>
      <c r="E29" s="244">
        <v>8</v>
      </c>
      <c r="F29" s="244">
        <v>12664</v>
      </c>
      <c r="G29" s="241">
        <v>1</v>
      </c>
      <c r="H29" s="241">
        <v>1583</v>
      </c>
      <c r="I29" s="244">
        <v>4</v>
      </c>
      <c r="J29" s="244">
        <v>6340</v>
      </c>
      <c r="K29" s="241">
        <v>0.50063171193935563</v>
      </c>
      <c r="L29" s="241">
        <v>1585</v>
      </c>
      <c r="M29" s="244">
        <v>14</v>
      </c>
      <c r="N29" s="244">
        <v>22246</v>
      </c>
      <c r="O29" s="260">
        <v>1.7566329753632344</v>
      </c>
      <c r="P29" s="245">
        <v>1589</v>
      </c>
    </row>
    <row r="30" spans="1:16" ht="14.4" customHeight="1" x14ac:dyDescent="0.3">
      <c r="A30" s="240" t="s">
        <v>530</v>
      </c>
      <c r="B30" s="241" t="s">
        <v>531</v>
      </c>
      <c r="C30" s="241" t="s">
        <v>579</v>
      </c>
      <c r="D30" s="241" t="s">
        <v>580</v>
      </c>
      <c r="E30" s="244">
        <v>1302</v>
      </c>
      <c r="F30" s="244">
        <v>132804</v>
      </c>
      <c r="G30" s="241">
        <v>1</v>
      </c>
      <c r="H30" s="241">
        <v>102</v>
      </c>
      <c r="I30" s="244">
        <v>1298</v>
      </c>
      <c r="J30" s="244">
        <v>132396</v>
      </c>
      <c r="K30" s="241">
        <v>0.99692780337941633</v>
      </c>
      <c r="L30" s="241">
        <v>102</v>
      </c>
      <c r="M30" s="244">
        <v>1393</v>
      </c>
      <c r="N30" s="244">
        <v>143479</v>
      </c>
      <c r="O30" s="260">
        <v>1.0803816150115961</v>
      </c>
      <c r="P30" s="245">
        <v>103</v>
      </c>
    </row>
    <row r="31" spans="1:16" ht="14.4" customHeight="1" x14ac:dyDescent="0.3">
      <c r="A31" s="240" t="s">
        <v>530</v>
      </c>
      <c r="B31" s="241" t="s">
        <v>531</v>
      </c>
      <c r="C31" s="241" t="s">
        <v>581</v>
      </c>
      <c r="D31" s="241" t="s">
        <v>582</v>
      </c>
      <c r="E31" s="244">
        <v>1</v>
      </c>
      <c r="F31" s="244">
        <v>3333</v>
      </c>
      <c r="G31" s="241">
        <v>1</v>
      </c>
      <c r="H31" s="241">
        <v>3333</v>
      </c>
      <c r="I31" s="244">
        <v>3</v>
      </c>
      <c r="J31" s="244">
        <v>10071</v>
      </c>
      <c r="K31" s="241">
        <v>3.0216021602160215</v>
      </c>
      <c r="L31" s="241">
        <v>3357</v>
      </c>
      <c r="M31" s="244"/>
      <c r="N31" s="244"/>
      <c r="O31" s="260"/>
      <c r="P31" s="245"/>
    </row>
    <row r="32" spans="1:16" ht="14.4" customHeight="1" x14ac:dyDescent="0.3">
      <c r="A32" s="240" t="s">
        <v>530</v>
      </c>
      <c r="B32" s="241" t="s">
        <v>531</v>
      </c>
      <c r="C32" s="241" t="s">
        <v>583</v>
      </c>
      <c r="D32" s="241" t="s">
        <v>584</v>
      </c>
      <c r="E32" s="244">
        <v>14</v>
      </c>
      <c r="F32" s="244">
        <v>69972</v>
      </c>
      <c r="G32" s="241">
        <v>1</v>
      </c>
      <c r="H32" s="241">
        <v>4998</v>
      </c>
      <c r="I32" s="244">
        <v>24</v>
      </c>
      <c r="J32" s="244">
        <v>120336</v>
      </c>
      <c r="K32" s="241">
        <v>1.7197736237352084</v>
      </c>
      <c r="L32" s="241">
        <v>5014</v>
      </c>
      <c r="M32" s="244">
        <v>16</v>
      </c>
      <c r="N32" s="244">
        <v>80560</v>
      </c>
      <c r="O32" s="260">
        <v>1.1513176699251129</v>
      </c>
      <c r="P32" s="245">
        <v>5035</v>
      </c>
    </row>
    <row r="33" spans="1:16" ht="14.4" customHeight="1" x14ac:dyDescent="0.3">
      <c r="A33" s="240" t="s">
        <v>530</v>
      </c>
      <c r="B33" s="241" t="s">
        <v>531</v>
      </c>
      <c r="C33" s="241" t="s">
        <v>585</v>
      </c>
      <c r="D33" s="241" t="s">
        <v>586</v>
      </c>
      <c r="E33" s="244">
        <v>13</v>
      </c>
      <c r="F33" s="244">
        <v>75530</v>
      </c>
      <c r="G33" s="241">
        <v>1</v>
      </c>
      <c r="H33" s="241">
        <v>5810</v>
      </c>
      <c r="I33" s="244">
        <v>14</v>
      </c>
      <c r="J33" s="244">
        <v>81648</v>
      </c>
      <c r="K33" s="241">
        <v>1.0810009267840592</v>
      </c>
      <c r="L33" s="241">
        <v>5832</v>
      </c>
      <c r="M33" s="244">
        <v>11</v>
      </c>
      <c r="N33" s="244">
        <v>64460</v>
      </c>
      <c r="O33" s="260">
        <v>0.85343572090560038</v>
      </c>
      <c r="P33" s="245">
        <v>5860</v>
      </c>
    </row>
    <row r="34" spans="1:16" ht="14.4" customHeight="1" x14ac:dyDescent="0.3">
      <c r="A34" s="240" t="s">
        <v>530</v>
      </c>
      <c r="B34" s="241" t="s">
        <v>531</v>
      </c>
      <c r="C34" s="241" t="s">
        <v>587</v>
      </c>
      <c r="D34" s="241" t="s">
        <v>588</v>
      </c>
      <c r="E34" s="244">
        <v>9</v>
      </c>
      <c r="F34" s="244">
        <v>1998</v>
      </c>
      <c r="G34" s="241">
        <v>1</v>
      </c>
      <c r="H34" s="241">
        <v>222</v>
      </c>
      <c r="I34" s="244">
        <v>3</v>
      </c>
      <c r="J34" s="244">
        <v>666</v>
      </c>
      <c r="K34" s="241">
        <v>0.33333333333333331</v>
      </c>
      <c r="L34" s="241">
        <v>222</v>
      </c>
      <c r="M34" s="244">
        <v>3</v>
      </c>
      <c r="N34" s="244">
        <v>669</v>
      </c>
      <c r="O34" s="260">
        <v>0.33483483483483484</v>
      </c>
      <c r="P34" s="245">
        <v>223</v>
      </c>
    </row>
    <row r="35" spans="1:16" ht="14.4" customHeight="1" x14ac:dyDescent="0.3">
      <c r="A35" s="240" t="s">
        <v>530</v>
      </c>
      <c r="B35" s="241" t="s">
        <v>531</v>
      </c>
      <c r="C35" s="241" t="s">
        <v>589</v>
      </c>
      <c r="D35" s="241" t="s">
        <v>590</v>
      </c>
      <c r="E35" s="244">
        <v>7</v>
      </c>
      <c r="F35" s="244">
        <v>749</v>
      </c>
      <c r="G35" s="241">
        <v>1</v>
      </c>
      <c r="H35" s="241">
        <v>107</v>
      </c>
      <c r="I35" s="244">
        <v>3</v>
      </c>
      <c r="J35" s="244">
        <v>321</v>
      </c>
      <c r="K35" s="241">
        <v>0.42857142857142855</v>
      </c>
      <c r="L35" s="241">
        <v>107</v>
      </c>
      <c r="M35" s="244">
        <v>3</v>
      </c>
      <c r="N35" s="244">
        <v>324</v>
      </c>
      <c r="O35" s="260">
        <v>0.43257676902536718</v>
      </c>
      <c r="P35" s="245">
        <v>108</v>
      </c>
    </row>
    <row r="36" spans="1:16" ht="14.4" customHeight="1" x14ac:dyDescent="0.3">
      <c r="A36" s="240" t="s">
        <v>530</v>
      </c>
      <c r="B36" s="241" t="s">
        <v>531</v>
      </c>
      <c r="C36" s="241" t="s">
        <v>591</v>
      </c>
      <c r="D36" s="241" t="s">
        <v>592</v>
      </c>
      <c r="E36" s="244">
        <v>4</v>
      </c>
      <c r="F36" s="244">
        <v>652</v>
      </c>
      <c r="G36" s="241">
        <v>1</v>
      </c>
      <c r="H36" s="241">
        <v>163</v>
      </c>
      <c r="I36" s="244"/>
      <c r="J36" s="244"/>
      <c r="K36" s="241"/>
      <c r="L36" s="241"/>
      <c r="M36" s="244"/>
      <c r="N36" s="244"/>
      <c r="O36" s="260"/>
      <c r="P36" s="245"/>
    </row>
    <row r="37" spans="1:16" ht="14.4" customHeight="1" x14ac:dyDescent="0.3">
      <c r="A37" s="240" t="s">
        <v>530</v>
      </c>
      <c r="B37" s="241" t="s">
        <v>531</v>
      </c>
      <c r="C37" s="241" t="s">
        <v>593</v>
      </c>
      <c r="D37" s="241" t="s">
        <v>594</v>
      </c>
      <c r="E37" s="244">
        <v>158</v>
      </c>
      <c r="F37" s="244">
        <v>4266</v>
      </c>
      <c r="G37" s="241">
        <v>1</v>
      </c>
      <c r="H37" s="241">
        <v>27</v>
      </c>
      <c r="I37" s="244">
        <v>111</v>
      </c>
      <c r="J37" s="244">
        <v>2997</v>
      </c>
      <c r="K37" s="241">
        <v>0.70253164556962022</v>
      </c>
      <c r="L37" s="241">
        <v>27</v>
      </c>
      <c r="M37" s="244"/>
      <c r="N37" s="244"/>
      <c r="O37" s="260"/>
      <c r="P37" s="245"/>
    </row>
    <row r="38" spans="1:16" ht="14.4" customHeight="1" x14ac:dyDescent="0.3">
      <c r="A38" s="240" t="s">
        <v>530</v>
      </c>
      <c r="B38" s="241" t="s">
        <v>531</v>
      </c>
      <c r="C38" s="241" t="s">
        <v>595</v>
      </c>
      <c r="D38" s="241" t="s">
        <v>596</v>
      </c>
      <c r="E38" s="244">
        <v>281</v>
      </c>
      <c r="F38" s="244">
        <v>12645</v>
      </c>
      <c r="G38" s="241">
        <v>1</v>
      </c>
      <c r="H38" s="241">
        <v>45</v>
      </c>
      <c r="I38" s="244">
        <v>135</v>
      </c>
      <c r="J38" s="244">
        <v>6210</v>
      </c>
      <c r="K38" s="241">
        <v>0.49110320284697506</v>
      </c>
      <c r="L38" s="241">
        <v>46</v>
      </c>
      <c r="M38" s="244"/>
      <c r="N38" s="244"/>
      <c r="O38" s="260"/>
      <c r="P38" s="245"/>
    </row>
    <row r="39" spans="1:16" ht="14.4" customHeight="1" x14ac:dyDescent="0.3">
      <c r="A39" s="240" t="s">
        <v>530</v>
      </c>
      <c r="B39" s="241" t="s">
        <v>531</v>
      </c>
      <c r="C39" s="241" t="s">
        <v>597</v>
      </c>
      <c r="D39" s="241" t="s">
        <v>598</v>
      </c>
      <c r="E39" s="244">
        <v>34</v>
      </c>
      <c r="F39" s="244">
        <v>3366</v>
      </c>
      <c r="G39" s="241">
        <v>1</v>
      </c>
      <c r="H39" s="241">
        <v>99</v>
      </c>
      <c r="I39" s="244">
        <v>10</v>
      </c>
      <c r="J39" s="244">
        <v>1000</v>
      </c>
      <c r="K39" s="241">
        <v>0.29708853238265004</v>
      </c>
      <c r="L39" s="241">
        <v>100</v>
      </c>
      <c r="M39" s="244"/>
      <c r="N39" s="244"/>
      <c r="O39" s="260"/>
      <c r="P39" s="245"/>
    </row>
    <row r="40" spans="1:16" ht="14.4" customHeight="1" x14ac:dyDescent="0.3">
      <c r="A40" s="240" t="s">
        <v>530</v>
      </c>
      <c r="B40" s="241" t="s">
        <v>531</v>
      </c>
      <c r="C40" s="241" t="s">
        <v>599</v>
      </c>
      <c r="D40" s="241" t="s">
        <v>600</v>
      </c>
      <c r="E40" s="244">
        <v>30</v>
      </c>
      <c r="F40" s="244">
        <v>10710</v>
      </c>
      <c r="G40" s="241">
        <v>1</v>
      </c>
      <c r="H40" s="241">
        <v>357</v>
      </c>
      <c r="I40" s="244">
        <v>35</v>
      </c>
      <c r="J40" s="244">
        <v>12635</v>
      </c>
      <c r="K40" s="241">
        <v>1.1797385620915033</v>
      </c>
      <c r="L40" s="241">
        <v>361</v>
      </c>
      <c r="M40" s="244">
        <v>41</v>
      </c>
      <c r="N40" s="244">
        <v>14965</v>
      </c>
      <c r="O40" s="260">
        <v>1.3972922502334266</v>
      </c>
      <c r="P40" s="245">
        <v>365</v>
      </c>
    </row>
    <row r="41" spans="1:16" ht="14.4" customHeight="1" x14ac:dyDescent="0.3">
      <c r="A41" s="240" t="s">
        <v>530</v>
      </c>
      <c r="B41" s="241" t="s">
        <v>531</v>
      </c>
      <c r="C41" s="241" t="s">
        <v>601</v>
      </c>
      <c r="D41" s="241" t="s">
        <v>602</v>
      </c>
      <c r="E41" s="244">
        <v>160</v>
      </c>
      <c r="F41" s="244">
        <v>5760</v>
      </c>
      <c r="G41" s="241">
        <v>1</v>
      </c>
      <c r="H41" s="241">
        <v>36</v>
      </c>
      <c r="I41" s="244">
        <v>156</v>
      </c>
      <c r="J41" s="244">
        <v>5616</v>
      </c>
      <c r="K41" s="241">
        <v>0.97499999999999998</v>
      </c>
      <c r="L41" s="241">
        <v>36</v>
      </c>
      <c r="M41" s="244">
        <v>85</v>
      </c>
      <c r="N41" s="244">
        <v>3145</v>
      </c>
      <c r="O41" s="260">
        <v>0.54600694444444442</v>
      </c>
      <c r="P41" s="245">
        <v>37</v>
      </c>
    </row>
    <row r="42" spans="1:16" ht="14.4" customHeight="1" x14ac:dyDescent="0.3">
      <c r="A42" s="240" t="s">
        <v>530</v>
      </c>
      <c r="B42" s="241" t="s">
        <v>531</v>
      </c>
      <c r="C42" s="241" t="s">
        <v>603</v>
      </c>
      <c r="D42" s="241" t="s">
        <v>604</v>
      </c>
      <c r="E42" s="244">
        <v>278</v>
      </c>
      <c r="F42" s="244">
        <v>46148</v>
      </c>
      <c r="G42" s="241">
        <v>1</v>
      </c>
      <c r="H42" s="241">
        <v>166</v>
      </c>
      <c r="I42" s="244">
        <v>228</v>
      </c>
      <c r="J42" s="244">
        <v>37848</v>
      </c>
      <c r="K42" s="241">
        <v>0.82014388489208634</v>
      </c>
      <c r="L42" s="241">
        <v>166</v>
      </c>
      <c r="M42" s="244">
        <v>262</v>
      </c>
      <c r="N42" s="244">
        <v>43754</v>
      </c>
      <c r="O42" s="260">
        <v>0.94812342896766921</v>
      </c>
      <c r="P42" s="245">
        <v>167</v>
      </c>
    </row>
    <row r="43" spans="1:16" ht="14.4" customHeight="1" x14ac:dyDescent="0.3">
      <c r="A43" s="240" t="s">
        <v>530</v>
      </c>
      <c r="B43" s="241" t="s">
        <v>531</v>
      </c>
      <c r="C43" s="241" t="s">
        <v>605</v>
      </c>
      <c r="D43" s="241" t="s">
        <v>606</v>
      </c>
      <c r="E43" s="244">
        <v>32</v>
      </c>
      <c r="F43" s="244">
        <v>7936</v>
      </c>
      <c r="G43" s="241">
        <v>1</v>
      </c>
      <c r="H43" s="241">
        <v>248</v>
      </c>
      <c r="I43" s="244">
        <v>11</v>
      </c>
      <c r="J43" s="244">
        <v>2750</v>
      </c>
      <c r="K43" s="241">
        <v>0.34652217741935482</v>
      </c>
      <c r="L43" s="241">
        <v>250</v>
      </c>
      <c r="M43" s="244">
        <v>6</v>
      </c>
      <c r="N43" s="244">
        <v>1506</v>
      </c>
      <c r="O43" s="260">
        <v>0.18976814516129031</v>
      </c>
      <c r="P43" s="245">
        <v>251</v>
      </c>
    </row>
    <row r="44" spans="1:16" ht="14.4" customHeight="1" x14ac:dyDescent="0.3">
      <c r="A44" s="240" t="s">
        <v>530</v>
      </c>
      <c r="B44" s="241" t="s">
        <v>531</v>
      </c>
      <c r="C44" s="241" t="s">
        <v>607</v>
      </c>
      <c r="D44" s="241" t="s">
        <v>608</v>
      </c>
      <c r="E44" s="244"/>
      <c r="F44" s="244"/>
      <c r="G44" s="241"/>
      <c r="H44" s="241"/>
      <c r="I44" s="244">
        <v>1</v>
      </c>
      <c r="J44" s="244">
        <v>456</v>
      </c>
      <c r="K44" s="241"/>
      <c r="L44" s="241">
        <v>456</v>
      </c>
      <c r="M44" s="244"/>
      <c r="N44" s="244"/>
      <c r="O44" s="260"/>
      <c r="P44" s="245"/>
    </row>
    <row r="45" spans="1:16" ht="14.4" customHeight="1" x14ac:dyDescent="0.3">
      <c r="A45" s="240" t="s">
        <v>530</v>
      </c>
      <c r="B45" s="241" t="s">
        <v>531</v>
      </c>
      <c r="C45" s="241" t="s">
        <v>609</v>
      </c>
      <c r="D45" s="241" t="s">
        <v>610</v>
      </c>
      <c r="E45" s="244">
        <v>2</v>
      </c>
      <c r="F45" s="244">
        <v>1428</v>
      </c>
      <c r="G45" s="241">
        <v>1</v>
      </c>
      <c r="H45" s="241">
        <v>714</v>
      </c>
      <c r="I45" s="244"/>
      <c r="J45" s="244"/>
      <c r="K45" s="241"/>
      <c r="L45" s="241"/>
      <c r="M45" s="244"/>
      <c r="N45" s="244"/>
      <c r="O45" s="260"/>
      <c r="P45" s="245"/>
    </row>
    <row r="46" spans="1:16" ht="14.4" customHeight="1" x14ac:dyDescent="0.3">
      <c r="A46" s="240" t="s">
        <v>530</v>
      </c>
      <c r="B46" s="241" t="s">
        <v>531</v>
      </c>
      <c r="C46" s="241" t="s">
        <v>611</v>
      </c>
      <c r="D46" s="241" t="s">
        <v>612</v>
      </c>
      <c r="E46" s="244">
        <v>1</v>
      </c>
      <c r="F46" s="244">
        <v>302</v>
      </c>
      <c r="G46" s="241">
        <v>1</v>
      </c>
      <c r="H46" s="241">
        <v>302</v>
      </c>
      <c r="I46" s="244">
        <v>1</v>
      </c>
      <c r="J46" s="244">
        <v>302</v>
      </c>
      <c r="K46" s="241">
        <v>1</v>
      </c>
      <c r="L46" s="241">
        <v>302</v>
      </c>
      <c r="M46" s="244"/>
      <c r="N46" s="244"/>
      <c r="O46" s="260"/>
      <c r="P46" s="245"/>
    </row>
    <row r="47" spans="1:16" ht="14.4" customHeight="1" x14ac:dyDescent="0.3">
      <c r="A47" s="240" t="s">
        <v>530</v>
      </c>
      <c r="B47" s="241" t="s">
        <v>531</v>
      </c>
      <c r="C47" s="241" t="s">
        <v>613</v>
      </c>
      <c r="D47" s="241" t="s">
        <v>614</v>
      </c>
      <c r="E47" s="244">
        <v>186</v>
      </c>
      <c r="F47" s="244">
        <v>122016</v>
      </c>
      <c r="G47" s="241">
        <v>1</v>
      </c>
      <c r="H47" s="241">
        <v>656</v>
      </c>
      <c r="I47" s="244">
        <v>349</v>
      </c>
      <c r="J47" s="244">
        <v>230340</v>
      </c>
      <c r="K47" s="241">
        <v>1.8877852084972462</v>
      </c>
      <c r="L47" s="241">
        <v>660</v>
      </c>
      <c r="M47" s="244">
        <v>330</v>
      </c>
      <c r="N47" s="244">
        <v>219120</v>
      </c>
      <c r="O47" s="260">
        <v>1.7958300550747444</v>
      </c>
      <c r="P47" s="245">
        <v>664</v>
      </c>
    </row>
    <row r="48" spans="1:16" ht="14.4" customHeight="1" x14ac:dyDescent="0.3">
      <c r="A48" s="240" t="s">
        <v>530</v>
      </c>
      <c r="B48" s="241" t="s">
        <v>531</v>
      </c>
      <c r="C48" s="241" t="s">
        <v>615</v>
      </c>
      <c r="D48" s="241" t="s">
        <v>616</v>
      </c>
      <c r="E48" s="244">
        <v>2175</v>
      </c>
      <c r="F48" s="244">
        <v>169650</v>
      </c>
      <c r="G48" s="241">
        <v>1</v>
      </c>
      <c r="H48" s="241">
        <v>78</v>
      </c>
      <c r="I48" s="244">
        <v>2073</v>
      </c>
      <c r="J48" s="244">
        <v>161694</v>
      </c>
      <c r="K48" s="241">
        <v>0.95310344827586202</v>
      </c>
      <c r="L48" s="241">
        <v>78</v>
      </c>
      <c r="M48" s="244">
        <v>2043</v>
      </c>
      <c r="N48" s="244">
        <v>161397</v>
      </c>
      <c r="O48" s="260">
        <v>0.95135278514588861</v>
      </c>
      <c r="P48" s="245">
        <v>79</v>
      </c>
    </row>
    <row r="49" spans="1:16" ht="14.4" customHeight="1" x14ac:dyDescent="0.3">
      <c r="A49" s="240" t="s">
        <v>530</v>
      </c>
      <c r="B49" s="241" t="s">
        <v>531</v>
      </c>
      <c r="C49" s="241" t="s">
        <v>617</v>
      </c>
      <c r="D49" s="241" t="s">
        <v>618</v>
      </c>
      <c r="E49" s="244">
        <v>308</v>
      </c>
      <c r="F49" s="244">
        <v>35112</v>
      </c>
      <c r="G49" s="241">
        <v>1</v>
      </c>
      <c r="H49" s="241">
        <v>114</v>
      </c>
      <c r="I49" s="244">
        <v>170</v>
      </c>
      <c r="J49" s="244">
        <v>19550</v>
      </c>
      <c r="K49" s="241">
        <v>0.55678970152654361</v>
      </c>
      <c r="L49" s="241">
        <v>115</v>
      </c>
      <c r="M49" s="244">
        <v>143</v>
      </c>
      <c r="N49" s="244">
        <v>16445</v>
      </c>
      <c r="O49" s="260">
        <v>0.46835839598997492</v>
      </c>
      <c r="P49" s="245">
        <v>115</v>
      </c>
    </row>
    <row r="50" spans="1:16" ht="14.4" customHeight="1" x14ac:dyDescent="0.3">
      <c r="A50" s="240" t="s">
        <v>530</v>
      </c>
      <c r="B50" s="241" t="s">
        <v>531</v>
      </c>
      <c r="C50" s="241" t="s">
        <v>619</v>
      </c>
      <c r="D50" s="241" t="s">
        <v>620</v>
      </c>
      <c r="E50" s="244">
        <v>89</v>
      </c>
      <c r="F50" s="244">
        <v>12015</v>
      </c>
      <c r="G50" s="241">
        <v>1</v>
      </c>
      <c r="H50" s="241">
        <v>135</v>
      </c>
      <c r="I50" s="244">
        <v>89</v>
      </c>
      <c r="J50" s="244">
        <v>12015</v>
      </c>
      <c r="K50" s="241">
        <v>1</v>
      </c>
      <c r="L50" s="241">
        <v>135</v>
      </c>
      <c r="M50" s="244">
        <v>75</v>
      </c>
      <c r="N50" s="244">
        <v>10200</v>
      </c>
      <c r="O50" s="260">
        <v>0.84893882646691632</v>
      </c>
      <c r="P50" s="245">
        <v>136</v>
      </c>
    </row>
    <row r="51" spans="1:16" ht="14.4" customHeight="1" x14ac:dyDescent="0.3">
      <c r="A51" s="240" t="s">
        <v>530</v>
      </c>
      <c r="B51" s="241" t="s">
        <v>531</v>
      </c>
      <c r="C51" s="241" t="s">
        <v>621</v>
      </c>
      <c r="D51" s="241" t="s">
        <v>622</v>
      </c>
      <c r="E51" s="244">
        <v>7</v>
      </c>
      <c r="F51" s="244">
        <v>5439</v>
      </c>
      <c r="G51" s="241">
        <v>1</v>
      </c>
      <c r="H51" s="241">
        <v>777</v>
      </c>
      <c r="I51" s="244">
        <v>4</v>
      </c>
      <c r="J51" s="244">
        <v>3132</v>
      </c>
      <c r="K51" s="241">
        <v>0.57584114726971869</v>
      </c>
      <c r="L51" s="241">
        <v>783</v>
      </c>
      <c r="M51" s="244">
        <v>6</v>
      </c>
      <c r="N51" s="244">
        <v>4746</v>
      </c>
      <c r="O51" s="260">
        <v>0.87258687258687262</v>
      </c>
      <c r="P51" s="245">
        <v>791</v>
      </c>
    </row>
    <row r="52" spans="1:16" ht="14.4" customHeight="1" x14ac:dyDescent="0.3">
      <c r="A52" s="240" t="s">
        <v>530</v>
      </c>
      <c r="B52" s="241" t="s">
        <v>531</v>
      </c>
      <c r="C52" s="241" t="s">
        <v>623</v>
      </c>
      <c r="D52" s="241" t="s">
        <v>624</v>
      </c>
      <c r="E52" s="244">
        <v>4510</v>
      </c>
      <c r="F52" s="244">
        <v>1253780</v>
      </c>
      <c r="G52" s="241">
        <v>1</v>
      </c>
      <c r="H52" s="241">
        <v>278</v>
      </c>
      <c r="I52" s="244">
        <v>4224</v>
      </c>
      <c r="J52" s="244">
        <v>1182720</v>
      </c>
      <c r="K52" s="241">
        <v>0.94332339006843302</v>
      </c>
      <c r="L52" s="241">
        <v>280</v>
      </c>
      <c r="M52" s="244">
        <v>4196</v>
      </c>
      <c r="N52" s="244">
        <v>1179076</v>
      </c>
      <c r="O52" s="260">
        <v>0.94041697905533661</v>
      </c>
      <c r="P52" s="245">
        <v>281</v>
      </c>
    </row>
    <row r="53" spans="1:16" ht="14.4" customHeight="1" x14ac:dyDescent="0.3">
      <c r="A53" s="240" t="s">
        <v>530</v>
      </c>
      <c r="B53" s="241" t="s">
        <v>531</v>
      </c>
      <c r="C53" s="241" t="s">
        <v>625</v>
      </c>
      <c r="D53" s="241" t="s">
        <v>626</v>
      </c>
      <c r="E53" s="244">
        <v>464</v>
      </c>
      <c r="F53" s="244">
        <v>111360</v>
      </c>
      <c r="G53" s="241">
        <v>1</v>
      </c>
      <c r="H53" s="241">
        <v>240</v>
      </c>
      <c r="I53" s="244">
        <v>603</v>
      </c>
      <c r="J53" s="244">
        <v>145926</v>
      </c>
      <c r="K53" s="241">
        <v>1.3103987068965517</v>
      </c>
      <c r="L53" s="241">
        <v>242</v>
      </c>
      <c r="M53" s="244">
        <v>528</v>
      </c>
      <c r="N53" s="244">
        <v>128304</v>
      </c>
      <c r="O53" s="260">
        <v>1.1521551724137931</v>
      </c>
      <c r="P53" s="245">
        <v>243</v>
      </c>
    </row>
    <row r="54" spans="1:16" ht="14.4" customHeight="1" x14ac:dyDescent="0.3">
      <c r="A54" s="240" t="s">
        <v>530</v>
      </c>
      <c r="B54" s="241" t="s">
        <v>531</v>
      </c>
      <c r="C54" s="241" t="s">
        <v>627</v>
      </c>
      <c r="D54" s="241" t="s">
        <v>628</v>
      </c>
      <c r="E54" s="244">
        <v>23</v>
      </c>
      <c r="F54" s="244">
        <v>78039</v>
      </c>
      <c r="G54" s="241">
        <v>1</v>
      </c>
      <c r="H54" s="241">
        <v>3393</v>
      </c>
      <c r="I54" s="244">
        <v>17</v>
      </c>
      <c r="J54" s="244">
        <v>58021</v>
      </c>
      <c r="K54" s="241">
        <v>0.74348723074360257</v>
      </c>
      <c r="L54" s="241">
        <v>3413</v>
      </c>
      <c r="M54" s="244">
        <v>26</v>
      </c>
      <c r="N54" s="244">
        <v>89414</v>
      </c>
      <c r="O54" s="260">
        <v>1.14576045310678</v>
      </c>
      <c r="P54" s="245">
        <v>3439</v>
      </c>
    </row>
    <row r="55" spans="1:16" ht="14.4" customHeight="1" x14ac:dyDescent="0.3">
      <c r="A55" s="240" t="s">
        <v>530</v>
      </c>
      <c r="B55" s="241" t="s">
        <v>531</v>
      </c>
      <c r="C55" s="241" t="s">
        <v>629</v>
      </c>
      <c r="D55" s="241" t="s">
        <v>630</v>
      </c>
      <c r="E55" s="244">
        <v>4272</v>
      </c>
      <c r="F55" s="244">
        <v>1926672</v>
      </c>
      <c r="G55" s="241">
        <v>1</v>
      </c>
      <c r="H55" s="241">
        <v>451</v>
      </c>
      <c r="I55" s="244">
        <v>4510</v>
      </c>
      <c r="J55" s="244">
        <v>2043030</v>
      </c>
      <c r="K55" s="241">
        <v>1.0603932584269662</v>
      </c>
      <c r="L55" s="241">
        <v>453</v>
      </c>
      <c r="M55" s="244">
        <v>4862</v>
      </c>
      <c r="N55" s="244">
        <v>2217072</v>
      </c>
      <c r="O55" s="260">
        <v>1.1507262263633873</v>
      </c>
      <c r="P55" s="245">
        <v>456</v>
      </c>
    </row>
    <row r="56" spans="1:16" ht="14.4" customHeight="1" x14ac:dyDescent="0.3">
      <c r="A56" s="240" t="s">
        <v>530</v>
      </c>
      <c r="B56" s="241" t="s">
        <v>531</v>
      </c>
      <c r="C56" s="241" t="s">
        <v>631</v>
      </c>
      <c r="D56" s="241" t="s">
        <v>632</v>
      </c>
      <c r="E56" s="244">
        <v>121</v>
      </c>
      <c r="F56" s="244">
        <v>54692</v>
      </c>
      <c r="G56" s="241">
        <v>1</v>
      </c>
      <c r="H56" s="241">
        <v>452</v>
      </c>
      <c r="I56" s="244">
        <v>82</v>
      </c>
      <c r="J56" s="244">
        <v>37228</v>
      </c>
      <c r="K56" s="241">
        <v>0.68068456081328166</v>
      </c>
      <c r="L56" s="241">
        <v>454</v>
      </c>
      <c r="M56" s="244">
        <v>93</v>
      </c>
      <c r="N56" s="244">
        <v>42501</v>
      </c>
      <c r="O56" s="260">
        <v>0.77709719885906536</v>
      </c>
      <c r="P56" s="245">
        <v>457</v>
      </c>
    </row>
    <row r="57" spans="1:16" ht="14.4" customHeight="1" x14ac:dyDescent="0.3">
      <c r="A57" s="240" t="s">
        <v>530</v>
      </c>
      <c r="B57" s="241" t="s">
        <v>531</v>
      </c>
      <c r="C57" s="241" t="s">
        <v>633</v>
      </c>
      <c r="D57" s="241" t="s">
        <v>634</v>
      </c>
      <c r="E57" s="244">
        <v>2</v>
      </c>
      <c r="F57" s="244">
        <v>12026</v>
      </c>
      <c r="G57" s="241">
        <v>1</v>
      </c>
      <c r="H57" s="241">
        <v>6013</v>
      </c>
      <c r="I57" s="244">
        <v>2</v>
      </c>
      <c r="J57" s="244">
        <v>12098</v>
      </c>
      <c r="K57" s="241">
        <v>1.0059870281057708</v>
      </c>
      <c r="L57" s="241">
        <v>6049</v>
      </c>
      <c r="M57" s="244">
        <v>4</v>
      </c>
      <c r="N57" s="244">
        <v>24376</v>
      </c>
      <c r="O57" s="260">
        <v>2.0269416264759688</v>
      </c>
      <c r="P57" s="245">
        <v>6094</v>
      </c>
    </row>
    <row r="58" spans="1:16" ht="14.4" customHeight="1" x14ac:dyDescent="0.3">
      <c r="A58" s="240" t="s">
        <v>530</v>
      </c>
      <c r="B58" s="241" t="s">
        <v>531</v>
      </c>
      <c r="C58" s="241" t="s">
        <v>635</v>
      </c>
      <c r="D58" s="241" t="s">
        <v>636</v>
      </c>
      <c r="E58" s="244">
        <v>33</v>
      </c>
      <c r="F58" s="244">
        <v>13035</v>
      </c>
      <c r="G58" s="241">
        <v>1</v>
      </c>
      <c r="H58" s="241">
        <v>395</v>
      </c>
      <c r="I58" s="244">
        <v>25</v>
      </c>
      <c r="J58" s="244">
        <v>9975</v>
      </c>
      <c r="K58" s="241">
        <v>0.76524741081703107</v>
      </c>
      <c r="L58" s="241">
        <v>399</v>
      </c>
      <c r="M58" s="244">
        <v>35</v>
      </c>
      <c r="N58" s="244">
        <v>14140</v>
      </c>
      <c r="O58" s="260">
        <v>1.084771768316072</v>
      </c>
      <c r="P58" s="245">
        <v>404</v>
      </c>
    </row>
    <row r="59" spans="1:16" ht="14.4" customHeight="1" x14ac:dyDescent="0.3">
      <c r="A59" s="240" t="s">
        <v>530</v>
      </c>
      <c r="B59" s="241" t="s">
        <v>531</v>
      </c>
      <c r="C59" s="241" t="s">
        <v>637</v>
      </c>
      <c r="D59" s="241" t="s">
        <v>638</v>
      </c>
      <c r="E59" s="244">
        <v>7377</v>
      </c>
      <c r="F59" s="244">
        <v>2530311</v>
      </c>
      <c r="G59" s="241">
        <v>1</v>
      </c>
      <c r="H59" s="241">
        <v>343</v>
      </c>
      <c r="I59" s="244">
        <v>7332</v>
      </c>
      <c r="J59" s="244">
        <v>2529540</v>
      </c>
      <c r="K59" s="241">
        <v>0.99969529437290516</v>
      </c>
      <c r="L59" s="241">
        <v>345</v>
      </c>
      <c r="M59" s="244">
        <v>7524</v>
      </c>
      <c r="N59" s="244">
        <v>2618352</v>
      </c>
      <c r="O59" s="260">
        <v>1.0347945371142124</v>
      </c>
      <c r="P59" s="245">
        <v>348</v>
      </c>
    </row>
    <row r="60" spans="1:16" ht="14.4" customHeight="1" x14ac:dyDescent="0.3">
      <c r="A60" s="240" t="s">
        <v>530</v>
      </c>
      <c r="B60" s="241" t="s">
        <v>531</v>
      </c>
      <c r="C60" s="241" t="s">
        <v>639</v>
      </c>
      <c r="D60" s="241" t="s">
        <v>640</v>
      </c>
      <c r="E60" s="244">
        <v>746</v>
      </c>
      <c r="F60" s="244">
        <v>2136544</v>
      </c>
      <c r="G60" s="241">
        <v>1</v>
      </c>
      <c r="H60" s="241">
        <v>2864</v>
      </c>
      <c r="I60" s="244">
        <v>781</v>
      </c>
      <c r="J60" s="244">
        <v>2244594</v>
      </c>
      <c r="K60" s="241">
        <v>1.0505723261491455</v>
      </c>
      <c r="L60" s="241">
        <v>2874</v>
      </c>
      <c r="M60" s="244">
        <v>719</v>
      </c>
      <c r="N60" s="244">
        <v>2075034</v>
      </c>
      <c r="O60" s="260">
        <v>0.97121051567391081</v>
      </c>
      <c r="P60" s="245">
        <v>2886</v>
      </c>
    </row>
    <row r="61" spans="1:16" ht="14.4" customHeight="1" x14ac:dyDescent="0.3">
      <c r="A61" s="240" t="s">
        <v>530</v>
      </c>
      <c r="B61" s="241" t="s">
        <v>531</v>
      </c>
      <c r="C61" s="241" t="s">
        <v>641</v>
      </c>
      <c r="D61" s="241" t="s">
        <v>642</v>
      </c>
      <c r="E61" s="244">
        <v>231</v>
      </c>
      <c r="F61" s="244">
        <v>498729</v>
      </c>
      <c r="G61" s="241">
        <v>1</v>
      </c>
      <c r="H61" s="241">
        <v>2159</v>
      </c>
      <c r="I61" s="244">
        <v>279</v>
      </c>
      <c r="J61" s="244">
        <v>602919</v>
      </c>
      <c r="K61" s="241">
        <v>1.2089110518939143</v>
      </c>
      <c r="L61" s="241">
        <v>2161</v>
      </c>
      <c r="M61" s="244">
        <v>258</v>
      </c>
      <c r="N61" s="244">
        <v>558312</v>
      </c>
      <c r="O61" s="260">
        <v>1.1194696919569547</v>
      </c>
      <c r="P61" s="245">
        <v>2164</v>
      </c>
    </row>
    <row r="62" spans="1:16" ht="14.4" customHeight="1" x14ac:dyDescent="0.3">
      <c r="A62" s="240" t="s">
        <v>530</v>
      </c>
      <c r="B62" s="241" t="s">
        <v>531</v>
      </c>
      <c r="C62" s="241" t="s">
        <v>643</v>
      </c>
      <c r="D62" s="241" t="s">
        <v>644</v>
      </c>
      <c r="E62" s="244">
        <v>53</v>
      </c>
      <c r="F62" s="244">
        <v>65084</v>
      </c>
      <c r="G62" s="241">
        <v>1</v>
      </c>
      <c r="H62" s="241">
        <v>1228</v>
      </c>
      <c r="I62" s="244">
        <v>64</v>
      </c>
      <c r="J62" s="244">
        <v>79104</v>
      </c>
      <c r="K62" s="241">
        <v>1.2154139266179091</v>
      </c>
      <c r="L62" s="241">
        <v>1236</v>
      </c>
      <c r="M62" s="244">
        <v>105</v>
      </c>
      <c r="N62" s="244">
        <v>130725</v>
      </c>
      <c r="O62" s="260">
        <v>2.0085581709790423</v>
      </c>
      <c r="P62" s="245">
        <v>1245</v>
      </c>
    </row>
    <row r="63" spans="1:16" ht="14.4" customHeight="1" x14ac:dyDescent="0.3">
      <c r="A63" s="240" t="s">
        <v>530</v>
      </c>
      <c r="B63" s="241" t="s">
        <v>531</v>
      </c>
      <c r="C63" s="241" t="s">
        <v>645</v>
      </c>
      <c r="D63" s="241" t="s">
        <v>646</v>
      </c>
      <c r="E63" s="244">
        <v>249</v>
      </c>
      <c r="F63" s="244">
        <v>550539</v>
      </c>
      <c r="G63" s="241">
        <v>1</v>
      </c>
      <c r="H63" s="241">
        <v>2211</v>
      </c>
      <c r="I63" s="244">
        <v>288</v>
      </c>
      <c r="J63" s="244">
        <v>639648</v>
      </c>
      <c r="K63" s="241">
        <v>1.1618577430481765</v>
      </c>
      <c r="L63" s="241">
        <v>2221</v>
      </c>
      <c r="M63" s="244">
        <v>355</v>
      </c>
      <c r="N63" s="244">
        <v>792715</v>
      </c>
      <c r="O63" s="260">
        <v>1.4398889088693081</v>
      </c>
      <c r="P63" s="245">
        <v>2233</v>
      </c>
    </row>
    <row r="64" spans="1:16" ht="14.4" customHeight="1" x14ac:dyDescent="0.3">
      <c r="A64" s="240" t="s">
        <v>530</v>
      </c>
      <c r="B64" s="241" t="s">
        <v>531</v>
      </c>
      <c r="C64" s="241" t="s">
        <v>647</v>
      </c>
      <c r="D64" s="241" t="s">
        <v>648</v>
      </c>
      <c r="E64" s="244">
        <v>245</v>
      </c>
      <c r="F64" s="244">
        <v>244510</v>
      </c>
      <c r="G64" s="241">
        <v>1</v>
      </c>
      <c r="H64" s="241">
        <v>998</v>
      </c>
      <c r="I64" s="244">
        <v>288</v>
      </c>
      <c r="J64" s="244">
        <v>288000</v>
      </c>
      <c r="K64" s="241">
        <v>1.1778659359535397</v>
      </c>
      <c r="L64" s="241">
        <v>1000</v>
      </c>
      <c r="M64" s="244">
        <v>331</v>
      </c>
      <c r="N64" s="244">
        <v>331662</v>
      </c>
      <c r="O64" s="260">
        <v>1.3564353196188295</v>
      </c>
      <c r="P64" s="245">
        <v>1002</v>
      </c>
    </row>
    <row r="65" spans="1:16" ht="14.4" customHeight="1" x14ac:dyDescent="0.3">
      <c r="A65" s="240" t="s">
        <v>530</v>
      </c>
      <c r="B65" s="241" t="s">
        <v>531</v>
      </c>
      <c r="C65" s="241" t="s">
        <v>649</v>
      </c>
      <c r="D65" s="241" t="s">
        <v>650</v>
      </c>
      <c r="E65" s="244">
        <v>8</v>
      </c>
      <c r="F65" s="244">
        <v>102160</v>
      </c>
      <c r="G65" s="241">
        <v>1</v>
      </c>
      <c r="H65" s="241">
        <v>12770</v>
      </c>
      <c r="I65" s="244">
        <v>6</v>
      </c>
      <c r="J65" s="244">
        <v>76644</v>
      </c>
      <c r="K65" s="241">
        <v>0.7502349256068912</v>
      </c>
      <c r="L65" s="241">
        <v>12774</v>
      </c>
      <c r="M65" s="244">
        <v>11</v>
      </c>
      <c r="N65" s="244">
        <v>140569</v>
      </c>
      <c r="O65" s="260">
        <v>1.375969068128426</v>
      </c>
      <c r="P65" s="245">
        <v>12779</v>
      </c>
    </row>
    <row r="66" spans="1:16" ht="14.4" customHeight="1" x14ac:dyDescent="0.3">
      <c r="A66" s="240" t="s">
        <v>651</v>
      </c>
      <c r="B66" s="241" t="s">
        <v>531</v>
      </c>
      <c r="C66" s="241" t="s">
        <v>652</v>
      </c>
      <c r="D66" s="241" t="s">
        <v>653</v>
      </c>
      <c r="E66" s="244"/>
      <c r="F66" s="244"/>
      <c r="G66" s="241"/>
      <c r="H66" s="241"/>
      <c r="I66" s="244">
        <v>3</v>
      </c>
      <c r="J66" s="244">
        <v>3105</v>
      </c>
      <c r="K66" s="241"/>
      <c r="L66" s="241">
        <v>1035</v>
      </c>
      <c r="M66" s="244">
        <v>168</v>
      </c>
      <c r="N66" s="244">
        <v>173880</v>
      </c>
      <c r="O66" s="260"/>
      <c r="P66" s="245">
        <v>1035</v>
      </c>
    </row>
    <row r="67" spans="1:16" ht="14.4" customHeight="1" x14ac:dyDescent="0.3">
      <c r="A67" s="240" t="s">
        <v>651</v>
      </c>
      <c r="B67" s="241" t="s">
        <v>531</v>
      </c>
      <c r="C67" s="241" t="s">
        <v>654</v>
      </c>
      <c r="D67" s="241" t="s">
        <v>655</v>
      </c>
      <c r="E67" s="244"/>
      <c r="F67" s="244"/>
      <c r="G67" s="241"/>
      <c r="H67" s="241"/>
      <c r="I67" s="244">
        <v>3</v>
      </c>
      <c r="J67" s="244">
        <v>648</v>
      </c>
      <c r="K67" s="241"/>
      <c r="L67" s="241">
        <v>216</v>
      </c>
      <c r="M67" s="244">
        <v>84</v>
      </c>
      <c r="N67" s="244">
        <v>18228</v>
      </c>
      <c r="O67" s="260"/>
      <c r="P67" s="245">
        <v>217</v>
      </c>
    </row>
    <row r="68" spans="1:16" ht="14.4" customHeight="1" x14ac:dyDescent="0.3">
      <c r="A68" s="240" t="s">
        <v>651</v>
      </c>
      <c r="B68" s="241" t="s">
        <v>531</v>
      </c>
      <c r="C68" s="241" t="s">
        <v>643</v>
      </c>
      <c r="D68" s="241" t="s">
        <v>644</v>
      </c>
      <c r="E68" s="244"/>
      <c r="F68" s="244"/>
      <c r="G68" s="241"/>
      <c r="H68" s="241"/>
      <c r="I68" s="244">
        <v>79</v>
      </c>
      <c r="J68" s="244">
        <v>97644</v>
      </c>
      <c r="K68" s="241"/>
      <c r="L68" s="241">
        <v>1236</v>
      </c>
      <c r="M68" s="244">
        <v>100</v>
      </c>
      <c r="N68" s="244">
        <v>124500</v>
      </c>
      <c r="O68" s="260"/>
      <c r="P68" s="245">
        <v>1245</v>
      </c>
    </row>
    <row r="69" spans="1:16" ht="14.4" customHeight="1" x14ac:dyDescent="0.3">
      <c r="A69" s="240" t="s">
        <v>651</v>
      </c>
      <c r="B69" s="241" t="s">
        <v>531</v>
      </c>
      <c r="C69" s="241" t="s">
        <v>645</v>
      </c>
      <c r="D69" s="241" t="s">
        <v>646</v>
      </c>
      <c r="E69" s="244"/>
      <c r="F69" s="244"/>
      <c r="G69" s="241"/>
      <c r="H69" s="241"/>
      <c r="I69" s="244">
        <v>117</v>
      </c>
      <c r="J69" s="244">
        <v>259857</v>
      </c>
      <c r="K69" s="241"/>
      <c r="L69" s="241">
        <v>2221</v>
      </c>
      <c r="M69" s="244">
        <v>226</v>
      </c>
      <c r="N69" s="244">
        <v>504658</v>
      </c>
      <c r="O69" s="260"/>
      <c r="P69" s="245">
        <v>2233</v>
      </c>
    </row>
    <row r="70" spans="1:16" ht="14.4" customHeight="1" thickBot="1" x14ac:dyDescent="0.35">
      <c r="A70" s="246" t="s">
        <v>651</v>
      </c>
      <c r="B70" s="247" t="s">
        <v>531</v>
      </c>
      <c r="C70" s="247" t="s">
        <v>656</v>
      </c>
      <c r="D70" s="247" t="s">
        <v>657</v>
      </c>
      <c r="E70" s="250"/>
      <c r="F70" s="250"/>
      <c r="G70" s="247"/>
      <c r="H70" s="247"/>
      <c r="I70" s="250">
        <v>117</v>
      </c>
      <c r="J70" s="250">
        <v>19890</v>
      </c>
      <c r="K70" s="247"/>
      <c r="L70" s="247">
        <v>170</v>
      </c>
      <c r="M70" s="250">
        <v>226</v>
      </c>
      <c r="N70" s="250">
        <v>38646</v>
      </c>
      <c r="O70" s="262"/>
      <c r="P70" s="251">
        <v>171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4" topLeftCell="A5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60" bestFit="1" customWidth="1"/>
    <col min="2" max="2" width="7.77734375" style="133" customWidth="1"/>
    <col min="3" max="3" width="0.109375" style="60" hidden="1" customWidth="1"/>
    <col min="4" max="4" width="7.77734375" style="133" customWidth="1"/>
    <col min="5" max="5" width="5.44140625" style="60" hidden="1" customWidth="1"/>
    <col min="6" max="6" width="7.77734375" style="133" customWidth="1"/>
    <col min="7" max="7" width="7.77734375" style="81" customWidth="1"/>
    <col min="8" max="8" width="7.77734375" style="133" customWidth="1"/>
    <col min="9" max="9" width="5.44140625" style="60" hidden="1" customWidth="1"/>
    <col min="10" max="10" width="7.77734375" style="133" customWidth="1"/>
    <col min="11" max="11" width="5.44140625" style="60" hidden="1" customWidth="1"/>
    <col min="12" max="12" width="7.77734375" style="133" customWidth="1"/>
    <col min="13" max="13" width="7.77734375" style="81" customWidth="1"/>
    <col min="14" max="14" width="7.77734375" style="133" customWidth="1"/>
    <col min="15" max="15" width="5" style="60" hidden="1" customWidth="1"/>
    <col min="16" max="16" width="7.77734375" style="133" customWidth="1"/>
    <col min="17" max="17" width="5" style="60" hidden="1" customWidth="1"/>
    <col min="18" max="18" width="7.77734375" style="133" customWidth="1"/>
    <col min="19" max="19" width="7.77734375" style="81" customWidth="1"/>
    <col min="20" max="16384" width="8.88671875" style="60"/>
  </cols>
  <sheetData>
    <row r="1" spans="1:19" ht="18.600000000000001" customHeight="1" thickBot="1" x14ac:dyDescent="0.4">
      <c r="A1" s="157" t="s">
        <v>133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ht="14.4" customHeight="1" thickBot="1" x14ac:dyDescent="0.35">
      <c r="A2" s="196" t="s">
        <v>148</v>
      </c>
      <c r="B2" s="123"/>
      <c r="C2" s="89"/>
      <c r="D2" s="123"/>
      <c r="E2" s="89"/>
      <c r="F2" s="123"/>
      <c r="G2" s="114"/>
      <c r="H2" s="123"/>
      <c r="I2" s="89"/>
      <c r="J2" s="123"/>
      <c r="K2" s="89"/>
      <c r="L2" s="123"/>
      <c r="M2" s="114"/>
      <c r="N2" s="123"/>
      <c r="O2" s="89"/>
      <c r="P2" s="123"/>
      <c r="Q2" s="89"/>
      <c r="R2" s="123"/>
      <c r="S2" s="114"/>
    </row>
    <row r="3" spans="1:19" ht="14.4" customHeight="1" x14ac:dyDescent="0.3">
      <c r="A3" s="181" t="s">
        <v>116</v>
      </c>
      <c r="B3" s="182" t="s">
        <v>108</v>
      </c>
      <c r="C3" s="183"/>
      <c r="D3" s="183"/>
      <c r="E3" s="183"/>
      <c r="F3" s="183"/>
      <c r="G3" s="184"/>
      <c r="H3" s="182" t="s">
        <v>109</v>
      </c>
      <c r="I3" s="183"/>
      <c r="J3" s="183"/>
      <c r="K3" s="183"/>
      <c r="L3" s="183"/>
      <c r="M3" s="184"/>
      <c r="N3" s="182" t="s">
        <v>110</v>
      </c>
      <c r="O3" s="183"/>
      <c r="P3" s="183"/>
      <c r="Q3" s="183"/>
      <c r="R3" s="183"/>
      <c r="S3" s="184"/>
    </row>
    <row r="4" spans="1:19" ht="14.4" customHeight="1" thickBot="1" x14ac:dyDescent="0.35">
      <c r="A4" s="252"/>
      <c r="B4" s="253">
        <v>2011</v>
      </c>
      <c r="C4" s="254"/>
      <c r="D4" s="254">
        <v>2012</v>
      </c>
      <c r="E4" s="254"/>
      <c r="F4" s="254">
        <v>2013</v>
      </c>
      <c r="G4" s="255" t="s">
        <v>5</v>
      </c>
      <c r="H4" s="253">
        <v>2011</v>
      </c>
      <c r="I4" s="254"/>
      <c r="J4" s="254">
        <v>2012</v>
      </c>
      <c r="K4" s="254"/>
      <c r="L4" s="254">
        <v>2013</v>
      </c>
      <c r="M4" s="255" t="s">
        <v>5</v>
      </c>
      <c r="N4" s="253">
        <v>2011</v>
      </c>
      <c r="O4" s="254"/>
      <c r="P4" s="254">
        <v>2012</v>
      </c>
      <c r="Q4" s="254"/>
      <c r="R4" s="254">
        <v>2013</v>
      </c>
      <c r="S4" s="255" t="s">
        <v>5</v>
      </c>
    </row>
    <row r="5" spans="1:19" ht="14.4" customHeight="1" x14ac:dyDescent="0.3">
      <c r="A5" s="272" t="s">
        <v>658</v>
      </c>
      <c r="B5" s="256">
        <v>183990</v>
      </c>
      <c r="C5" s="235">
        <v>1</v>
      </c>
      <c r="D5" s="256">
        <v>421474</v>
      </c>
      <c r="E5" s="235">
        <v>2.2907440621772923</v>
      </c>
      <c r="F5" s="256">
        <v>611891</v>
      </c>
      <c r="G5" s="257">
        <v>3.325675308440676</v>
      </c>
      <c r="H5" s="256"/>
      <c r="I5" s="235"/>
      <c r="J5" s="256"/>
      <c r="K5" s="235"/>
      <c r="L5" s="256"/>
      <c r="M5" s="257"/>
      <c r="N5" s="256"/>
      <c r="O5" s="235"/>
      <c r="P5" s="256"/>
      <c r="Q5" s="235"/>
      <c r="R5" s="256"/>
      <c r="S5" s="258"/>
    </row>
    <row r="6" spans="1:19" ht="14.4" customHeight="1" x14ac:dyDescent="0.3">
      <c r="A6" s="283" t="s">
        <v>659</v>
      </c>
      <c r="B6" s="259">
        <v>517853</v>
      </c>
      <c r="C6" s="241">
        <v>1</v>
      </c>
      <c r="D6" s="259">
        <v>752279</v>
      </c>
      <c r="E6" s="241">
        <v>1.4526883111616617</v>
      </c>
      <c r="F6" s="259">
        <v>1102242</v>
      </c>
      <c r="G6" s="260">
        <v>2.1284843382195335</v>
      </c>
      <c r="H6" s="259"/>
      <c r="I6" s="241"/>
      <c r="J6" s="259"/>
      <c r="K6" s="241"/>
      <c r="L6" s="259"/>
      <c r="M6" s="260"/>
      <c r="N6" s="259"/>
      <c r="O6" s="241"/>
      <c r="P6" s="259"/>
      <c r="Q6" s="241"/>
      <c r="R6" s="259"/>
      <c r="S6" s="261"/>
    </row>
    <row r="7" spans="1:19" ht="14.4" customHeight="1" x14ac:dyDescent="0.3">
      <c r="A7" s="283" t="s">
        <v>660</v>
      </c>
      <c r="B7" s="259">
        <v>1155329</v>
      </c>
      <c r="C7" s="241">
        <v>1</v>
      </c>
      <c r="D7" s="259">
        <v>1168019</v>
      </c>
      <c r="E7" s="241">
        <v>1.0109838842442282</v>
      </c>
      <c r="F7" s="259">
        <v>1333990</v>
      </c>
      <c r="G7" s="260">
        <v>1.1546407992874756</v>
      </c>
      <c r="H7" s="259"/>
      <c r="I7" s="241"/>
      <c r="J7" s="259"/>
      <c r="K7" s="241"/>
      <c r="L7" s="259"/>
      <c r="M7" s="260"/>
      <c r="N7" s="259"/>
      <c r="O7" s="241"/>
      <c r="P7" s="259"/>
      <c r="Q7" s="241"/>
      <c r="R7" s="259"/>
      <c r="S7" s="261"/>
    </row>
    <row r="8" spans="1:19" ht="14.4" customHeight="1" x14ac:dyDescent="0.3">
      <c r="A8" s="283" t="s">
        <v>661</v>
      </c>
      <c r="B8" s="259">
        <v>4479130</v>
      </c>
      <c r="C8" s="241">
        <v>1</v>
      </c>
      <c r="D8" s="259">
        <v>4760002</v>
      </c>
      <c r="E8" s="241">
        <v>1.0627068202976917</v>
      </c>
      <c r="F8" s="259">
        <v>5764747</v>
      </c>
      <c r="G8" s="260">
        <v>1.287023819357777</v>
      </c>
      <c r="H8" s="259"/>
      <c r="I8" s="241"/>
      <c r="J8" s="259"/>
      <c r="K8" s="241"/>
      <c r="L8" s="259"/>
      <c r="M8" s="260"/>
      <c r="N8" s="259"/>
      <c r="O8" s="241"/>
      <c r="P8" s="259"/>
      <c r="Q8" s="241"/>
      <c r="R8" s="259"/>
      <c r="S8" s="261"/>
    </row>
    <row r="9" spans="1:19" ht="14.4" customHeight="1" x14ac:dyDescent="0.3">
      <c r="A9" s="283" t="s">
        <v>662</v>
      </c>
      <c r="B9" s="259">
        <v>458207</v>
      </c>
      <c r="C9" s="241">
        <v>1</v>
      </c>
      <c r="D9" s="259">
        <v>542333</v>
      </c>
      <c r="E9" s="241">
        <v>1.1835982427156286</v>
      </c>
      <c r="F9" s="259">
        <v>518161</v>
      </c>
      <c r="G9" s="260">
        <v>1.1308447928556307</v>
      </c>
      <c r="H9" s="259"/>
      <c r="I9" s="241"/>
      <c r="J9" s="259"/>
      <c r="K9" s="241"/>
      <c r="L9" s="259"/>
      <c r="M9" s="260"/>
      <c r="N9" s="259"/>
      <c r="O9" s="241"/>
      <c r="P9" s="259"/>
      <c r="Q9" s="241"/>
      <c r="R9" s="259"/>
      <c r="S9" s="261"/>
    </row>
    <row r="10" spans="1:19" ht="14.4" customHeight="1" x14ac:dyDescent="0.3">
      <c r="A10" s="283" t="s">
        <v>663</v>
      </c>
      <c r="B10" s="259">
        <v>523296</v>
      </c>
      <c r="C10" s="241">
        <v>1</v>
      </c>
      <c r="D10" s="259">
        <v>650486</v>
      </c>
      <c r="E10" s="241">
        <v>1.2430555555555556</v>
      </c>
      <c r="F10" s="259">
        <v>499075</v>
      </c>
      <c r="G10" s="260">
        <v>0.9537145325016817</v>
      </c>
      <c r="H10" s="259"/>
      <c r="I10" s="241"/>
      <c r="J10" s="259"/>
      <c r="K10" s="241"/>
      <c r="L10" s="259"/>
      <c r="M10" s="260"/>
      <c r="N10" s="259"/>
      <c r="O10" s="241"/>
      <c r="P10" s="259"/>
      <c r="Q10" s="241"/>
      <c r="R10" s="259"/>
      <c r="S10" s="261"/>
    </row>
    <row r="11" spans="1:19" ht="14.4" customHeight="1" x14ac:dyDescent="0.3">
      <c r="A11" s="283" t="s">
        <v>664</v>
      </c>
      <c r="B11" s="259">
        <v>386247</v>
      </c>
      <c r="C11" s="241">
        <v>1</v>
      </c>
      <c r="D11" s="259">
        <v>489626</v>
      </c>
      <c r="E11" s="241">
        <v>1.2676499752748889</v>
      </c>
      <c r="F11" s="259">
        <v>557363</v>
      </c>
      <c r="G11" s="260">
        <v>1.4430222111757502</v>
      </c>
      <c r="H11" s="259"/>
      <c r="I11" s="241"/>
      <c r="J11" s="259"/>
      <c r="K11" s="241"/>
      <c r="L11" s="259"/>
      <c r="M11" s="260"/>
      <c r="N11" s="259"/>
      <c r="O11" s="241"/>
      <c r="P11" s="259"/>
      <c r="Q11" s="241"/>
      <c r="R11" s="259"/>
      <c r="S11" s="261"/>
    </row>
    <row r="12" spans="1:19" ht="14.4" customHeight="1" x14ac:dyDescent="0.3">
      <c r="A12" s="283" t="s">
        <v>665</v>
      </c>
      <c r="B12" s="259">
        <v>2170619</v>
      </c>
      <c r="C12" s="241">
        <v>1</v>
      </c>
      <c r="D12" s="259">
        <v>2595048</v>
      </c>
      <c r="E12" s="241">
        <v>1.1955336242795258</v>
      </c>
      <c r="F12" s="259">
        <v>2414976</v>
      </c>
      <c r="G12" s="260">
        <v>1.1125748000915867</v>
      </c>
      <c r="H12" s="259"/>
      <c r="I12" s="241"/>
      <c r="J12" s="259"/>
      <c r="K12" s="241"/>
      <c r="L12" s="259"/>
      <c r="M12" s="260"/>
      <c r="N12" s="259"/>
      <c r="O12" s="241"/>
      <c r="P12" s="259"/>
      <c r="Q12" s="241"/>
      <c r="R12" s="259"/>
      <c r="S12" s="261"/>
    </row>
    <row r="13" spans="1:19" ht="14.4" customHeight="1" x14ac:dyDescent="0.3">
      <c r="A13" s="283" t="s">
        <v>666</v>
      </c>
      <c r="B13" s="259">
        <v>51522</v>
      </c>
      <c r="C13" s="241">
        <v>1</v>
      </c>
      <c r="D13" s="259">
        <v>36292</v>
      </c>
      <c r="E13" s="241">
        <v>0.70439812119094758</v>
      </c>
      <c r="F13" s="259">
        <v>59037</v>
      </c>
      <c r="G13" s="260">
        <v>1.1458600209619192</v>
      </c>
      <c r="H13" s="259"/>
      <c r="I13" s="241"/>
      <c r="J13" s="259"/>
      <c r="K13" s="241"/>
      <c r="L13" s="259"/>
      <c r="M13" s="260"/>
      <c r="N13" s="259"/>
      <c r="O13" s="241"/>
      <c r="P13" s="259"/>
      <c r="Q13" s="241"/>
      <c r="R13" s="259"/>
      <c r="S13" s="261"/>
    </row>
    <row r="14" spans="1:19" ht="14.4" customHeight="1" x14ac:dyDescent="0.3">
      <c r="A14" s="283" t="s">
        <v>667</v>
      </c>
      <c r="B14" s="259">
        <v>503679</v>
      </c>
      <c r="C14" s="241">
        <v>1</v>
      </c>
      <c r="D14" s="259">
        <v>661507</v>
      </c>
      <c r="E14" s="241">
        <v>1.3133503679923126</v>
      </c>
      <c r="F14" s="259">
        <v>713554</v>
      </c>
      <c r="G14" s="260">
        <v>1.4166840388421991</v>
      </c>
      <c r="H14" s="259"/>
      <c r="I14" s="241"/>
      <c r="J14" s="259"/>
      <c r="K14" s="241"/>
      <c r="L14" s="259"/>
      <c r="M14" s="260"/>
      <c r="N14" s="259"/>
      <c r="O14" s="241"/>
      <c r="P14" s="259"/>
      <c r="Q14" s="241"/>
      <c r="R14" s="259"/>
      <c r="S14" s="261"/>
    </row>
    <row r="15" spans="1:19" ht="14.4" customHeight="1" x14ac:dyDescent="0.3">
      <c r="A15" s="283" t="s">
        <v>668</v>
      </c>
      <c r="B15" s="259">
        <v>64342</v>
      </c>
      <c r="C15" s="241">
        <v>1</v>
      </c>
      <c r="D15" s="259">
        <v>127350</v>
      </c>
      <c r="E15" s="241">
        <v>1.9792670417456715</v>
      </c>
      <c r="F15" s="259">
        <v>87947</v>
      </c>
      <c r="G15" s="260">
        <v>1.3668676758571383</v>
      </c>
      <c r="H15" s="259"/>
      <c r="I15" s="241"/>
      <c r="J15" s="259"/>
      <c r="K15" s="241"/>
      <c r="L15" s="259"/>
      <c r="M15" s="260"/>
      <c r="N15" s="259"/>
      <c r="O15" s="241"/>
      <c r="P15" s="259"/>
      <c r="Q15" s="241"/>
      <c r="R15" s="259"/>
      <c r="S15" s="261"/>
    </row>
    <row r="16" spans="1:19" ht="14.4" customHeight="1" x14ac:dyDescent="0.3">
      <c r="A16" s="283" t="s">
        <v>669</v>
      </c>
      <c r="B16" s="259">
        <v>3548737</v>
      </c>
      <c r="C16" s="241">
        <v>1</v>
      </c>
      <c r="D16" s="259">
        <v>3066728</v>
      </c>
      <c r="E16" s="241">
        <v>0.86417449362970544</v>
      </c>
      <c r="F16" s="259">
        <v>2983615</v>
      </c>
      <c r="G16" s="260">
        <v>0.84075404855304858</v>
      </c>
      <c r="H16" s="259"/>
      <c r="I16" s="241"/>
      <c r="J16" s="259"/>
      <c r="K16" s="241"/>
      <c r="L16" s="259"/>
      <c r="M16" s="260"/>
      <c r="N16" s="259"/>
      <c r="O16" s="241"/>
      <c r="P16" s="259"/>
      <c r="Q16" s="241"/>
      <c r="R16" s="259"/>
      <c r="S16" s="261"/>
    </row>
    <row r="17" spans="1:19" ht="14.4" customHeight="1" x14ac:dyDescent="0.3">
      <c r="A17" s="283" t="s">
        <v>670</v>
      </c>
      <c r="B17" s="259">
        <v>703073</v>
      </c>
      <c r="C17" s="241">
        <v>1</v>
      </c>
      <c r="D17" s="259">
        <v>741486</v>
      </c>
      <c r="E17" s="241">
        <v>1.0546358628478123</v>
      </c>
      <c r="F17" s="259">
        <v>749773</v>
      </c>
      <c r="G17" s="260">
        <v>1.066422690104726</v>
      </c>
      <c r="H17" s="259"/>
      <c r="I17" s="241"/>
      <c r="J17" s="259"/>
      <c r="K17" s="241"/>
      <c r="L17" s="259"/>
      <c r="M17" s="260"/>
      <c r="N17" s="259"/>
      <c r="O17" s="241"/>
      <c r="P17" s="259"/>
      <c r="Q17" s="241"/>
      <c r="R17" s="259"/>
      <c r="S17" s="261"/>
    </row>
    <row r="18" spans="1:19" ht="14.4" customHeight="1" x14ac:dyDescent="0.3">
      <c r="A18" s="283" t="s">
        <v>671</v>
      </c>
      <c r="B18" s="259">
        <v>18611</v>
      </c>
      <c r="C18" s="241">
        <v>1</v>
      </c>
      <c r="D18" s="259">
        <v>50877</v>
      </c>
      <c r="E18" s="241">
        <v>2.7337058728708827</v>
      </c>
      <c r="F18" s="259">
        <v>51855</v>
      </c>
      <c r="G18" s="260">
        <v>2.7862554403309869</v>
      </c>
      <c r="H18" s="259"/>
      <c r="I18" s="241"/>
      <c r="J18" s="259"/>
      <c r="K18" s="241"/>
      <c r="L18" s="259"/>
      <c r="M18" s="260"/>
      <c r="N18" s="259"/>
      <c r="O18" s="241"/>
      <c r="P18" s="259"/>
      <c r="Q18" s="241"/>
      <c r="R18" s="259"/>
      <c r="S18" s="261"/>
    </row>
    <row r="19" spans="1:19" ht="14.4" customHeight="1" x14ac:dyDescent="0.3">
      <c r="A19" s="283" t="s">
        <v>672</v>
      </c>
      <c r="B19" s="259">
        <v>677434</v>
      </c>
      <c r="C19" s="241">
        <v>1</v>
      </c>
      <c r="D19" s="259">
        <v>950843</v>
      </c>
      <c r="E19" s="241">
        <v>1.4035950365644476</v>
      </c>
      <c r="F19" s="259">
        <v>936294</v>
      </c>
      <c r="G19" s="260">
        <v>1.3821184056306592</v>
      </c>
      <c r="H19" s="259"/>
      <c r="I19" s="241"/>
      <c r="J19" s="259"/>
      <c r="K19" s="241"/>
      <c r="L19" s="259"/>
      <c r="M19" s="260"/>
      <c r="N19" s="259"/>
      <c r="O19" s="241"/>
      <c r="P19" s="259"/>
      <c r="Q19" s="241"/>
      <c r="R19" s="259"/>
      <c r="S19" s="261"/>
    </row>
    <row r="20" spans="1:19" ht="14.4" customHeight="1" x14ac:dyDescent="0.3">
      <c r="A20" s="283" t="s">
        <v>673</v>
      </c>
      <c r="B20" s="259">
        <v>47289</v>
      </c>
      <c r="C20" s="241">
        <v>1</v>
      </c>
      <c r="D20" s="259">
        <v>92045</v>
      </c>
      <c r="E20" s="241">
        <v>1.9464357461566115</v>
      </c>
      <c r="F20" s="259">
        <v>52997</v>
      </c>
      <c r="G20" s="260">
        <v>1.1207046036076043</v>
      </c>
      <c r="H20" s="259"/>
      <c r="I20" s="241"/>
      <c r="J20" s="259"/>
      <c r="K20" s="241"/>
      <c r="L20" s="259"/>
      <c r="M20" s="260"/>
      <c r="N20" s="259"/>
      <c r="O20" s="241"/>
      <c r="P20" s="259"/>
      <c r="Q20" s="241"/>
      <c r="R20" s="259"/>
      <c r="S20" s="261"/>
    </row>
    <row r="21" spans="1:19" ht="14.4" customHeight="1" x14ac:dyDescent="0.3">
      <c r="A21" s="283" t="s">
        <v>674</v>
      </c>
      <c r="B21" s="259">
        <v>7465</v>
      </c>
      <c r="C21" s="241">
        <v>1</v>
      </c>
      <c r="D21" s="259">
        <v>1010</v>
      </c>
      <c r="E21" s="241">
        <v>0.13529805760214333</v>
      </c>
      <c r="F21" s="259">
        <v>1676</v>
      </c>
      <c r="G21" s="260">
        <v>0.22451440053583388</v>
      </c>
      <c r="H21" s="259"/>
      <c r="I21" s="241"/>
      <c r="J21" s="259"/>
      <c r="K21" s="241"/>
      <c r="L21" s="259"/>
      <c r="M21" s="260"/>
      <c r="N21" s="259"/>
      <c r="O21" s="241"/>
      <c r="P21" s="259"/>
      <c r="Q21" s="241"/>
      <c r="R21" s="259"/>
      <c r="S21" s="261"/>
    </row>
    <row r="22" spans="1:19" ht="14.4" customHeight="1" x14ac:dyDescent="0.3">
      <c r="A22" s="283" t="s">
        <v>675</v>
      </c>
      <c r="B22" s="259"/>
      <c r="C22" s="241"/>
      <c r="D22" s="259">
        <v>1010</v>
      </c>
      <c r="E22" s="241"/>
      <c r="F22" s="259"/>
      <c r="G22" s="260"/>
      <c r="H22" s="259"/>
      <c r="I22" s="241"/>
      <c r="J22" s="259"/>
      <c r="K22" s="241"/>
      <c r="L22" s="259"/>
      <c r="M22" s="260"/>
      <c r="N22" s="259"/>
      <c r="O22" s="241"/>
      <c r="P22" s="259"/>
      <c r="Q22" s="241"/>
      <c r="R22" s="259"/>
      <c r="S22" s="261"/>
    </row>
    <row r="23" spans="1:19" ht="14.4" customHeight="1" x14ac:dyDescent="0.3">
      <c r="A23" s="283" t="s">
        <v>676</v>
      </c>
      <c r="B23" s="259">
        <v>227110</v>
      </c>
      <c r="C23" s="241">
        <v>1</v>
      </c>
      <c r="D23" s="259">
        <v>135032</v>
      </c>
      <c r="E23" s="241">
        <v>0.59456650962088853</v>
      </c>
      <c r="F23" s="259">
        <v>250446</v>
      </c>
      <c r="G23" s="260">
        <v>1.1027519704108142</v>
      </c>
      <c r="H23" s="259"/>
      <c r="I23" s="241"/>
      <c r="J23" s="259"/>
      <c r="K23" s="241"/>
      <c r="L23" s="259"/>
      <c r="M23" s="260"/>
      <c r="N23" s="259"/>
      <c r="O23" s="241"/>
      <c r="P23" s="259"/>
      <c r="Q23" s="241"/>
      <c r="R23" s="259"/>
      <c r="S23" s="261"/>
    </row>
    <row r="24" spans="1:19" ht="14.4" customHeight="1" x14ac:dyDescent="0.3">
      <c r="A24" s="283" t="s">
        <v>677</v>
      </c>
      <c r="B24" s="259">
        <v>341692</v>
      </c>
      <c r="C24" s="241">
        <v>1</v>
      </c>
      <c r="D24" s="259">
        <v>268091</v>
      </c>
      <c r="E24" s="241">
        <v>0.78459841026421451</v>
      </c>
      <c r="F24" s="259">
        <v>235842</v>
      </c>
      <c r="G24" s="260">
        <v>0.69021809114641253</v>
      </c>
      <c r="H24" s="259"/>
      <c r="I24" s="241"/>
      <c r="J24" s="259"/>
      <c r="K24" s="241"/>
      <c r="L24" s="259"/>
      <c r="M24" s="260"/>
      <c r="N24" s="259"/>
      <c r="O24" s="241"/>
      <c r="P24" s="259"/>
      <c r="Q24" s="241"/>
      <c r="R24" s="259"/>
      <c r="S24" s="261"/>
    </row>
    <row r="25" spans="1:19" ht="14.4" customHeight="1" x14ac:dyDescent="0.3">
      <c r="A25" s="283" t="s">
        <v>678</v>
      </c>
      <c r="B25" s="259">
        <v>1774</v>
      </c>
      <c r="C25" s="241">
        <v>1</v>
      </c>
      <c r="D25" s="259">
        <v>659</v>
      </c>
      <c r="E25" s="241">
        <v>0.37147688838782411</v>
      </c>
      <c r="F25" s="259">
        <v>1713</v>
      </c>
      <c r="G25" s="260">
        <v>0.9656144306651635</v>
      </c>
      <c r="H25" s="259"/>
      <c r="I25" s="241"/>
      <c r="J25" s="259"/>
      <c r="K25" s="241"/>
      <c r="L25" s="259"/>
      <c r="M25" s="260"/>
      <c r="N25" s="259"/>
      <c r="O25" s="241"/>
      <c r="P25" s="259"/>
      <c r="Q25" s="241"/>
      <c r="R25" s="259"/>
      <c r="S25" s="261"/>
    </row>
    <row r="26" spans="1:19" ht="14.4" customHeight="1" x14ac:dyDescent="0.3">
      <c r="A26" s="283" t="s">
        <v>679</v>
      </c>
      <c r="B26" s="259">
        <v>268143</v>
      </c>
      <c r="C26" s="241">
        <v>1</v>
      </c>
      <c r="D26" s="259">
        <v>213933</v>
      </c>
      <c r="E26" s="241">
        <v>0.7978317539521822</v>
      </c>
      <c r="F26" s="259">
        <v>213011</v>
      </c>
      <c r="G26" s="260">
        <v>0.79439329014742133</v>
      </c>
      <c r="H26" s="259"/>
      <c r="I26" s="241"/>
      <c r="J26" s="259"/>
      <c r="K26" s="241"/>
      <c r="L26" s="259"/>
      <c r="M26" s="260"/>
      <c r="N26" s="259"/>
      <c r="O26" s="241"/>
      <c r="P26" s="259"/>
      <c r="Q26" s="241"/>
      <c r="R26" s="259"/>
      <c r="S26" s="261"/>
    </row>
    <row r="27" spans="1:19" ht="14.4" customHeight="1" x14ac:dyDescent="0.3">
      <c r="A27" s="283" t="s">
        <v>680</v>
      </c>
      <c r="B27" s="259">
        <v>691863</v>
      </c>
      <c r="C27" s="241">
        <v>1</v>
      </c>
      <c r="D27" s="259">
        <v>783300</v>
      </c>
      <c r="E27" s="241">
        <v>1.1321605577982925</v>
      </c>
      <c r="F27" s="259">
        <v>234832</v>
      </c>
      <c r="G27" s="260">
        <v>0.33941979842830156</v>
      </c>
      <c r="H27" s="259"/>
      <c r="I27" s="241"/>
      <c r="J27" s="259"/>
      <c r="K27" s="241"/>
      <c r="L27" s="259"/>
      <c r="M27" s="260"/>
      <c r="N27" s="259"/>
      <c r="O27" s="241"/>
      <c r="P27" s="259"/>
      <c r="Q27" s="241"/>
      <c r="R27" s="259"/>
      <c r="S27" s="261"/>
    </row>
    <row r="28" spans="1:19" ht="14.4" customHeight="1" x14ac:dyDescent="0.3">
      <c r="A28" s="283" t="s">
        <v>681</v>
      </c>
      <c r="B28" s="259">
        <v>47147</v>
      </c>
      <c r="C28" s="241">
        <v>1</v>
      </c>
      <c r="D28" s="259">
        <v>92187</v>
      </c>
      <c r="E28" s="241">
        <v>1.9553099879101534</v>
      </c>
      <c r="F28" s="259">
        <v>50695</v>
      </c>
      <c r="G28" s="260">
        <v>1.075253992830933</v>
      </c>
      <c r="H28" s="259"/>
      <c r="I28" s="241"/>
      <c r="J28" s="259"/>
      <c r="K28" s="241"/>
      <c r="L28" s="259"/>
      <c r="M28" s="260"/>
      <c r="N28" s="259"/>
      <c r="O28" s="241"/>
      <c r="P28" s="259"/>
      <c r="Q28" s="241"/>
      <c r="R28" s="259"/>
      <c r="S28" s="261"/>
    </row>
    <row r="29" spans="1:19" ht="14.4" customHeight="1" x14ac:dyDescent="0.3">
      <c r="A29" s="283" t="s">
        <v>682</v>
      </c>
      <c r="B29" s="259">
        <v>15697</v>
      </c>
      <c r="C29" s="241">
        <v>1</v>
      </c>
      <c r="D29" s="259">
        <v>8854</v>
      </c>
      <c r="E29" s="241">
        <v>0.56405682614512331</v>
      </c>
      <c r="F29" s="259">
        <v>34761</v>
      </c>
      <c r="G29" s="260">
        <v>2.2144995859081353</v>
      </c>
      <c r="H29" s="259"/>
      <c r="I29" s="241"/>
      <c r="J29" s="259"/>
      <c r="K29" s="241"/>
      <c r="L29" s="259"/>
      <c r="M29" s="260"/>
      <c r="N29" s="259"/>
      <c r="O29" s="241"/>
      <c r="P29" s="259"/>
      <c r="Q29" s="241"/>
      <c r="R29" s="259"/>
      <c r="S29" s="261"/>
    </row>
    <row r="30" spans="1:19" ht="14.4" customHeight="1" x14ac:dyDescent="0.3">
      <c r="A30" s="283" t="s">
        <v>683</v>
      </c>
      <c r="B30" s="259">
        <v>428063</v>
      </c>
      <c r="C30" s="241">
        <v>1</v>
      </c>
      <c r="D30" s="259">
        <v>733358</v>
      </c>
      <c r="E30" s="241">
        <v>1.7132010942314566</v>
      </c>
      <c r="F30" s="259">
        <v>476654</v>
      </c>
      <c r="G30" s="260">
        <v>1.1135136650446313</v>
      </c>
      <c r="H30" s="259"/>
      <c r="I30" s="241"/>
      <c r="J30" s="259"/>
      <c r="K30" s="241"/>
      <c r="L30" s="259"/>
      <c r="M30" s="260"/>
      <c r="N30" s="259"/>
      <c r="O30" s="241"/>
      <c r="P30" s="259"/>
      <c r="Q30" s="241"/>
      <c r="R30" s="259"/>
      <c r="S30" s="261"/>
    </row>
    <row r="31" spans="1:19" ht="14.4" customHeight="1" x14ac:dyDescent="0.3">
      <c r="A31" s="283" t="s">
        <v>684</v>
      </c>
      <c r="B31" s="259">
        <v>140945</v>
      </c>
      <c r="C31" s="241">
        <v>1</v>
      </c>
      <c r="D31" s="259">
        <v>183711</v>
      </c>
      <c r="E31" s="241">
        <v>1.3034233211536415</v>
      </c>
      <c r="F31" s="259">
        <v>603976</v>
      </c>
      <c r="G31" s="260">
        <v>4.2851892582212923</v>
      </c>
      <c r="H31" s="259"/>
      <c r="I31" s="241"/>
      <c r="J31" s="259"/>
      <c r="K31" s="241"/>
      <c r="L31" s="259"/>
      <c r="M31" s="260"/>
      <c r="N31" s="259"/>
      <c r="O31" s="241"/>
      <c r="P31" s="259"/>
      <c r="Q31" s="241"/>
      <c r="R31" s="259"/>
      <c r="S31" s="261"/>
    </row>
    <row r="32" spans="1:19" ht="14.4" customHeight="1" thickBot="1" x14ac:dyDescent="0.35">
      <c r="A32" s="273" t="s">
        <v>685</v>
      </c>
      <c r="B32" s="263">
        <v>1545251</v>
      </c>
      <c r="C32" s="264">
        <v>1</v>
      </c>
      <c r="D32" s="263">
        <v>1467512</v>
      </c>
      <c r="E32" s="264">
        <v>0.94969166821441953</v>
      </c>
      <c r="F32" s="263">
        <v>1485148</v>
      </c>
      <c r="G32" s="265">
        <v>0.96110470078970989</v>
      </c>
      <c r="H32" s="263"/>
      <c r="I32" s="264"/>
      <c r="J32" s="263"/>
      <c r="K32" s="264"/>
      <c r="L32" s="263"/>
      <c r="M32" s="265"/>
      <c r="N32" s="263"/>
      <c r="O32" s="264"/>
      <c r="P32" s="263"/>
      <c r="Q32" s="264"/>
      <c r="R32" s="263"/>
      <c r="S32" s="266"/>
    </row>
    <row r="33" spans="1:19" ht="14.4" customHeight="1" thickBot="1" x14ac:dyDescent="0.35">
      <c r="A33" s="267" t="s">
        <v>6</v>
      </c>
      <c r="B33" s="268">
        <v>19204508</v>
      </c>
      <c r="C33" s="269">
        <v>1</v>
      </c>
      <c r="D33" s="268">
        <v>20995052</v>
      </c>
      <c r="E33" s="269">
        <v>1.0932356090559572</v>
      </c>
      <c r="F33" s="268">
        <v>22026271</v>
      </c>
      <c r="G33" s="270">
        <v>1.1469323244313263</v>
      </c>
      <c r="H33" s="268"/>
      <c r="I33" s="269"/>
      <c r="J33" s="268"/>
      <c r="K33" s="269"/>
      <c r="L33" s="268"/>
      <c r="M33" s="270"/>
      <c r="N33" s="268"/>
      <c r="O33" s="269"/>
      <c r="P33" s="268"/>
      <c r="Q33" s="269"/>
      <c r="R33" s="268"/>
      <c r="S33" s="271"/>
    </row>
  </sheetData>
  <mergeCells count="5">
    <mergeCell ref="A1:S1"/>
    <mergeCell ref="A3:A4"/>
    <mergeCell ref="B3:G3"/>
    <mergeCell ref="H3:M3"/>
    <mergeCell ref="N3:S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950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60" bestFit="1" customWidth="1"/>
    <col min="2" max="2" width="8.6640625" style="60" bestFit="1" customWidth="1"/>
    <col min="3" max="3" width="2.109375" style="60" bestFit="1" customWidth="1"/>
    <col min="4" max="4" width="8" style="60" bestFit="1" customWidth="1"/>
    <col min="5" max="5" width="52.88671875" style="60" bestFit="1" customWidth="1"/>
    <col min="6" max="7" width="11.109375" style="84" customWidth="1"/>
    <col min="8" max="9" width="9.33203125" style="84" hidden="1" customWidth="1"/>
    <col min="10" max="11" width="11.109375" style="84" customWidth="1"/>
    <col min="12" max="13" width="9.33203125" style="84" hidden="1" customWidth="1"/>
    <col min="14" max="15" width="11.109375" style="84" customWidth="1"/>
    <col min="16" max="16" width="11.109375" style="81" customWidth="1"/>
    <col min="17" max="17" width="11.109375" style="84" customWidth="1"/>
    <col min="18" max="16384" width="8.88671875" style="60"/>
  </cols>
  <sheetData>
    <row r="1" spans="1:17" ht="18.600000000000001" customHeight="1" thickBot="1" x14ac:dyDescent="0.4">
      <c r="A1" s="145" t="s">
        <v>134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14.4" customHeight="1" thickBot="1" x14ac:dyDescent="0.4">
      <c r="A2" s="196" t="s">
        <v>148</v>
      </c>
      <c r="B2" s="86"/>
      <c r="C2" s="86"/>
      <c r="D2" s="86"/>
      <c r="E2" s="86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9"/>
      <c r="Q2" s="135"/>
    </row>
    <row r="3" spans="1:17" ht="14.4" customHeight="1" thickBot="1" x14ac:dyDescent="0.35">
      <c r="E3" s="99" t="s">
        <v>135</v>
      </c>
      <c r="F3" s="136">
        <f t="shared" ref="F3:O3" si="0">SUBTOTAL(9,F6:F1048576)</f>
        <v>90101</v>
      </c>
      <c r="G3" s="137">
        <f t="shared" si="0"/>
        <v>19204508</v>
      </c>
      <c r="H3" s="137"/>
      <c r="I3" s="137"/>
      <c r="J3" s="137">
        <f t="shared" si="0"/>
        <v>91834</v>
      </c>
      <c r="K3" s="137">
        <f t="shared" si="0"/>
        <v>20995052</v>
      </c>
      <c r="L3" s="137"/>
      <c r="M3" s="137"/>
      <c r="N3" s="137">
        <f t="shared" si="0"/>
        <v>92645</v>
      </c>
      <c r="O3" s="137">
        <f t="shared" si="0"/>
        <v>22026271</v>
      </c>
      <c r="P3" s="88">
        <f>IF(G3=0,0,O3/G3)</f>
        <v>1.1469323244313263</v>
      </c>
      <c r="Q3" s="138">
        <f>IF(N3=0,0,O3/N3)</f>
        <v>237.74916077500134</v>
      </c>
    </row>
    <row r="4" spans="1:17" ht="14.4" customHeight="1" x14ac:dyDescent="0.3">
      <c r="A4" s="187" t="s">
        <v>77</v>
      </c>
      <c r="B4" s="186" t="s">
        <v>103</v>
      </c>
      <c r="C4" s="187" t="s">
        <v>104</v>
      </c>
      <c r="D4" s="188" t="s">
        <v>105</v>
      </c>
      <c r="E4" s="189" t="s">
        <v>78</v>
      </c>
      <c r="F4" s="193">
        <v>2011</v>
      </c>
      <c r="G4" s="194"/>
      <c r="H4" s="140"/>
      <c r="I4" s="140"/>
      <c r="J4" s="193">
        <v>2012</v>
      </c>
      <c r="K4" s="194"/>
      <c r="L4" s="140"/>
      <c r="M4" s="140"/>
      <c r="N4" s="193">
        <v>2013</v>
      </c>
      <c r="O4" s="194"/>
      <c r="P4" s="195" t="s">
        <v>5</v>
      </c>
      <c r="Q4" s="185" t="s">
        <v>106</v>
      </c>
    </row>
    <row r="5" spans="1:17" ht="14.4" customHeight="1" thickBot="1" x14ac:dyDescent="0.35">
      <c r="A5" s="275"/>
      <c r="B5" s="274"/>
      <c r="C5" s="275"/>
      <c r="D5" s="276"/>
      <c r="E5" s="277"/>
      <c r="F5" s="284" t="s">
        <v>80</v>
      </c>
      <c r="G5" s="285" t="s">
        <v>17</v>
      </c>
      <c r="H5" s="286"/>
      <c r="I5" s="286"/>
      <c r="J5" s="284" t="s">
        <v>80</v>
      </c>
      <c r="K5" s="285" t="s">
        <v>17</v>
      </c>
      <c r="L5" s="286"/>
      <c r="M5" s="286"/>
      <c r="N5" s="284" t="s">
        <v>80</v>
      </c>
      <c r="O5" s="285" t="s">
        <v>17</v>
      </c>
      <c r="P5" s="287"/>
      <c r="Q5" s="282"/>
    </row>
    <row r="6" spans="1:17" ht="14.4" customHeight="1" x14ac:dyDescent="0.3">
      <c r="A6" s="234" t="s">
        <v>686</v>
      </c>
      <c r="B6" s="235" t="s">
        <v>530</v>
      </c>
      <c r="C6" s="235" t="s">
        <v>531</v>
      </c>
      <c r="D6" s="235" t="s">
        <v>532</v>
      </c>
      <c r="E6" s="235" t="s">
        <v>533</v>
      </c>
      <c r="F6" s="238">
        <v>1</v>
      </c>
      <c r="G6" s="238">
        <v>264</v>
      </c>
      <c r="H6" s="238">
        <v>1</v>
      </c>
      <c r="I6" s="238">
        <v>264</v>
      </c>
      <c r="J6" s="238"/>
      <c r="K6" s="238"/>
      <c r="L6" s="238"/>
      <c r="M6" s="238"/>
      <c r="N6" s="238"/>
      <c r="O6" s="238"/>
      <c r="P6" s="257"/>
      <c r="Q6" s="239"/>
    </row>
    <row r="7" spans="1:17" ht="14.4" customHeight="1" x14ac:dyDescent="0.3">
      <c r="A7" s="240" t="s">
        <v>686</v>
      </c>
      <c r="B7" s="241" t="s">
        <v>530</v>
      </c>
      <c r="C7" s="241" t="s">
        <v>531</v>
      </c>
      <c r="D7" s="241" t="s">
        <v>534</v>
      </c>
      <c r="E7" s="241" t="s">
        <v>535</v>
      </c>
      <c r="F7" s="244">
        <v>16</v>
      </c>
      <c r="G7" s="244">
        <v>16096</v>
      </c>
      <c r="H7" s="244">
        <v>1</v>
      </c>
      <c r="I7" s="244">
        <v>1006</v>
      </c>
      <c r="J7" s="244">
        <v>15</v>
      </c>
      <c r="K7" s="244">
        <v>15210</v>
      </c>
      <c r="L7" s="244">
        <v>0.94495526838966204</v>
      </c>
      <c r="M7" s="244">
        <v>1014</v>
      </c>
      <c r="N7" s="244">
        <v>21</v>
      </c>
      <c r="O7" s="244">
        <v>21504</v>
      </c>
      <c r="P7" s="260">
        <v>1.3359840954274353</v>
      </c>
      <c r="Q7" s="245">
        <v>1024</v>
      </c>
    </row>
    <row r="8" spans="1:17" ht="14.4" customHeight="1" x14ac:dyDescent="0.3">
      <c r="A8" s="240" t="s">
        <v>686</v>
      </c>
      <c r="B8" s="241" t="s">
        <v>530</v>
      </c>
      <c r="C8" s="241" t="s">
        <v>531</v>
      </c>
      <c r="D8" s="241" t="s">
        <v>536</v>
      </c>
      <c r="E8" s="241" t="s">
        <v>537</v>
      </c>
      <c r="F8" s="244">
        <v>1</v>
      </c>
      <c r="G8" s="244">
        <v>2037</v>
      </c>
      <c r="H8" s="244">
        <v>1</v>
      </c>
      <c r="I8" s="244">
        <v>2037</v>
      </c>
      <c r="J8" s="244">
        <v>1</v>
      </c>
      <c r="K8" s="244">
        <v>2049</v>
      </c>
      <c r="L8" s="244">
        <v>1.0058910162002945</v>
      </c>
      <c r="M8" s="244">
        <v>2049</v>
      </c>
      <c r="N8" s="244">
        <v>2</v>
      </c>
      <c r="O8" s="244">
        <v>4128</v>
      </c>
      <c r="P8" s="260">
        <v>2.0265095729013254</v>
      </c>
      <c r="Q8" s="245">
        <v>2064</v>
      </c>
    </row>
    <row r="9" spans="1:17" ht="14.4" customHeight="1" x14ac:dyDescent="0.3">
      <c r="A9" s="240" t="s">
        <v>686</v>
      </c>
      <c r="B9" s="241" t="s">
        <v>530</v>
      </c>
      <c r="C9" s="241" t="s">
        <v>531</v>
      </c>
      <c r="D9" s="241" t="s">
        <v>544</v>
      </c>
      <c r="E9" s="241" t="s">
        <v>543</v>
      </c>
      <c r="F9" s="244">
        <v>24</v>
      </c>
      <c r="G9" s="244">
        <v>1272</v>
      </c>
      <c r="H9" s="244">
        <v>1</v>
      </c>
      <c r="I9" s="244">
        <v>53</v>
      </c>
      <c r="J9" s="244">
        <v>12</v>
      </c>
      <c r="K9" s="244">
        <v>636</v>
      </c>
      <c r="L9" s="244">
        <v>0.5</v>
      </c>
      <c r="M9" s="244">
        <v>53</v>
      </c>
      <c r="N9" s="244">
        <v>24</v>
      </c>
      <c r="O9" s="244">
        <v>1272</v>
      </c>
      <c r="P9" s="260">
        <v>1</v>
      </c>
      <c r="Q9" s="245">
        <v>53</v>
      </c>
    </row>
    <row r="10" spans="1:17" ht="14.4" customHeight="1" x14ac:dyDescent="0.3">
      <c r="A10" s="240" t="s">
        <v>686</v>
      </c>
      <c r="B10" s="241" t="s">
        <v>530</v>
      </c>
      <c r="C10" s="241" t="s">
        <v>531</v>
      </c>
      <c r="D10" s="241" t="s">
        <v>545</v>
      </c>
      <c r="E10" s="241" t="s">
        <v>546</v>
      </c>
      <c r="F10" s="244">
        <v>30</v>
      </c>
      <c r="G10" s="244">
        <v>1590</v>
      </c>
      <c r="H10" s="244">
        <v>1</v>
      </c>
      <c r="I10" s="244">
        <v>53</v>
      </c>
      <c r="J10" s="244">
        <v>26</v>
      </c>
      <c r="K10" s="244">
        <v>1378</v>
      </c>
      <c r="L10" s="244">
        <v>0.8666666666666667</v>
      </c>
      <c r="M10" s="244">
        <v>53</v>
      </c>
      <c r="N10" s="244">
        <v>48</v>
      </c>
      <c r="O10" s="244">
        <v>2544</v>
      </c>
      <c r="P10" s="260">
        <v>1.6</v>
      </c>
      <c r="Q10" s="245">
        <v>53</v>
      </c>
    </row>
    <row r="11" spans="1:17" ht="14.4" customHeight="1" x14ac:dyDescent="0.3">
      <c r="A11" s="240" t="s">
        <v>686</v>
      </c>
      <c r="B11" s="241" t="s">
        <v>530</v>
      </c>
      <c r="C11" s="241" t="s">
        <v>531</v>
      </c>
      <c r="D11" s="241" t="s">
        <v>547</v>
      </c>
      <c r="E11" s="241" t="s">
        <v>548</v>
      </c>
      <c r="F11" s="244">
        <v>4</v>
      </c>
      <c r="G11" s="244">
        <v>480</v>
      </c>
      <c r="H11" s="244">
        <v>1</v>
      </c>
      <c r="I11" s="244">
        <v>120</v>
      </c>
      <c r="J11" s="244"/>
      <c r="K11" s="244"/>
      <c r="L11" s="244"/>
      <c r="M11" s="244"/>
      <c r="N11" s="244">
        <v>4</v>
      </c>
      <c r="O11" s="244">
        <v>484</v>
      </c>
      <c r="P11" s="260">
        <v>1.0083333333333333</v>
      </c>
      <c r="Q11" s="245">
        <v>121</v>
      </c>
    </row>
    <row r="12" spans="1:17" ht="14.4" customHeight="1" x14ac:dyDescent="0.3">
      <c r="A12" s="240" t="s">
        <v>686</v>
      </c>
      <c r="B12" s="241" t="s">
        <v>530</v>
      </c>
      <c r="C12" s="241" t="s">
        <v>531</v>
      </c>
      <c r="D12" s="241" t="s">
        <v>551</v>
      </c>
      <c r="E12" s="241" t="s">
        <v>552</v>
      </c>
      <c r="F12" s="244"/>
      <c r="G12" s="244"/>
      <c r="H12" s="244"/>
      <c r="I12" s="244"/>
      <c r="J12" s="244">
        <v>1</v>
      </c>
      <c r="K12" s="244">
        <v>1985</v>
      </c>
      <c r="L12" s="244"/>
      <c r="M12" s="244">
        <v>1985</v>
      </c>
      <c r="N12" s="244"/>
      <c r="O12" s="244"/>
      <c r="P12" s="260"/>
      <c r="Q12" s="245"/>
    </row>
    <row r="13" spans="1:17" ht="14.4" customHeight="1" x14ac:dyDescent="0.3">
      <c r="A13" s="240" t="s">
        <v>686</v>
      </c>
      <c r="B13" s="241" t="s">
        <v>530</v>
      </c>
      <c r="C13" s="241" t="s">
        <v>531</v>
      </c>
      <c r="D13" s="241" t="s">
        <v>555</v>
      </c>
      <c r="E13" s="241" t="s">
        <v>556</v>
      </c>
      <c r="F13" s="244"/>
      <c r="G13" s="244"/>
      <c r="H13" s="244"/>
      <c r="I13" s="244"/>
      <c r="J13" s="244">
        <v>1</v>
      </c>
      <c r="K13" s="244">
        <v>224</v>
      </c>
      <c r="L13" s="244"/>
      <c r="M13" s="244">
        <v>224</v>
      </c>
      <c r="N13" s="244">
        <v>2</v>
      </c>
      <c r="O13" s="244">
        <v>450</v>
      </c>
      <c r="P13" s="260"/>
      <c r="Q13" s="245">
        <v>225</v>
      </c>
    </row>
    <row r="14" spans="1:17" ht="14.4" customHeight="1" x14ac:dyDescent="0.3">
      <c r="A14" s="240" t="s">
        <v>686</v>
      </c>
      <c r="B14" s="241" t="s">
        <v>530</v>
      </c>
      <c r="C14" s="241" t="s">
        <v>531</v>
      </c>
      <c r="D14" s="241" t="s">
        <v>557</v>
      </c>
      <c r="E14" s="241" t="s">
        <v>558</v>
      </c>
      <c r="F14" s="244">
        <v>5</v>
      </c>
      <c r="G14" s="244">
        <v>1885</v>
      </c>
      <c r="H14" s="244">
        <v>1</v>
      </c>
      <c r="I14" s="244">
        <v>377</v>
      </c>
      <c r="J14" s="244"/>
      <c r="K14" s="244"/>
      <c r="L14" s="244"/>
      <c r="M14" s="244"/>
      <c r="N14" s="244"/>
      <c r="O14" s="244"/>
      <c r="P14" s="260"/>
      <c r="Q14" s="245"/>
    </row>
    <row r="15" spans="1:17" ht="14.4" customHeight="1" x14ac:dyDescent="0.3">
      <c r="A15" s="240" t="s">
        <v>686</v>
      </c>
      <c r="B15" s="241" t="s">
        <v>530</v>
      </c>
      <c r="C15" s="241" t="s">
        <v>531</v>
      </c>
      <c r="D15" s="241" t="s">
        <v>559</v>
      </c>
      <c r="E15" s="241" t="s">
        <v>560</v>
      </c>
      <c r="F15" s="244">
        <v>285</v>
      </c>
      <c r="G15" s="244">
        <v>46170</v>
      </c>
      <c r="H15" s="244">
        <v>1</v>
      </c>
      <c r="I15" s="244">
        <v>162</v>
      </c>
      <c r="J15" s="244">
        <v>219</v>
      </c>
      <c r="K15" s="244">
        <v>35916</v>
      </c>
      <c r="L15" s="244">
        <v>0.77790773229369725</v>
      </c>
      <c r="M15" s="244">
        <v>164</v>
      </c>
      <c r="N15" s="244">
        <v>315</v>
      </c>
      <c r="O15" s="244">
        <v>51975</v>
      </c>
      <c r="P15" s="260">
        <v>1.1257309941520468</v>
      </c>
      <c r="Q15" s="245">
        <v>165</v>
      </c>
    </row>
    <row r="16" spans="1:17" ht="14.4" customHeight="1" x14ac:dyDescent="0.3">
      <c r="A16" s="240" t="s">
        <v>686</v>
      </c>
      <c r="B16" s="241" t="s">
        <v>530</v>
      </c>
      <c r="C16" s="241" t="s">
        <v>531</v>
      </c>
      <c r="D16" s="241" t="s">
        <v>561</v>
      </c>
      <c r="E16" s="241" t="s">
        <v>562</v>
      </c>
      <c r="F16" s="244">
        <v>2</v>
      </c>
      <c r="G16" s="244">
        <v>330</v>
      </c>
      <c r="H16" s="244">
        <v>1</v>
      </c>
      <c r="I16" s="244">
        <v>165</v>
      </c>
      <c r="J16" s="244">
        <v>2</v>
      </c>
      <c r="K16" s="244">
        <v>334</v>
      </c>
      <c r="L16" s="244">
        <v>1.0121212121212122</v>
      </c>
      <c r="M16" s="244">
        <v>167</v>
      </c>
      <c r="N16" s="244">
        <v>19</v>
      </c>
      <c r="O16" s="244">
        <v>3192</v>
      </c>
      <c r="P16" s="260">
        <v>9.672727272727272</v>
      </c>
      <c r="Q16" s="245">
        <v>168</v>
      </c>
    </row>
    <row r="17" spans="1:17" ht="14.4" customHeight="1" x14ac:dyDescent="0.3">
      <c r="A17" s="240" t="s">
        <v>686</v>
      </c>
      <c r="B17" s="241" t="s">
        <v>530</v>
      </c>
      <c r="C17" s="241" t="s">
        <v>531</v>
      </c>
      <c r="D17" s="241" t="s">
        <v>563</v>
      </c>
      <c r="E17" s="241" t="s">
        <v>564</v>
      </c>
      <c r="F17" s="244">
        <v>1</v>
      </c>
      <c r="G17" s="244">
        <v>158</v>
      </c>
      <c r="H17" s="244">
        <v>1</v>
      </c>
      <c r="I17" s="244">
        <v>158</v>
      </c>
      <c r="J17" s="244">
        <v>8</v>
      </c>
      <c r="K17" s="244">
        <v>1272</v>
      </c>
      <c r="L17" s="244">
        <v>8.0506329113924053</v>
      </c>
      <c r="M17" s="244">
        <v>159</v>
      </c>
      <c r="N17" s="244">
        <v>5</v>
      </c>
      <c r="O17" s="244">
        <v>800</v>
      </c>
      <c r="P17" s="260">
        <v>5.0632911392405067</v>
      </c>
      <c r="Q17" s="245">
        <v>160</v>
      </c>
    </row>
    <row r="18" spans="1:17" ht="14.4" customHeight="1" x14ac:dyDescent="0.3">
      <c r="A18" s="240" t="s">
        <v>686</v>
      </c>
      <c r="B18" s="241" t="s">
        <v>530</v>
      </c>
      <c r="C18" s="241" t="s">
        <v>531</v>
      </c>
      <c r="D18" s="241" t="s">
        <v>567</v>
      </c>
      <c r="E18" s="241" t="s">
        <v>568</v>
      </c>
      <c r="F18" s="244">
        <v>20</v>
      </c>
      <c r="G18" s="244">
        <v>6220</v>
      </c>
      <c r="H18" s="244">
        <v>1</v>
      </c>
      <c r="I18" s="244">
        <v>311</v>
      </c>
      <c r="J18" s="244">
        <v>47</v>
      </c>
      <c r="K18" s="244">
        <v>14711</v>
      </c>
      <c r="L18" s="244">
        <v>2.3651125401929258</v>
      </c>
      <c r="M18" s="244">
        <v>313</v>
      </c>
      <c r="N18" s="244">
        <v>53</v>
      </c>
      <c r="O18" s="244">
        <v>16748</v>
      </c>
      <c r="P18" s="260">
        <v>2.6926045016077169</v>
      </c>
      <c r="Q18" s="245">
        <v>316</v>
      </c>
    </row>
    <row r="19" spans="1:17" ht="14.4" customHeight="1" x14ac:dyDescent="0.3">
      <c r="A19" s="240" t="s">
        <v>686</v>
      </c>
      <c r="B19" s="241" t="s">
        <v>530</v>
      </c>
      <c r="C19" s="241" t="s">
        <v>531</v>
      </c>
      <c r="D19" s="241" t="s">
        <v>569</v>
      </c>
      <c r="E19" s="241" t="s">
        <v>570</v>
      </c>
      <c r="F19" s="244">
        <v>13</v>
      </c>
      <c r="G19" s="244">
        <v>5499</v>
      </c>
      <c r="H19" s="244">
        <v>1</v>
      </c>
      <c r="I19" s="244">
        <v>423</v>
      </c>
      <c r="J19" s="244">
        <v>19</v>
      </c>
      <c r="K19" s="244">
        <v>8075</v>
      </c>
      <c r="L19" s="244">
        <v>1.4684488088743408</v>
      </c>
      <c r="M19" s="244">
        <v>425</v>
      </c>
      <c r="N19" s="244">
        <v>24</v>
      </c>
      <c r="O19" s="244">
        <v>10296</v>
      </c>
      <c r="P19" s="260">
        <v>1.8723404255319149</v>
      </c>
      <c r="Q19" s="245">
        <v>429</v>
      </c>
    </row>
    <row r="20" spans="1:17" ht="14.4" customHeight="1" x14ac:dyDescent="0.3">
      <c r="A20" s="240" t="s">
        <v>686</v>
      </c>
      <c r="B20" s="241" t="s">
        <v>530</v>
      </c>
      <c r="C20" s="241" t="s">
        <v>531</v>
      </c>
      <c r="D20" s="241" t="s">
        <v>571</v>
      </c>
      <c r="E20" s="241" t="s">
        <v>572</v>
      </c>
      <c r="F20" s="244"/>
      <c r="G20" s="244"/>
      <c r="H20" s="244"/>
      <c r="I20" s="244"/>
      <c r="J20" s="244">
        <v>2</v>
      </c>
      <c r="K20" s="244">
        <v>868</v>
      </c>
      <c r="L20" s="244"/>
      <c r="M20" s="244">
        <v>434</v>
      </c>
      <c r="N20" s="244"/>
      <c r="O20" s="244"/>
      <c r="P20" s="260"/>
      <c r="Q20" s="245"/>
    </row>
    <row r="21" spans="1:17" ht="14.4" customHeight="1" x14ac:dyDescent="0.3">
      <c r="A21" s="240" t="s">
        <v>686</v>
      </c>
      <c r="B21" s="241" t="s">
        <v>530</v>
      </c>
      <c r="C21" s="241" t="s">
        <v>531</v>
      </c>
      <c r="D21" s="241" t="s">
        <v>575</v>
      </c>
      <c r="E21" s="241" t="s">
        <v>576</v>
      </c>
      <c r="F21" s="244">
        <v>2</v>
      </c>
      <c r="G21" s="244">
        <v>674</v>
      </c>
      <c r="H21" s="244">
        <v>1</v>
      </c>
      <c r="I21" s="244">
        <v>337</v>
      </c>
      <c r="J21" s="244">
        <v>21</v>
      </c>
      <c r="K21" s="244">
        <v>7077</v>
      </c>
      <c r="L21" s="244">
        <v>10.5</v>
      </c>
      <c r="M21" s="244">
        <v>337</v>
      </c>
      <c r="N21" s="244">
        <v>31</v>
      </c>
      <c r="O21" s="244">
        <v>10478</v>
      </c>
      <c r="P21" s="260">
        <v>15.545994065281899</v>
      </c>
      <c r="Q21" s="245">
        <v>338</v>
      </c>
    </row>
    <row r="22" spans="1:17" ht="14.4" customHeight="1" x14ac:dyDescent="0.3">
      <c r="A22" s="240" t="s">
        <v>686</v>
      </c>
      <c r="B22" s="241" t="s">
        <v>530</v>
      </c>
      <c r="C22" s="241" t="s">
        <v>531</v>
      </c>
      <c r="D22" s="241" t="s">
        <v>579</v>
      </c>
      <c r="E22" s="241" t="s">
        <v>580</v>
      </c>
      <c r="F22" s="244">
        <v>8</v>
      </c>
      <c r="G22" s="244">
        <v>816</v>
      </c>
      <c r="H22" s="244">
        <v>1</v>
      </c>
      <c r="I22" s="244">
        <v>102</v>
      </c>
      <c r="J22" s="244">
        <v>4</v>
      </c>
      <c r="K22" s="244">
        <v>408</v>
      </c>
      <c r="L22" s="244">
        <v>0.5</v>
      </c>
      <c r="M22" s="244">
        <v>102</v>
      </c>
      <c r="N22" s="244">
        <v>18</v>
      </c>
      <c r="O22" s="244">
        <v>1854</v>
      </c>
      <c r="P22" s="260">
        <v>2.2720588235294117</v>
      </c>
      <c r="Q22" s="245">
        <v>103</v>
      </c>
    </row>
    <row r="23" spans="1:17" ht="14.4" customHeight="1" x14ac:dyDescent="0.3">
      <c r="A23" s="240" t="s">
        <v>686</v>
      </c>
      <c r="B23" s="241" t="s">
        <v>530</v>
      </c>
      <c r="C23" s="241" t="s">
        <v>531</v>
      </c>
      <c r="D23" s="241" t="s">
        <v>595</v>
      </c>
      <c r="E23" s="241" t="s">
        <v>596</v>
      </c>
      <c r="F23" s="244">
        <v>1</v>
      </c>
      <c r="G23" s="244">
        <v>45</v>
      </c>
      <c r="H23" s="244">
        <v>1</v>
      </c>
      <c r="I23" s="244">
        <v>45</v>
      </c>
      <c r="J23" s="244"/>
      <c r="K23" s="244"/>
      <c r="L23" s="244"/>
      <c r="M23" s="244"/>
      <c r="N23" s="244"/>
      <c r="O23" s="244"/>
      <c r="P23" s="260"/>
      <c r="Q23" s="245"/>
    </row>
    <row r="24" spans="1:17" ht="14.4" customHeight="1" x14ac:dyDescent="0.3">
      <c r="A24" s="240" t="s">
        <v>686</v>
      </c>
      <c r="B24" s="241" t="s">
        <v>530</v>
      </c>
      <c r="C24" s="241" t="s">
        <v>531</v>
      </c>
      <c r="D24" s="241" t="s">
        <v>599</v>
      </c>
      <c r="E24" s="241" t="s">
        <v>600</v>
      </c>
      <c r="F24" s="244">
        <v>15</v>
      </c>
      <c r="G24" s="244">
        <v>5355</v>
      </c>
      <c r="H24" s="244">
        <v>1</v>
      </c>
      <c r="I24" s="244">
        <v>357</v>
      </c>
      <c r="J24" s="244">
        <v>8</v>
      </c>
      <c r="K24" s="244">
        <v>2888</v>
      </c>
      <c r="L24" s="244">
        <v>0.53930905695611575</v>
      </c>
      <c r="M24" s="244">
        <v>361</v>
      </c>
      <c r="N24" s="244">
        <v>10</v>
      </c>
      <c r="O24" s="244">
        <v>3650</v>
      </c>
      <c r="P24" s="260">
        <v>0.6816059757236228</v>
      </c>
      <c r="Q24" s="245">
        <v>365</v>
      </c>
    </row>
    <row r="25" spans="1:17" ht="14.4" customHeight="1" x14ac:dyDescent="0.3">
      <c r="A25" s="240" t="s">
        <v>686</v>
      </c>
      <c r="B25" s="241" t="s">
        <v>530</v>
      </c>
      <c r="C25" s="241" t="s">
        <v>531</v>
      </c>
      <c r="D25" s="241" t="s">
        <v>603</v>
      </c>
      <c r="E25" s="241" t="s">
        <v>604</v>
      </c>
      <c r="F25" s="244">
        <v>2</v>
      </c>
      <c r="G25" s="244">
        <v>332</v>
      </c>
      <c r="H25" s="244">
        <v>1</v>
      </c>
      <c r="I25" s="244">
        <v>166</v>
      </c>
      <c r="J25" s="244"/>
      <c r="K25" s="244"/>
      <c r="L25" s="244"/>
      <c r="M25" s="244"/>
      <c r="N25" s="244">
        <v>3</v>
      </c>
      <c r="O25" s="244">
        <v>501</v>
      </c>
      <c r="P25" s="260">
        <v>1.5090361445783131</v>
      </c>
      <c r="Q25" s="245">
        <v>167</v>
      </c>
    </row>
    <row r="26" spans="1:17" ht="14.4" customHeight="1" x14ac:dyDescent="0.3">
      <c r="A26" s="240" t="s">
        <v>686</v>
      </c>
      <c r="B26" s="241" t="s">
        <v>530</v>
      </c>
      <c r="C26" s="241" t="s">
        <v>531</v>
      </c>
      <c r="D26" s="241" t="s">
        <v>613</v>
      </c>
      <c r="E26" s="241" t="s">
        <v>614</v>
      </c>
      <c r="F26" s="244">
        <v>19</v>
      </c>
      <c r="G26" s="244">
        <v>12464</v>
      </c>
      <c r="H26" s="244">
        <v>1</v>
      </c>
      <c r="I26" s="244">
        <v>656</v>
      </c>
      <c r="J26" s="244">
        <v>10</v>
      </c>
      <c r="K26" s="244">
        <v>6600</v>
      </c>
      <c r="L26" s="244">
        <v>0.52952503209242618</v>
      </c>
      <c r="M26" s="244">
        <v>660</v>
      </c>
      <c r="N26" s="244">
        <v>15</v>
      </c>
      <c r="O26" s="244">
        <v>9960</v>
      </c>
      <c r="P26" s="260">
        <v>0.79910141206675223</v>
      </c>
      <c r="Q26" s="245">
        <v>664</v>
      </c>
    </row>
    <row r="27" spans="1:17" ht="14.4" customHeight="1" x14ac:dyDescent="0.3">
      <c r="A27" s="240" t="s">
        <v>686</v>
      </c>
      <c r="B27" s="241" t="s">
        <v>530</v>
      </c>
      <c r="C27" s="241" t="s">
        <v>531</v>
      </c>
      <c r="D27" s="241" t="s">
        <v>615</v>
      </c>
      <c r="E27" s="241" t="s">
        <v>616</v>
      </c>
      <c r="F27" s="244">
        <v>57</v>
      </c>
      <c r="G27" s="244">
        <v>4446</v>
      </c>
      <c r="H27" s="244">
        <v>1</v>
      </c>
      <c r="I27" s="244">
        <v>78</v>
      </c>
      <c r="J27" s="244">
        <v>19</v>
      </c>
      <c r="K27" s="244">
        <v>1482</v>
      </c>
      <c r="L27" s="244">
        <v>0.33333333333333331</v>
      </c>
      <c r="M27" s="244">
        <v>78</v>
      </c>
      <c r="N27" s="244">
        <v>40</v>
      </c>
      <c r="O27" s="244">
        <v>3160</v>
      </c>
      <c r="P27" s="260">
        <v>0.71075123706702659</v>
      </c>
      <c r="Q27" s="245">
        <v>79</v>
      </c>
    </row>
    <row r="28" spans="1:17" ht="14.4" customHeight="1" x14ac:dyDescent="0.3">
      <c r="A28" s="240" t="s">
        <v>686</v>
      </c>
      <c r="B28" s="241" t="s">
        <v>530</v>
      </c>
      <c r="C28" s="241" t="s">
        <v>531</v>
      </c>
      <c r="D28" s="241" t="s">
        <v>617</v>
      </c>
      <c r="E28" s="241" t="s">
        <v>618</v>
      </c>
      <c r="F28" s="244">
        <v>1</v>
      </c>
      <c r="G28" s="244">
        <v>114</v>
      </c>
      <c r="H28" s="244">
        <v>1</v>
      </c>
      <c r="I28" s="244">
        <v>114</v>
      </c>
      <c r="J28" s="244"/>
      <c r="K28" s="244"/>
      <c r="L28" s="244"/>
      <c r="M28" s="244"/>
      <c r="N28" s="244">
        <v>3</v>
      </c>
      <c r="O28" s="244">
        <v>345</v>
      </c>
      <c r="P28" s="260">
        <v>3.0263157894736841</v>
      </c>
      <c r="Q28" s="245">
        <v>115</v>
      </c>
    </row>
    <row r="29" spans="1:17" ht="14.4" customHeight="1" x14ac:dyDescent="0.3">
      <c r="A29" s="240" t="s">
        <v>686</v>
      </c>
      <c r="B29" s="241" t="s">
        <v>530</v>
      </c>
      <c r="C29" s="241" t="s">
        <v>531</v>
      </c>
      <c r="D29" s="241" t="s">
        <v>619</v>
      </c>
      <c r="E29" s="241" t="s">
        <v>620</v>
      </c>
      <c r="F29" s="244">
        <v>4</v>
      </c>
      <c r="G29" s="244">
        <v>540</v>
      </c>
      <c r="H29" s="244">
        <v>1</v>
      </c>
      <c r="I29" s="244">
        <v>135</v>
      </c>
      <c r="J29" s="244">
        <v>1</v>
      </c>
      <c r="K29" s="244">
        <v>135</v>
      </c>
      <c r="L29" s="244">
        <v>0.25</v>
      </c>
      <c r="M29" s="244">
        <v>135</v>
      </c>
      <c r="N29" s="244">
        <v>2</v>
      </c>
      <c r="O29" s="244">
        <v>272</v>
      </c>
      <c r="P29" s="260">
        <v>0.50370370370370365</v>
      </c>
      <c r="Q29" s="245">
        <v>136</v>
      </c>
    </row>
    <row r="30" spans="1:17" ht="14.4" customHeight="1" x14ac:dyDescent="0.3">
      <c r="A30" s="240" t="s">
        <v>686</v>
      </c>
      <c r="B30" s="241" t="s">
        <v>530</v>
      </c>
      <c r="C30" s="241" t="s">
        <v>531</v>
      </c>
      <c r="D30" s="241" t="s">
        <v>621</v>
      </c>
      <c r="E30" s="241" t="s">
        <v>622</v>
      </c>
      <c r="F30" s="244">
        <v>2</v>
      </c>
      <c r="G30" s="244">
        <v>1554</v>
      </c>
      <c r="H30" s="244">
        <v>1</v>
      </c>
      <c r="I30" s="244">
        <v>777</v>
      </c>
      <c r="J30" s="244">
        <v>4</v>
      </c>
      <c r="K30" s="244">
        <v>3132</v>
      </c>
      <c r="L30" s="244">
        <v>2.0154440154440154</v>
      </c>
      <c r="M30" s="244">
        <v>783</v>
      </c>
      <c r="N30" s="244">
        <v>6</v>
      </c>
      <c r="O30" s="244">
        <v>4746</v>
      </c>
      <c r="P30" s="260">
        <v>3.0540540540540539</v>
      </c>
      <c r="Q30" s="245">
        <v>791</v>
      </c>
    </row>
    <row r="31" spans="1:17" ht="14.4" customHeight="1" x14ac:dyDescent="0.3">
      <c r="A31" s="240" t="s">
        <v>686</v>
      </c>
      <c r="B31" s="241" t="s">
        <v>530</v>
      </c>
      <c r="C31" s="241" t="s">
        <v>531</v>
      </c>
      <c r="D31" s="241" t="s">
        <v>623</v>
      </c>
      <c r="E31" s="241" t="s">
        <v>624</v>
      </c>
      <c r="F31" s="244">
        <v>5</v>
      </c>
      <c r="G31" s="244">
        <v>1390</v>
      </c>
      <c r="H31" s="244">
        <v>1</v>
      </c>
      <c r="I31" s="244">
        <v>278</v>
      </c>
      <c r="J31" s="244">
        <v>1</v>
      </c>
      <c r="K31" s="244">
        <v>280</v>
      </c>
      <c r="L31" s="244">
        <v>0.20143884892086331</v>
      </c>
      <c r="M31" s="244">
        <v>280</v>
      </c>
      <c r="N31" s="244">
        <v>5</v>
      </c>
      <c r="O31" s="244">
        <v>1405</v>
      </c>
      <c r="P31" s="260">
        <v>1.0107913669064748</v>
      </c>
      <c r="Q31" s="245">
        <v>281</v>
      </c>
    </row>
    <row r="32" spans="1:17" ht="14.4" customHeight="1" x14ac:dyDescent="0.3">
      <c r="A32" s="240" t="s">
        <v>686</v>
      </c>
      <c r="B32" s="241" t="s">
        <v>530</v>
      </c>
      <c r="C32" s="241" t="s">
        <v>531</v>
      </c>
      <c r="D32" s="241" t="s">
        <v>625</v>
      </c>
      <c r="E32" s="241" t="s">
        <v>626</v>
      </c>
      <c r="F32" s="244">
        <v>15</v>
      </c>
      <c r="G32" s="244">
        <v>3600</v>
      </c>
      <c r="H32" s="244">
        <v>1</v>
      </c>
      <c r="I32" s="244">
        <v>240</v>
      </c>
      <c r="J32" s="244">
        <v>8</v>
      </c>
      <c r="K32" s="244">
        <v>1936</v>
      </c>
      <c r="L32" s="244">
        <v>0.5377777777777778</v>
      </c>
      <c r="M32" s="244">
        <v>242</v>
      </c>
      <c r="N32" s="244">
        <v>11</v>
      </c>
      <c r="O32" s="244">
        <v>2673</v>
      </c>
      <c r="P32" s="260">
        <v>0.74250000000000005</v>
      </c>
      <c r="Q32" s="245">
        <v>243</v>
      </c>
    </row>
    <row r="33" spans="1:17" ht="14.4" customHeight="1" x14ac:dyDescent="0.3">
      <c r="A33" s="240" t="s">
        <v>686</v>
      </c>
      <c r="B33" s="241" t="s">
        <v>530</v>
      </c>
      <c r="C33" s="241" t="s">
        <v>531</v>
      </c>
      <c r="D33" s="241" t="s">
        <v>627</v>
      </c>
      <c r="E33" s="241" t="s">
        <v>628</v>
      </c>
      <c r="F33" s="244">
        <v>15</v>
      </c>
      <c r="G33" s="244">
        <v>50895</v>
      </c>
      <c r="H33" s="244">
        <v>1</v>
      </c>
      <c r="I33" s="244">
        <v>3393</v>
      </c>
      <c r="J33" s="244">
        <v>10</v>
      </c>
      <c r="K33" s="244">
        <v>34130</v>
      </c>
      <c r="L33" s="244">
        <v>0.67059632576873951</v>
      </c>
      <c r="M33" s="244">
        <v>3413</v>
      </c>
      <c r="N33" s="244">
        <v>14</v>
      </c>
      <c r="O33" s="244">
        <v>48146</v>
      </c>
      <c r="P33" s="260">
        <v>0.94598683564200803</v>
      </c>
      <c r="Q33" s="245">
        <v>3439</v>
      </c>
    </row>
    <row r="34" spans="1:17" ht="14.4" customHeight="1" x14ac:dyDescent="0.3">
      <c r="A34" s="240" t="s">
        <v>686</v>
      </c>
      <c r="B34" s="241" t="s">
        <v>530</v>
      </c>
      <c r="C34" s="241" t="s">
        <v>531</v>
      </c>
      <c r="D34" s="241" t="s">
        <v>629</v>
      </c>
      <c r="E34" s="241" t="s">
        <v>630</v>
      </c>
      <c r="F34" s="244">
        <v>14</v>
      </c>
      <c r="G34" s="244">
        <v>6314</v>
      </c>
      <c r="H34" s="244">
        <v>1</v>
      </c>
      <c r="I34" s="244">
        <v>451</v>
      </c>
      <c r="J34" s="244">
        <v>9</v>
      </c>
      <c r="K34" s="244">
        <v>4077</v>
      </c>
      <c r="L34" s="244">
        <v>0.64570795058599939</v>
      </c>
      <c r="M34" s="244">
        <v>453</v>
      </c>
      <c r="N34" s="244">
        <v>25</v>
      </c>
      <c r="O34" s="244">
        <v>11400</v>
      </c>
      <c r="P34" s="260">
        <v>1.8055115616091226</v>
      </c>
      <c r="Q34" s="245">
        <v>456</v>
      </c>
    </row>
    <row r="35" spans="1:17" ht="14.4" customHeight="1" x14ac:dyDescent="0.3">
      <c r="A35" s="240" t="s">
        <v>686</v>
      </c>
      <c r="B35" s="241" t="s">
        <v>530</v>
      </c>
      <c r="C35" s="241" t="s">
        <v>531</v>
      </c>
      <c r="D35" s="241" t="s">
        <v>631</v>
      </c>
      <c r="E35" s="241" t="s">
        <v>632</v>
      </c>
      <c r="F35" s="244">
        <v>2</v>
      </c>
      <c r="G35" s="244">
        <v>904</v>
      </c>
      <c r="H35" s="244">
        <v>1</v>
      </c>
      <c r="I35" s="244">
        <v>452</v>
      </c>
      <c r="J35" s="244">
        <v>1</v>
      </c>
      <c r="K35" s="244">
        <v>454</v>
      </c>
      <c r="L35" s="244">
        <v>0.50221238938053092</v>
      </c>
      <c r="M35" s="244">
        <v>454</v>
      </c>
      <c r="N35" s="244">
        <v>5</v>
      </c>
      <c r="O35" s="244">
        <v>2285</v>
      </c>
      <c r="P35" s="260">
        <v>2.5276548672566372</v>
      </c>
      <c r="Q35" s="245">
        <v>457</v>
      </c>
    </row>
    <row r="36" spans="1:17" ht="14.4" customHeight="1" x14ac:dyDescent="0.3">
      <c r="A36" s="240" t="s">
        <v>686</v>
      </c>
      <c r="B36" s="241" t="s">
        <v>530</v>
      </c>
      <c r="C36" s="241" t="s">
        <v>531</v>
      </c>
      <c r="D36" s="241" t="s">
        <v>633</v>
      </c>
      <c r="E36" s="241" t="s">
        <v>634</v>
      </c>
      <c r="F36" s="244"/>
      <c r="G36" s="244"/>
      <c r="H36" s="244"/>
      <c r="I36" s="244"/>
      <c r="J36" s="244">
        <v>1</v>
      </c>
      <c r="K36" s="244">
        <v>6049</v>
      </c>
      <c r="L36" s="244"/>
      <c r="M36" s="244">
        <v>6049</v>
      </c>
      <c r="N36" s="244">
        <v>2</v>
      </c>
      <c r="O36" s="244">
        <v>12188</v>
      </c>
      <c r="P36" s="260"/>
      <c r="Q36" s="245">
        <v>6094</v>
      </c>
    </row>
    <row r="37" spans="1:17" ht="14.4" customHeight="1" x14ac:dyDescent="0.3">
      <c r="A37" s="240" t="s">
        <v>686</v>
      </c>
      <c r="B37" s="241" t="s">
        <v>530</v>
      </c>
      <c r="C37" s="241" t="s">
        <v>531</v>
      </c>
      <c r="D37" s="241" t="s">
        <v>635</v>
      </c>
      <c r="E37" s="241" t="s">
        <v>636</v>
      </c>
      <c r="F37" s="244">
        <v>17</v>
      </c>
      <c r="G37" s="244">
        <v>6715</v>
      </c>
      <c r="H37" s="244">
        <v>1</v>
      </c>
      <c r="I37" s="244">
        <v>395</v>
      </c>
      <c r="J37" s="244">
        <v>16</v>
      </c>
      <c r="K37" s="244">
        <v>6384</v>
      </c>
      <c r="L37" s="244">
        <v>0.95070737155621743</v>
      </c>
      <c r="M37" s="244">
        <v>399</v>
      </c>
      <c r="N37" s="244">
        <v>24</v>
      </c>
      <c r="O37" s="244">
        <v>9696</v>
      </c>
      <c r="P37" s="260">
        <v>1.4439314966492927</v>
      </c>
      <c r="Q37" s="245">
        <v>404</v>
      </c>
    </row>
    <row r="38" spans="1:17" ht="14.4" customHeight="1" x14ac:dyDescent="0.3">
      <c r="A38" s="240" t="s">
        <v>686</v>
      </c>
      <c r="B38" s="241" t="s">
        <v>530</v>
      </c>
      <c r="C38" s="241" t="s">
        <v>531</v>
      </c>
      <c r="D38" s="241" t="s">
        <v>637</v>
      </c>
      <c r="E38" s="241" t="s">
        <v>638</v>
      </c>
      <c r="F38" s="244">
        <v>17</v>
      </c>
      <c r="G38" s="244">
        <v>5831</v>
      </c>
      <c r="H38" s="244">
        <v>1</v>
      </c>
      <c r="I38" s="244">
        <v>343</v>
      </c>
      <c r="J38" s="244">
        <v>9</v>
      </c>
      <c r="K38" s="244">
        <v>3105</v>
      </c>
      <c r="L38" s="244">
        <v>0.53249871377122282</v>
      </c>
      <c r="M38" s="244">
        <v>345</v>
      </c>
      <c r="N38" s="244">
        <v>31</v>
      </c>
      <c r="O38" s="244">
        <v>10788</v>
      </c>
      <c r="P38" s="260">
        <v>1.8501114731606929</v>
      </c>
      <c r="Q38" s="245">
        <v>348</v>
      </c>
    </row>
    <row r="39" spans="1:17" ht="14.4" customHeight="1" x14ac:dyDescent="0.3">
      <c r="A39" s="240" t="s">
        <v>686</v>
      </c>
      <c r="B39" s="241" t="s">
        <v>651</v>
      </c>
      <c r="C39" s="241" t="s">
        <v>531</v>
      </c>
      <c r="D39" s="241" t="s">
        <v>652</v>
      </c>
      <c r="E39" s="241" t="s">
        <v>653</v>
      </c>
      <c r="F39" s="244"/>
      <c r="G39" s="244"/>
      <c r="H39" s="244"/>
      <c r="I39" s="244"/>
      <c r="J39" s="244"/>
      <c r="K39" s="244"/>
      <c r="L39" s="244"/>
      <c r="M39" s="244"/>
      <c r="N39" s="244">
        <v>2</v>
      </c>
      <c r="O39" s="244">
        <v>2070</v>
      </c>
      <c r="P39" s="260"/>
      <c r="Q39" s="245">
        <v>1035</v>
      </c>
    </row>
    <row r="40" spans="1:17" ht="14.4" customHeight="1" x14ac:dyDescent="0.3">
      <c r="A40" s="240" t="s">
        <v>686</v>
      </c>
      <c r="B40" s="241" t="s">
        <v>651</v>
      </c>
      <c r="C40" s="241" t="s">
        <v>531</v>
      </c>
      <c r="D40" s="241" t="s">
        <v>654</v>
      </c>
      <c r="E40" s="241" t="s">
        <v>655</v>
      </c>
      <c r="F40" s="244"/>
      <c r="G40" s="244"/>
      <c r="H40" s="244"/>
      <c r="I40" s="244"/>
      <c r="J40" s="244"/>
      <c r="K40" s="244"/>
      <c r="L40" s="244"/>
      <c r="M40" s="244"/>
      <c r="N40" s="244">
        <v>1</v>
      </c>
      <c r="O40" s="244">
        <v>217</v>
      </c>
      <c r="P40" s="260"/>
      <c r="Q40" s="245">
        <v>217</v>
      </c>
    </row>
    <row r="41" spans="1:17" ht="14.4" customHeight="1" x14ac:dyDescent="0.3">
      <c r="A41" s="240" t="s">
        <v>686</v>
      </c>
      <c r="B41" s="241" t="s">
        <v>651</v>
      </c>
      <c r="C41" s="241" t="s">
        <v>531</v>
      </c>
      <c r="D41" s="241" t="s">
        <v>643</v>
      </c>
      <c r="E41" s="241" t="s">
        <v>644</v>
      </c>
      <c r="F41" s="244"/>
      <c r="G41" s="244"/>
      <c r="H41" s="244"/>
      <c r="I41" s="244"/>
      <c r="J41" s="244">
        <v>31</v>
      </c>
      <c r="K41" s="244">
        <v>38316</v>
      </c>
      <c r="L41" s="244"/>
      <c r="M41" s="244">
        <v>1236</v>
      </c>
      <c r="N41" s="244">
        <v>48</v>
      </c>
      <c r="O41" s="244">
        <v>59760</v>
      </c>
      <c r="P41" s="260"/>
      <c r="Q41" s="245">
        <v>1245</v>
      </c>
    </row>
    <row r="42" spans="1:17" ht="14.4" customHeight="1" x14ac:dyDescent="0.3">
      <c r="A42" s="240" t="s">
        <v>686</v>
      </c>
      <c r="B42" s="241" t="s">
        <v>651</v>
      </c>
      <c r="C42" s="241" t="s">
        <v>531</v>
      </c>
      <c r="D42" s="241" t="s">
        <v>645</v>
      </c>
      <c r="E42" s="241" t="s">
        <v>646</v>
      </c>
      <c r="F42" s="244"/>
      <c r="G42" s="244"/>
      <c r="H42" s="244"/>
      <c r="I42" s="244"/>
      <c r="J42" s="244">
        <v>93</v>
      </c>
      <c r="K42" s="244">
        <v>206553</v>
      </c>
      <c r="L42" s="244"/>
      <c r="M42" s="244">
        <v>2221</v>
      </c>
      <c r="N42" s="244">
        <v>126</v>
      </c>
      <c r="O42" s="244">
        <v>281358</v>
      </c>
      <c r="P42" s="260"/>
      <c r="Q42" s="245">
        <v>2233</v>
      </c>
    </row>
    <row r="43" spans="1:17" ht="14.4" customHeight="1" x14ac:dyDescent="0.3">
      <c r="A43" s="240" t="s">
        <v>686</v>
      </c>
      <c r="B43" s="241" t="s">
        <v>651</v>
      </c>
      <c r="C43" s="241" t="s">
        <v>531</v>
      </c>
      <c r="D43" s="241" t="s">
        <v>656</v>
      </c>
      <c r="E43" s="241" t="s">
        <v>657</v>
      </c>
      <c r="F43" s="244"/>
      <c r="G43" s="244"/>
      <c r="H43" s="244"/>
      <c r="I43" s="244"/>
      <c r="J43" s="244">
        <v>93</v>
      </c>
      <c r="K43" s="244">
        <v>15810</v>
      </c>
      <c r="L43" s="244"/>
      <c r="M43" s="244">
        <v>170</v>
      </c>
      <c r="N43" s="244">
        <v>126</v>
      </c>
      <c r="O43" s="244">
        <v>21546</v>
      </c>
      <c r="P43" s="260"/>
      <c r="Q43" s="245">
        <v>171</v>
      </c>
    </row>
    <row r="44" spans="1:17" ht="14.4" customHeight="1" x14ac:dyDescent="0.3">
      <c r="A44" s="240" t="s">
        <v>687</v>
      </c>
      <c r="B44" s="241" t="s">
        <v>530</v>
      </c>
      <c r="C44" s="241" t="s">
        <v>531</v>
      </c>
      <c r="D44" s="241" t="s">
        <v>534</v>
      </c>
      <c r="E44" s="241" t="s">
        <v>535</v>
      </c>
      <c r="F44" s="244">
        <v>14</v>
      </c>
      <c r="G44" s="244">
        <v>14084</v>
      </c>
      <c r="H44" s="244">
        <v>1</v>
      </c>
      <c r="I44" s="244">
        <v>1006</v>
      </c>
      <c r="J44" s="244">
        <v>18</v>
      </c>
      <c r="K44" s="244">
        <v>18252</v>
      </c>
      <c r="L44" s="244">
        <v>1.2959386537915365</v>
      </c>
      <c r="M44" s="244">
        <v>1014</v>
      </c>
      <c r="N44" s="244">
        <v>26</v>
      </c>
      <c r="O44" s="244">
        <v>26624</v>
      </c>
      <c r="P44" s="260">
        <v>1.8903720533939221</v>
      </c>
      <c r="Q44" s="245">
        <v>1024</v>
      </c>
    </row>
    <row r="45" spans="1:17" ht="14.4" customHeight="1" x14ac:dyDescent="0.3">
      <c r="A45" s="240" t="s">
        <v>687</v>
      </c>
      <c r="B45" s="241" t="s">
        <v>530</v>
      </c>
      <c r="C45" s="241" t="s">
        <v>531</v>
      </c>
      <c r="D45" s="241" t="s">
        <v>536</v>
      </c>
      <c r="E45" s="241" t="s">
        <v>537</v>
      </c>
      <c r="F45" s="244">
        <v>1</v>
      </c>
      <c r="G45" s="244">
        <v>2037</v>
      </c>
      <c r="H45" s="244">
        <v>1</v>
      </c>
      <c r="I45" s="244">
        <v>2037</v>
      </c>
      <c r="J45" s="244">
        <v>4</v>
      </c>
      <c r="K45" s="244">
        <v>8196</v>
      </c>
      <c r="L45" s="244">
        <v>4.0235640648011781</v>
      </c>
      <c r="M45" s="244">
        <v>2049</v>
      </c>
      <c r="N45" s="244">
        <v>4</v>
      </c>
      <c r="O45" s="244">
        <v>8256</v>
      </c>
      <c r="P45" s="260">
        <v>4.0530191458026508</v>
      </c>
      <c r="Q45" s="245">
        <v>2064</v>
      </c>
    </row>
    <row r="46" spans="1:17" ht="14.4" customHeight="1" x14ac:dyDescent="0.3">
      <c r="A46" s="240" t="s">
        <v>687</v>
      </c>
      <c r="B46" s="241" t="s">
        <v>530</v>
      </c>
      <c r="C46" s="241" t="s">
        <v>531</v>
      </c>
      <c r="D46" s="241" t="s">
        <v>688</v>
      </c>
      <c r="E46" s="241" t="s">
        <v>689</v>
      </c>
      <c r="F46" s="244">
        <v>1</v>
      </c>
      <c r="G46" s="244">
        <v>2173</v>
      </c>
      <c r="H46" s="244">
        <v>1</v>
      </c>
      <c r="I46" s="244">
        <v>2173</v>
      </c>
      <c r="J46" s="244"/>
      <c r="K46" s="244"/>
      <c r="L46" s="244"/>
      <c r="M46" s="244"/>
      <c r="N46" s="244">
        <v>2</v>
      </c>
      <c r="O46" s="244">
        <v>4402</v>
      </c>
      <c r="P46" s="260">
        <v>2.0257708237459733</v>
      </c>
      <c r="Q46" s="245">
        <v>2201</v>
      </c>
    </row>
    <row r="47" spans="1:17" ht="14.4" customHeight="1" x14ac:dyDescent="0.3">
      <c r="A47" s="240" t="s">
        <v>687</v>
      </c>
      <c r="B47" s="241" t="s">
        <v>530</v>
      </c>
      <c r="C47" s="241" t="s">
        <v>531</v>
      </c>
      <c r="D47" s="241" t="s">
        <v>538</v>
      </c>
      <c r="E47" s="241" t="s">
        <v>539</v>
      </c>
      <c r="F47" s="244"/>
      <c r="G47" s="244"/>
      <c r="H47" s="244"/>
      <c r="I47" s="244"/>
      <c r="J47" s="244">
        <v>1</v>
      </c>
      <c r="K47" s="244">
        <v>476</v>
      </c>
      <c r="L47" s="244"/>
      <c r="M47" s="244">
        <v>476</v>
      </c>
      <c r="N47" s="244">
        <v>1</v>
      </c>
      <c r="O47" s="244">
        <v>480</v>
      </c>
      <c r="P47" s="260"/>
      <c r="Q47" s="245">
        <v>480</v>
      </c>
    </row>
    <row r="48" spans="1:17" ht="14.4" customHeight="1" x14ac:dyDescent="0.3">
      <c r="A48" s="240" t="s">
        <v>687</v>
      </c>
      <c r="B48" s="241" t="s">
        <v>530</v>
      </c>
      <c r="C48" s="241" t="s">
        <v>531</v>
      </c>
      <c r="D48" s="241" t="s">
        <v>544</v>
      </c>
      <c r="E48" s="241" t="s">
        <v>543</v>
      </c>
      <c r="F48" s="244">
        <v>74</v>
      </c>
      <c r="G48" s="244">
        <v>3922</v>
      </c>
      <c r="H48" s="244">
        <v>1</v>
      </c>
      <c r="I48" s="244">
        <v>53</v>
      </c>
      <c r="J48" s="244">
        <v>38</v>
      </c>
      <c r="K48" s="244">
        <v>2014</v>
      </c>
      <c r="L48" s="244">
        <v>0.51351351351351349</v>
      </c>
      <c r="M48" s="244">
        <v>53</v>
      </c>
      <c r="N48" s="244">
        <v>44</v>
      </c>
      <c r="O48" s="244">
        <v>2332</v>
      </c>
      <c r="P48" s="260">
        <v>0.59459459459459463</v>
      </c>
      <c r="Q48" s="245">
        <v>53</v>
      </c>
    </row>
    <row r="49" spans="1:17" ht="14.4" customHeight="1" x14ac:dyDescent="0.3">
      <c r="A49" s="240" t="s">
        <v>687</v>
      </c>
      <c r="B49" s="241" t="s">
        <v>530</v>
      </c>
      <c r="C49" s="241" t="s">
        <v>531</v>
      </c>
      <c r="D49" s="241" t="s">
        <v>545</v>
      </c>
      <c r="E49" s="241" t="s">
        <v>546</v>
      </c>
      <c r="F49" s="244">
        <v>664</v>
      </c>
      <c r="G49" s="244">
        <v>35192</v>
      </c>
      <c r="H49" s="244">
        <v>1</v>
      </c>
      <c r="I49" s="244">
        <v>53</v>
      </c>
      <c r="J49" s="244">
        <v>1056</v>
      </c>
      <c r="K49" s="244">
        <v>55968</v>
      </c>
      <c r="L49" s="244">
        <v>1.5903614457831325</v>
      </c>
      <c r="M49" s="244">
        <v>53</v>
      </c>
      <c r="N49" s="244">
        <v>1744</v>
      </c>
      <c r="O49" s="244">
        <v>92432</v>
      </c>
      <c r="P49" s="260">
        <v>2.6265060240963853</v>
      </c>
      <c r="Q49" s="245">
        <v>53</v>
      </c>
    </row>
    <row r="50" spans="1:17" ht="14.4" customHeight="1" x14ac:dyDescent="0.3">
      <c r="A50" s="240" t="s">
        <v>687</v>
      </c>
      <c r="B50" s="241" t="s">
        <v>530</v>
      </c>
      <c r="C50" s="241" t="s">
        <v>531</v>
      </c>
      <c r="D50" s="241" t="s">
        <v>547</v>
      </c>
      <c r="E50" s="241" t="s">
        <v>548</v>
      </c>
      <c r="F50" s="244">
        <v>2</v>
      </c>
      <c r="G50" s="244">
        <v>240</v>
      </c>
      <c r="H50" s="244">
        <v>1</v>
      </c>
      <c r="I50" s="244">
        <v>120</v>
      </c>
      <c r="J50" s="244"/>
      <c r="K50" s="244"/>
      <c r="L50" s="244"/>
      <c r="M50" s="244"/>
      <c r="N50" s="244"/>
      <c r="O50" s="244"/>
      <c r="P50" s="260"/>
      <c r="Q50" s="245"/>
    </row>
    <row r="51" spans="1:17" ht="14.4" customHeight="1" x14ac:dyDescent="0.3">
      <c r="A51" s="240" t="s">
        <v>687</v>
      </c>
      <c r="B51" s="241" t="s">
        <v>530</v>
      </c>
      <c r="C51" s="241" t="s">
        <v>531</v>
      </c>
      <c r="D51" s="241" t="s">
        <v>549</v>
      </c>
      <c r="E51" s="241" t="s">
        <v>550</v>
      </c>
      <c r="F51" s="244">
        <v>1</v>
      </c>
      <c r="G51" s="244">
        <v>173</v>
      </c>
      <c r="H51" s="244">
        <v>1</v>
      </c>
      <c r="I51" s="244">
        <v>173</v>
      </c>
      <c r="J51" s="244"/>
      <c r="K51" s="244"/>
      <c r="L51" s="244"/>
      <c r="M51" s="244"/>
      <c r="N51" s="244">
        <v>3</v>
      </c>
      <c r="O51" s="244">
        <v>522</v>
      </c>
      <c r="P51" s="260">
        <v>3.0173410404624277</v>
      </c>
      <c r="Q51" s="245">
        <v>174</v>
      </c>
    </row>
    <row r="52" spans="1:17" ht="14.4" customHeight="1" x14ac:dyDescent="0.3">
      <c r="A52" s="240" t="s">
        <v>687</v>
      </c>
      <c r="B52" s="241" t="s">
        <v>530</v>
      </c>
      <c r="C52" s="241" t="s">
        <v>531</v>
      </c>
      <c r="D52" s="241" t="s">
        <v>551</v>
      </c>
      <c r="E52" s="241" t="s">
        <v>552</v>
      </c>
      <c r="F52" s="244">
        <v>1</v>
      </c>
      <c r="G52" s="244">
        <v>1979</v>
      </c>
      <c r="H52" s="244">
        <v>1</v>
      </c>
      <c r="I52" s="244">
        <v>1979</v>
      </c>
      <c r="J52" s="244">
        <v>2</v>
      </c>
      <c r="K52" s="244">
        <v>3970</v>
      </c>
      <c r="L52" s="244">
        <v>2.0060636685194542</v>
      </c>
      <c r="M52" s="244">
        <v>1985</v>
      </c>
      <c r="N52" s="244">
        <v>9</v>
      </c>
      <c r="O52" s="244">
        <v>17937</v>
      </c>
      <c r="P52" s="260">
        <v>9.0636685194542697</v>
      </c>
      <c r="Q52" s="245">
        <v>1993</v>
      </c>
    </row>
    <row r="53" spans="1:17" ht="14.4" customHeight="1" x14ac:dyDescent="0.3">
      <c r="A53" s="240" t="s">
        <v>687</v>
      </c>
      <c r="B53" s="241" t="s">
        <v>530</v>
      </c>
      <c r="C53" s="241" t="s">
        <v>531</v>
      </c>
      <c r="D53" s="241" t="s">
        <v>555</v>
      </c>
      <c r="E53" s="241" t="s">
        <v>556</v>
      </c>
      <c r="F53" s="244">
        <v>1</v>
      </c>
      <c r="G53" s="244">
        <v>222</v>
      </c>
      <c r="H53" s="244">
        <v>1</v>
      </c>
      <c r="I53" s="244">
        <v>222</v>
      </c>
      <c r="J53" s="244">
        <v>1</v>
      </c>
      <c r="K53" s="244">
        <v>224</v>
      </c>
      <c r="L53" s="244">
        <v>1.0090090090090089</v>
      </c>
      <c r="M53" s="244">
        <v>224</v>
      </c>
      <c r="N53" s="244"/>
      <c r="O53" s="244"/>
      <c r="P53" s="260"/>
      <c r="Q53" s="245"/>
    </row>
    <row r="54" spans="1:17" ht="14.4" customHeight="1" x14ac:dyDescent="0.3">
      <c r="A54" s="240" t="s">
        <v>687</v>
      </c>
      <c r="B54" s="241" t="s">
        <v>530</v>
      </c>
      <c r="C54" s="241" t="s">
        <v>531</v>
      </c>
      <c r="D54" s="241" t="s">
        <v>557</v>
      </c>
      <c r="E54" s="241" t="s">
        <v>558</v>
      </c>
      <c r="F54" s="244">
        <v>3</v>
      </c>
      <c r="G54" s="244">
        <v>1131</v>
      </c>
      <c r="H54" s="244">
        <v>1</v>
      </c>
      <c r="I54" s="244">
        <v>377</v>
      </c>
      <c r="J54" s="244">
        <v>1</v>
      </c>
      <c r="K54" s="244">
        <v>379</v>
      </c>
      <c r="L54" s="244">
        <v>0.33510167992926615</v>
      </c>
      <c r="M54" s="244">
        <v>379</v>
      </c>
      <c r="N54" s="244"/>
      <c r="O54" s="244"/>
      <c r="P54" s="260"/>
      <c r="Q54" s="245"/>
    </row>
    <row r="55" spans="1:17" ht="14.4" customHeight="1" x14ac:dyDescent="0.3">
      <c r="A55" s="240" t="s">
        <v>687</v>
      </c>
      <c r="B55" s="241" t="s">
        <v>530</v>
      </c>
      <c r="C55" s="241" t="s">
        <v>531</v>
      </c>
      <c r="D55" s="241" t="s">
        <v>559</v>
      </c>
      <c r="E55" s="241" t="s">
        <v>560</v>
      </c>
      <c r="F55" s="244">
        <v>460</v>
      </c>
      <c r="G55" s="244">
        <v>74520</v>
      </c>
      <c r="H55" s="244">
        <v>1</v>
      </c>
      <c r="I55" s="244">
        <v>162</v>
      </c>
      <c r="J55" s="244">
        <v>531</v>
      </c>
      <c r="K55" s="244">
        <v>87084</v>
      </c>
      <c r="L55" s="244">
        <v>1.1685990338164252</v>
      </c>
      <c r="M55" s="244">
        <v>164</v>
      </c>
      <c r="N55" s="244">
        <v>729</v>
      </c>
      <c r="O55" s="244">
        <v>120285</v>
      </c>
      <c r="P55" s="260">
        <v>1.6141304347826086</v>
      </c>
      <c r="Q55" s="245">
        <v>165</v>
      </c>
    </row>
    <row r="56" spans="1:17" ht="14.4" customHeight="1" x14ac:dyDescent="0.3">
      <c r="A56" s="240" t="s">
        <v>687</v>
      </c>
      <c r="B56" s="241" t="s">
        <v>530</v>
      </c>
      <c r="C56" s="241" t="s">
        <v>531</v>
      </c>
      <c r="D56" s="241" t="s">
        <v>561</v>
      </c>
      <c r="E56" s="241" t="s">
        <v>562</v>
      </c>
      <c r="F56" s="244">
        <v>37</v>
      </c>
      <c r="G56" s="244">
        <v>6105</v>
      </c>
      <c r="H56" s="244">
        <v>1</v>
      </c>
      <c r="I56" s="244">
        <v>165</v>
      </c>
      <c r="J56" s="244">
        <v>43</v>
      </c>
      <c r="K56" s="244">
        <v>7181</v>
      </c>
      <c r="L56" s="244">
        <v>1.1762489762489763</v>
      </c>
      <c r="M56" s="244">
        <v>167</v>
      </c>
      <c r="N56" s="244">
        <v>77</v>
      </c>
      <c r="O56" s="244">
        <v>12936</v>
      </c>
      <c r="P56" s="260">
        <v>2.118918918918919</v>
      </c>
      <c r="Q56" s="245">
        <v>168</v>
      </c>
    </row>
    <row r="57" spans="1:17" ht="14.4" customHeight="1" x14ac:dyDescent="0.3">
      <c r="A57" s="240" t="s">
        <v>687</v>
      </c>
      <c r="B57" s="241" t="s">
        <v>530</v>
      </c>
      <c r="C57" s="241" t="s">
        <v>531</v>
      </c>
      <c r="D57" s="241" t="s">
        <v>563</v>
      </c>
      <c r="E57" s="241" t="s">
        <v>564</v>
      </c>
      <c r="F57" s="244">
        <v>8</v>
      </c>
      <c r="G57" s="244">
        <v>1264</v>
      </c>
      <c r="H57" s="244">
        <v>1</v>
      </c>
      <c r="I57" s="244">
        <v>158</v>
      </c>
      <c r="J57" s="244">
        <v>15</v>
      </c>
      <c r="K57" s="244">
        <v>2385</v>
      </c>
      <c r="L57" s="244">
        <v>1.8868670886075949</v>
      </c>
      <c r="M57" s="244">
        <v>159</v>
      </c>
      <c r="N57" s="244">
        <v>23</v>
      </c>
      <c r="O57" s="244">
        <v>3680</v>
      </c>
      <c r="P57" s="260">
        <v>2.9113924050632911</v>
      </c>
      <c r="Q57" s="245">
        <v>160</v>
      </c>
    </row>
    <row r="58" spans="1:17" ht="14.4" customHeight="1" x14ac:dyDescent="0.3">
      <c r="A58" s="240" t="s">
        <v>687</v>
      </c>
      <c r="B58" s="241" t="s">
        <v>530</v>
      </c>
      <c r="C58" s="241" t="s">
        <v>531</v>
      </c>
      <c r="D58" s="241" t="s">
        <v>567</v>
      </c>
      <c r="E58" s="241" t="s">
        <v>568</v>
      </c>
      <c r="F58" s="244">
        <v>107</v>
      </c>
      <c r="G58" s="244">
        <v>33277</v>
      </c>
      <c r="H58" s="244">
        <v>1</v>
      </c>
      <c r="I58" s="244">
        <v>311</v>
      </c>
      <c r="J58" s="244">
        <v>114</v>
      </c>
      <c r="K58" s="244">
        <v>35682</v>
      </c>
      <c r="L58" s="244">
        <v>1.0722721399164588</v>
      </c>
      <c r="M58" s="244">
        <v>313</v>
      </c>
      <c r="N58" s="244">
        <v>140</v>
      </c>
      <c r="O58" s="244">
        <v>44240</v>
      </c>
      <c r="P58" s="260">
        <v>1.3294467650329056</v>
      </c>
      <c r="Q58" s="245">
        <v>316</v>
      </c>
    </row>
    <row r="59" spans="1:17" ht="14.4" customHeight="1" x14ac:dyDescent="0.3">
      <c r="A59" s="240" t="s">
        <v>687</v>
      </c>
      <c r="B59" s="241" t="s">
        <v>530</v>
      </c>
      <c r="C59" s="241" t="s">
        <v>531</v>
      </c>
      <c r="D59" s="241" t="s">
        <v>569</v>
      </c>
      <c r="E59" s="241" t="s">
        <v>570</v>
      </c>
      <c r="F59" s="244">
        <v>97</v>
      </c>
      <c r="G59" s="244">
        <v>41031</v>
      </c>
      <c r="H59" s="244">
        <v>1</v>
      </c>
      <c r="I59" s="244">
        <v>423</v>
      </c>
      <c r="J59" s="244">
        <v>144</v>
      </c>
      <c r="K59" s="244">
        <v>61200</v>
      </c>
      <c r="L59" s="244">
        <v>1.4915551656064927</v>
      </c>
      <c r="M59" s="244">
        <v>425</v>
      </c>
      <c r="N59" s="244">
        <v>192</v>
      </c>
      <c r="O59" s="244">
        <v>82368</v>
      </c>
      <c r="P59" s="260">
        <v>2.0074577758280325</v>
      </c>
      <c r="Q59" s="245">
        <v>429</v>
      </c>
    </row>
    <row r="60" spans="1:17" ht="14.4" customHeight="1" x14ac:dyDescent="0.3">
      <c r="A60" s="240" t="s">
        <v>687</v>
      </c>
      <c r="B60" s="241" t="s">
        <v>530</v>
      </c>
      <c r="C60" s="241" t="s">
        <v>531</v>
      </c>
      <c r="D60" s="241" t="s">
        <v>571</v>
      </c>
      <c r="E60" s="241" t="s">
        <v>572</v>
      </c>
      <c r="F60" s="244">
        <v>2</v>
      </c>
      <c r="G60" s="244">
        <v>864</v>
      </c>
      <c r="H60" s="244">
        <v>1</v>
      </c>
      <c r="I60" s="244">
        <v>432</v>
      </c>
      <c r="J60" s="244">
        <v>13</v>
      </c>
      <c r="K60" s="244">
        <v>5642</v>
      </c>
      <c r="L60" s="244">
        <v>6.5300925925925926</v>
      </c>
      <c r="M60" s="244">
        <v>434</v>
      </c>
      <c r="N60" s="244">
        <v>21</v>
      </c>
      <c r="O60" s="244">
        <v>9135</v>
      </c>
      <c r="P60" s="260">
        <v>10.572916666666666</v>
      </c>
      <c r="Q60" s="245">
        <v>435</v>
      </c>
    </row>
    <row r="61" spans="1:17" ht="14.4" customHeight="1" x14ac:dyDescent="0.3">
      <c r="A61" s="240" t="s">
        <v>687</v>
      </c>
      <c r="B61" s="241" t="s">
        <v>530</v>
      </c>
      <c r="C61" s="241" t="s">
        <v>531</v>
      </c>
      <c r="D61" s="241" t="s">
        <v>575</v>
      </c>
      <c r="E61" s="241" t="s">
        <v>576</v>
      </c>
      <c r="F61" s="244">
        <v>76</v>
      </c>
      <c r="G61" s="244">
        <v>25612</v>
      </c>
      <c r="H61" s="244">
        <v>1</v>
      </c>
      <c r="I61" s="244">
        <v>337</v>
      </c>
      <c r="J61" s="244">
        <v>123</v>
      </c>
      <c r="K61" s="244">
        <v>41451</v>
      </c>
      <c r="L61" s="244">
        <v>1.618421052631579</v>
      </c>
      <c r="M61" s="244">
        <v>337</v>
      </c>
      <c r="N61" s="244">
        <v>186</v>
      </c>
      <c r="O61" s="244">
        <v>62868</v>
      </c>
      <c r="P61" s="260">
        <v>2.4546306418866157</v>
      </c>
      <c r="Q61" s="245">
        <v>338</v>
      </c>
    </row>
    <row r="62" spans="1:17" ht="14.4" customHeight="1" x14ac:dyDescent="0.3">
      <c r="A62" s="240" t="s">
        <v>687</v>
      </c>
      <c r="B62" s="241" t="s">
        <v>530</v>
      </c>
      <c r="C62" s="241" t="s">
        <v>531</v>
      </c>
      <c r="D62" s="241" t="s">
        <v>579</v>
      </c>
      <c r="E62" s="241" t="s">
        <v>580</v>
      </c>
      <c r="F62" s="244">
        <v>70</v>
      </c>
      <c r="G62" s="244">
        <v>7140</v>
      </c>
      <c r="H62" s="244">
        <v>1</v>
      </c>
      <c r="I62" s="244">
        <v>102</v>
      </c>
      <c r="J62" s="244">
        <v>120</v>
      </c>
      <c r="K62" s="244">
        <v>12240</v>
      </c>
      <c r="L62" s="244">
        <v>1.7142857142857142</v>
      </c>
      <c r="M62" s="244">
        <v>102</v>
      </c>
      <c r="N62" s="244">
        <v>158</v>
      </c>
      <c r="O62" s="244">
        <v>16274</v>
      </c>
      <c r="P62" s="260">
        <v>2.2792717086834733</v>
      </c>
      <c r="Q62" s="245">
        <v>103</v>
      </c>
    </row>
    <row r="63" spans="1:17" ht="14.4" customHeight="1" x14ac:dyDescent="0.3">
      <c r="A63" s="240" t="s">
        <v>687</v>
      </c>
      <c r="B63" s="241" t="s">
        <v>530</v>
      </c>
      <c r="C63" s="241" t="s">
        <v>531</v>
      </c>
      <c r="D63" s="241" t="s">
        <v>593</v>
      </c>
      <c r="E63" s="241" t="s">
        <v>594</v>
      </c>
      <c r="F63" s="244">
        <v>4</v>
      </c>
      <c r="G63" s="244">
        <v>108</v>
      </c>
      <c r="H63" s="244">
        <v>1</v>
      </c>
      <c r="I63" s="244">
        <v>27</v>
      </c>
      <c r="J63" s="244">
        <v>10</v>
      </c>
      <c r="K63" s="244">
        <v>270</v>
      </c>
      <c r="L63" s="244">
        <v>2.5</v>
      </c>
      <c r="M63" s="244">
        <v>27</v>
      </c>
      <c r="N63" s="244"/>
      <c r="O63" s="244"/>
      <c r="P63" s="260"/>
      <c r="Q63" s="245"/>
    </row>
    <row r="64" spans="1:17" ht="14.4" customHeight="1" x14ac:dyDescent="0.3">
      <c r="A64" s="240" t="s">
        <v>687</v>
      </c>
      <c r="B64" s="241" t="s">
        <v>530</v>
      </c>
      <c r="C64" s="241" t="s">
        <v>531</v>
      </c>
      <c r="D64" s="241" t="s">
        <v>595</v>
      </c>
      <c r="E64" s="241" t="s">
        <v>596</v>
      </c>
      <c r="F64" s="244">
        <v>3</v>
      </c>
      <c r="G64" s="244">
        <v>135</v>
      </c>
      <c r="H64" s="244">
        <v>1</v>
      </c>
      <c r="I64" s="244">
        <v>45</v>
      </c>
      <c r="J64" s="244">
        <v>12</v>
      </c>
      <c r="K64" s="244">
        <v>552</v>
      </c>
      <c r="L64" s="244">
        <v>4.0888888888888886</v>
      </c>
      <c r="M64" s="244">
        <v>46</v>
      </c>
      <c r="N64" s="244">
        <v>1</v>
      </c>
      <c r="O64" s="244">
        <v>46</v>
      </c>
      <c r="P64" s="260">
        <v>0.34074074074074073</v>
      </c>
      <c r="Q64" s="245">
        <v>46</v>
      </c>
    </row>
    <row r="65" spans="1:17" ht="14.4" customHeight="1" x14ac:dyDescent="0.3">
      <c r="A65" s="240" t="s">
        <v>687</v>
      </c>
      <c r="B65" s="241" t="s">
        <v>530</v>
      </c>
      <c r="C65" s="241" t="s">
        <v>531</v>
      </c>
      <c r="D65" s="241" t="s">
        <v>597</v>
      </c>
      <c r="E65" s="241" t="s">
        <v>598</v>
      </c>
      <c r="F65" s="244">
        <v>3</v>
      </c>
      <c r="G65" s="244">
        <v>297</v>
      </c>
      <c r="H65" s="244">
        <v>1</v>
      </c>
      <c r="I65" s="244">
        <v>99</v>
      </c>
      <c r="J65" s="244">
        <v>6</v>
      </c>
      <c r="K65" s="244">
        <v>600</v>
      </c>
      <c r="L65" s="244">
        <v>2.0202020202020203</v>
      </c>
      <c r="M65" s="244">
        <v>100</v>
      </c>
      <c r="N65" s="244"/>
      <c r="O65" s="244"/>
      <c r="P65" s="260"/>
      <c r="Q65" s="245"/>
    </row>
    <row r="66" spans="1:17" ht="14.4" customHeight="1" x14ac:dyDescent="0.3">
      <c r="A66" s="240" t="s">
        <v>687</v>
      </c>
      <c r="B66" s="241" t="s">
        <v>530</v>
      </c>
      <c r="C66" s="241" t="s">
        <v>531</v>
      </c>
      <c r="D66" s="241" t="s">
        <v>599</v>
      </c>
      <c r="E66" s="241" t="s">
        <v>600</v>
      </c>
      <c r="F66" s="244">
        <v>10</v>
      </c>
      <c r="G66" s="244">
        <v>3570</v>
      </c>
      <c r="H66" s="244">
        <v>1</v>
      </c>
      <c r="I66" s="244">
        <v>357</v>
      </c>
      <c r="J66" s="244">
        <v>13</v>
      </c>
      <c r="K66" s="244">
        <v>4693</v>
      </c>
      <c r="L66" s="244">
        <v>1.3145658263305322</v>
      </c>
      <c r="M66" s="244">
        <v>361</v>
      </c>
      <c r="N66" s="244">
        <v>16</v>
      </c>
      <c r="O66" s="244">
        <v>5840</v>
      </c>
      <c r="P66" s="260">
        <v>1.6358543417366946</v>
      </c>
      <c r="Q66" s="245">
        <v>365</v>
      </c>
    </row>
    <row r="67" spans="1:17" ht="14.4" customHeight="1" x14ac:dyDescent="0.3">
      <c r="A67" s="240" t="s">
        <v>687</v>
      </c>
      <c r="B67" s="241" t="s">
        <v>530</v>
      </c>
      <c r="C67" s="241" t="s">
        <v>531</v>
      </c>
      <c r="D67" s="241" t="s">
        <v>601</v>
      </c>
      <c r="E67" s="241" t="s">
        <v>602</v>
      </c>
      <c r="F67" s="244">
        <v>4</v>
      </c>
      <c r="G67" s="244">
        <v>144</v>
      </c>
      <c r="H67" s="244">
        <v>1</v>
      </c>
      <c r="I67" s="244">
        <v>36</v>
      </c>
      <c r="J67" s="244">
        <v>13</v>
      </c>
      <c r="K67" s="244">
        <v>468</v>
      </c>
      <c r="L67" s="244">
        <v>3.25</v>
      </c>
      <c r="M67" s="244">
        <v>36</v>
      </c>
      <c r="N67" s="244">
        <v>4</v>
      </c>
      <c r="O67" s="244">
        <v>148</v>
      </c>
      <c r="P67" s="260">
        <v>1.0277777777777777</v>
      </c>
      <c r="Q67" s="245">
        <v>37</v>
      </c>
    </row>
    <row r="68" spans="1:17" ht="14.4" customHeight="1" x14ac:dyDescent="0.3">
      <c r="A68" s="240" t="s">
        <v>687</v>
      </c>
      <c r="B68" s="241" t="s">
        <v>530</v>
      </c>
      <c r="C68" s="241" t="s">
        <v>531</v>
      </c>
      <c r="D68" s="241" t="s">
        <v>603</v>
      </c>
      <c r="E68" s="241" t="s">
        <v>604</v>
      </c>
      <c r="F68" s="244">
        <v>3</v>
      </c>
      <c r="G68" s="244">
        <v>498</v>
      </c>
      <c r="H68" s="244">
        <v>1</v>
      </c>
      <c r="I68" s="244">
        <v>166</v>
      </c>
      <c r="J68" s="244">
        <v>21</v>
      </c>
      <c r="K68" s="244">
        <v>3486</v>
      </c>
      <c r="L68" s="244">
        <v>7</v>
      </c>
      <c r="M68" s="244">
        <v>166</v>
      </c>
      <c r="N68" s="244">
        <v>30</v>
      </c>
      <c r="O68" s="244">
        <v>5010</v>
      </c>
      <c r="P68" s="260">
        <v>10.060240963855422</v>
      </c>
      <c r="Q68" s="245">
        <v>167</v>
      </c>
    </row>
    <row r="69" spans="1:17" ht="14.4" customHeight="1" x14ac:dyDescent="0.3">
      <c r="A69" s="240" t="s">
        <v>687</v>
      </c>
      <c r="B69" s="241" t="s">
        <v>530</v>
      </c>
      <c r="C69" s="241" t="s">
        <v>531</v>
      </c>
      <c r="D69" s="241" t="s">
        <v>605</v>
      </c>
      <c r="E69" s="241" t="s">
        <v>606</v>
      </c>
      <c r="F69" s="244">
        <v>3</v>
      </c>
      <c r="G69" s="244">
        <v>744</v>
      </c>
      <c r="H69" s="244">
        <v>1</v>
      </c>
      <c r="I69" s="244">
        <v>248</v>
      </c>
      <c r="J69" s="244">
        <v>9</v>
      </c>
      <c r="K69" s="244">
        <v>2250</v>
      </c>
      <c r="L69" s="244">
        <v>3.024193548387097</v>
      </c>
      <c r="M69" s="244">
        <v>250</v>
      </c>
      <c r="N69" s="244">
        <v>6</v>
      </c>
      <c r="O69" s="244">
        <v>1506</v>
      </c>
      <c r="P69" s="260">
        <v>2.024193548387097</v>
      </c>
      <c r="Q69" s="245">
        <v>251</v>
      </c>
    </row>
    <row r="70" spans="1:17" ht="14.4" customHeight="1" x14ac:dyDescent="0.3">
      <c r="A70" s="240" t="s">
        <v>687</v>
      </c>
      <c r="B70" s="241" t="s">
        <v>530</v>
      </c>
      <c r="C70" s="241" t="s">
        <v>531</v>
      </c>
      <c r="D70" s="241" t="s">
        <v>609</v>
      </c>
      <c r="E70" s="241" t="s">
        <v>610</v>
      </c>
      <c r="F70" s="244"/>
      <c r="G70" s="244"/>
      <c r="H70" s="244"/>
      <c r="I70" s="244"/>
      <c r="J70" s="244"/>
      <c r="K70" s="244"/>
      <c r="L70" s="244"/>
      <c r="M70" s="244"/>
      <c r="N70" s="244">
        <v>1</v>
      </c>
      <c r="O70" s="244">
        <v>719</v>
      </c>
      <c r="P70" s="260"/>
      <c r="Q70" s="245">
        <v>719</v>
      </c>
    </row>
    <row r="71" spans="1:17" ht="14.4" customHeight="1" x14ac:dyDescent="0.3">
      <c r="A71" s="240" t="s">
        <v>687</v>
      </c>
      <c r="B71" s="241" t="s">
        <v>530</v>
      </c>
      <c r="C71" s="241" t="s">
        <v>531</v>
      </c>
      <c r="D71" s="241" t="s">
        <v>613</v>
      </c>
      <c r="E71" s="241" t="s">
        <v>614</v>
      </c>
      <c r="F71" s="244">
        <v>27</v>
      </c>
      <c r="G71" s="244">
        <v>17712</v>
      </c>
      <c r="H71" s="244">
        <v>1</v>
      </c>
      <c r="I71" s="244">
        <v>656</v>
      </c>
      <c r="J71" s="244">
        <v>29</v>
      </c>
      <c r="K71" s="244">
        <v>19140</v>
      </c>
      <c r="L71" s="244">
        <v>1.0806233062330624</v>
      </c>
      <c r="M71" s="244">
        <v>660</v>
      </c>
      <c r="N71" s="244">
        <v>26</v>
      </c>
      <c r="O71" s="244">
        <v>17264</v>
      </c>
      <c r="P71" s="260">
        <v>0.97470641373080402</v>
      </c>
      <c r="Q71" s="245">
        <v>664</v>
      </c>
    </row>
    <row r="72" spans="1:17" ht="14.4" customHeight="1" x14ac:dyDescent="0.3">
      <c r="A72" s="240" t="s">
        <v>687</v>
      </c>
      <c r="B72" s="241" t="s">
        <v>530</v>
      </c>
      <c r="C72" s="241" t="s">
        <v>531</v>
      </c>
      <c r="D72" s="241" t="s">
        <v>615</v>
      </c>
      <c r="E72" s="241" t="s">
        <v>616</v>
      </c>
      <c r="F72" s="244">
        <v>106</v>
      </c>
      <c r="G72" s="244">
        <v>8268</v>
      </c>
      <c r="H72" s="244">
        <v>1</v>
      </c>
      <c r="I72" s="244">
        <v>78</v>
      </c>
      <c r="J72" s="244">
        <v>293</v>
      </c>
      <c r="K72" s="244">
        <v>22854</v>
      </c>
      <c r="L72" s="244">
        <v>2.7641509433962264</v>
      </c>
      <c r="M72" s="244">
        <v>78</v>
      </c>
      <c r="N72" s="244">
        <v>326</v>
      </c>
      <c r="O72" s="244">
        <v>25754</v>
      </c>
      <c r="P72" s="260">
        <v>3.1149008224479924</v>
      </c>
      <c r="Q72" s="245">
        <v>79</v>
      </c>
    </row>
    <row r="73" spans="1:17" ht="14.4" customHeight="1" x14ac:dyDescent="0.3">
      <c r="A73" s="240" t="s">
        <v>687</v>
      </c>
      <c r="B73" s="241" t="s">
        <v>530</v>
      </c>
      <c r="C73" s="241" t="s">
        <v>531</v>
      </c>
      <c r="D73" s="241" t="s">
        <v>617</v>
      </c>
      <c r="E73" s="241" t="s">
        <v>618</v>
      </c>
      <c r="F73" s="244"/>
      <c r="G73" s="244"/>
      <c r="H73" s="244"/>
      <c r="I73" s="244"/>
      <c r="J73" s="244">
        <v>1</v>
      </c>
      <c r="K73" s="244">
        <v>115</v>
      </c>
      <c r="L73" s="244"/>
      <c r="M73" s="244">
        <v>115</v>
      </c>
      <c r="N73" s="244"/>
      <c r="O73" s="244"/>
      <c r="P73" s="260"/>
      <c r="Q73" s="245"/>
    </row>
    <row r="74" spans="1:17" ht="14.4" customHeight="1" x14ac:dyDescent="0.3">
      <c r="A74" s="240" t="s">
        <v>687</v>
      </c>
      <c r="B74" s="241" t="s">
        <v>530</v>
      </c>
      <c r="C74" s="241" t="s">
        <v>531</v>
      </c>
      <c r="D74" s="241" t="s">
        <v>619</v>
      </c>
      <c r="E74" s="241" t="s">
        <v>620</v>
      </c>
      <c r="F74" s="244">
        <v>3</v>
      </c>
      <c r="G74" s="244">
        <v>405</v>
      </c>
      <c r="H74" s="244">
        <v>1</v>
      </c>
      <c r="I74" s="244">
        <v>135</v>
      </c>
      <c r="J74" s="244">
        <v>6</v>
      </c>
      <c r="K74" s="244">
        <v>810</v>
      </c>
      <c r="L74" s="244">
        <v>2</v>
      </c>
      <c r="M74" s="244">
        <v>135</v>
      </c>
      <c r="N74" s="244">
        <v>2</v>
      </c>
      <c r="O74" s="244">
        <v>272</v>
      </c>
      <c r="P74" s="260">
        <v>0.67160493827160495</v>
      </c>
      <c r="Q74" s="245">
        <v>136</v>
      </c>
    </row>
    <row r="75" spans="1:17" ht="14.4" customHeight="1" x14ac:dyDescent="0.3">
      <c r="A75" s="240" t="s">
        <v>687</v>
      </c>
      <c r="B75" s="241" t="s">
        <v>530</v>
      </c>
      <c r="C75" s="241" t="s">
        <v>531</v>
      </c>
      <c r="D75" s="241" t="s">
        <v>621</v>
      </c>
      <c r="E75" s="241" t="s">
        <v>622</v>
      </c>
      <c r="F75" s="244">
        <v>2</v>
      </c>
      <c r="G75" s="244">
        <v>1554</v>
      </c>
      <c r="H75" s="244">
        <v>1</v>
      </c>
      <c r="I75" s="244">
        <v>777</v>
      </c>
      <c r="J75" s="244">
        <v>4</v>
      </c>
      <c r="K75" s="244">
        <v>3132</v>
      </c>
      <c r="L75" s="244">
        <v>2.0154440154440154</v>
      </c>
      <c r="M75" s="244">
        <v>783</v>
      </c>
      <c r="N75" s="244"/>
      <c r="O75" s="244"/>
      <c r="P75" s="260"/>
      <c r="Q75" s="245"/>
    </row>
    <row r="76" spans="1:17" ht="14.4" customHeight="1" x14ac:dyDescent="0.3">
      <c r="A76" s="240" t="s">
        <v>687</v>
      </c>
      <c r="B76" s="241" t="s">
        <v>530</v>
      </c>
      <c r="C76" s="241" t="s">
        <v>531</v>
      </c>
      <c r="D76" s="241" t="s">
        <v>623</v>
      </c>
      <c r="E76" s="241" t="s">
        <v>624</v>
      </c>
      <c r="F76" s="244">
        <v>6</v>
      </c>
      <c r="G76" s="244">
        <v>1668</v>
      </c>
      <c r="H76" s="244">
        <v>1</v>
      </c>
      <c r="I76" s="244">
        <v>278</v>
      </c>
      <c r="J76" s="244">
        <v>3</v>
      </c>
      <c r="K76" s="244">
        <v>840</v>
      </c>
      <c r="L76" s="244">
        <v>0.50359712230215825</v>
      </c>
      <c r="M76" s="244">
        <v>280</v>
      </c>
      <c r="N76" s="244">
        <v>4</v>
      </c>
      <c r="O76" s="244">
        <v>1124</v>
      </c>
      <c r="P76" s="260">
        <v>0.67386091127098324</v>
      </c>
      <c r="Q76" s="245">
        <v>281</v>
      </c>
    </row>
    <row r="77" spans="1:17" ht="14.4" customHeight="1" x14ac:dyDescent="0.3">
      <c r="A77" s="240" t="s">
        <v>687</v>
      </c>
      <c r="B77" s="241" t="s">
        <v>530</v>
      </c>
      <c r="C77" s="241" t="s">
        <v>531</v>
      </c>
      <c r="D77" s="241" t="s">
        <v>625</v>
      </c>
      <c r="E77" s="241" t="s">
        <v>626</v>
      </c>
      <c r="F77" s="244">
        <v>23</v>
      </c>
      <c r="G77" s="244">
        <v>5520</v>
      </c>
      <c r="H77" s="244">
        <v>1</v>
      </c>
      <c r="I77" s="244">
        <v>240</v>
      </c>
      <c r="J77" s="244">
        <v>41</v>
      </c>
      <c r="K77" s="244">
        <v>9922</v>
      </c>
      <c r="L77" s="244">
        <v>1.797463768115942</v>
      </c>
      <c r="M77" s="244">
        <v>242</v>
      </c>
      <c r="N77" s="244">
        <v>35</v>
      </c>
      <c r="O77" s="244">
        <v>8505</v>
      </c>
      <c r="P77" s="260">
        <v>1.5407608695652173</v>
      </c>
      <c r="Q77" s="245">
        <v>243</v>
      </c>
    </row>
    <row r="78" spans="1:17" ht="14.4" customHeight="1" x14ac:dyDescent="0.3">
      <c r="A78" s="240" t="s">
        <v>687</v>
      </c>
      <c r="B78" s="241" t="s">
        <v>530</v>
      </c>
      <c r="C78" s="241" t="s">
        <v>531</v>
      </c>
      <c r="D78" s="241" t="s">
        <v>627</v>
      </c>
      <c r="E78" s="241" t="s">
        <v>628</v>
      </c>
      <c r="F78" s="244">
        <v>11</v>
      </c>
      <c r="G78" s="244">
        <v>37323</v>
      </c>
      <c r="H78" s="244">
        <v>1</v>
      </c>
      <c r="I78" s="244">
        <v>3393</v>
      </c>
      <c r="J78" s="244">
        <v>12</v>
      </c>
      <c r="K78" s="244">
        <v>40956</v>
      </c>
      <c r="L78" s="244">
        <v>1.0973394421670284</v>
      </c>
      <c r="M78" s="244">
        <v>3413</v>
      </c>
      <c r="N78" s="244">
        <v>24</v>
      </c>
      <c r="O78" s="244">
        <v>82536</v>
      </c>
      <c r="P78" s="260">
        <v>2.2113977976046941</v>
      </c>
      <c r="Q78" s="245">
        <v>3439</v>
      </c>
    </row>
    <row r="79" spans="1:17" ht="14.4" customHeight="1" x14ac:dyDescent="0.3">
      <c r="A79" s="240" t="s">
        <v>687</v>
      </c>
      <c r="B79" s="241" t="s">
        <v>530</v>
      </c>
      <c r="C79" s="241" t="s">
        <v>531</v>
      </c>
      <c r="D79" s="241" t="s">
        <v>629</v>
      </c>
      <c r="E79" s="241" t="s">
        <v>630</v>
      </c>
      <c r="F79" s="244">
        <v>219</v>
      </c>
      <c r="G79" s="244">
        <v>98769</v>
      </c>
      <c r="H79" s="244">
        <v>1</v>
      </c>
      <c r="I79" s="244">
        <v>451</v>
      </c>
      <c r="J79" s="244">
        <v>304</v>
      </c>
      <c r="K79" s="244">
        <v>137712</v>
      </c>
      <c r="L79" s="244">
        <v>1.3942836315038118</v>
      </c>
      <c r="M79" s="244">
        <v>453</v>
      </c>
      <c r="N79" s="244">
        <v>519</v>
      </c>
      <c r="O79" s="244">
        <v>236664</v>
      </c>
      <c r="P79" s="260">
        <v>2.3961364395711207</v>
      </c>
      <c r="Q79" s="245">
        <v>456</v>
      </c>
    </row>
    <row r="80" spans="1:17" ht="14.4" customHeight="1" x14ac:dyDescent="0.3">
      <c r="A80" s="240" t="s">
        <v>687</v>
      </c>
      <c r="B80" s="241" t="s">
        <v>530</v>
      </c>
      <c r="C80" s="241" t="s">
        <v>531</v>
      </c>
      <c r="D80" s="241" t="s">
        <v>631</v>
      </c>
      <c r="E80" s="241" t="s">
        <v>632</v>
      </c>
      <c r="F80" s="244">
        <v>10</v>
      </c>
      <c r="G80" s="244">
        <v>4520</v>
      </c>
      <c r="H80" s="244">
        <v>1</v>
      </c>
      <c r="I80" s="244">
        <v>452</v>
      </c>
      <c r="J80" s="244">
        <v>25</v>
      </c>
      <c r="K80" s="244">
        <v>11350</v>
      </c>
      <c r="L80" s="244">
        <v>2.5110619469026547</v>
      </c>
      <c r="M80" s="244">
        <v>454</v>
      </c>
      <c r="N80" s="244">
        <v>32</v>
      </c>
      <c r="O80" s="244">
        <v>14624</v>
      </c>
      <c r="P80" s="260">
        <v>3.2353982300884954</v>
      </c>
      <c r="Q80" s="245">
        <v>457</v>
      </c>
    </row>
    <row r="81" spans="1:17" ht="14.4" customHeight="1" x14ac:dyDescent="0.3">
      <c r="A81" s="240" t="s">
        <v>687</v>
      </c>
      <c r="B81" s="241" t="s">
        <v>530</v>
      </c>
      <c r="C81" s="241" t="s">
        <v>531</v>
      </c>
      <c r="D81" s="241" t="s">
        <v>633</v>
      </c>
      <c r="E81" s="241" t="s">
        <v>634</v>
      </c>
      <c r="F81" s="244">
        <v>3</v>
      </c>
      <c r="G81" s="244">
        <v>18039</v>
      </c>
      <c r="H81" s="244">
        <v>1</v>
      </c>
      <c r="I81" s="244">
        <v>6013</v>
      </c>
      <c r="J81" s="244">
        <v>6</v>
      </c>
      <c r="K81" s="244">
        <v>36294</v>
      </c>
      <c r="L81" s="244">
        <v>2.0119740562115416</v>
      </c>
      <c r="M81" s="244">
        <v>6049</v>
      </c>
      <c r="N81" s="244">
        <v>5</v>
      </c>
      <c r="O81" s="244">
        <v>30470</v>
      </c>
      <c r="P81" s="260">
        <v>1.6891180220633073</v>
      </c>
      <c r="Q81" s="245">
        <v>6094</v>
      </c>
    </row>
    <row r="82" spans="1:17" ht="14.4" customHeight="1" x14ac:dyDescent="0.3">
      <c r="A82" s="240" t="s">
        <v>687</v>
      </c>
      <c r="B82" s="241" t="s">
        <v>530</v>
      </c>
      <c r="C82" s="241" t="s">
        <v>531</v>
      </c>
      <c r="D82" s="241" t="s">
        <v>635</v>
      </c>
      <c r="E82" s="241" t="s">
        <v>636</v>
      </c>
      <c r="F82" s="244">
        <v>14</v>
      </c>
      <c r="G82" s="244">
        <v>5530</v>
      </c>
      <c r="H82" s="244">
        <v>1</v>
      </c>
      <c r="I82" s="244">
        <v>395</v>
      </c>
      <c r="J82" s="244">
        <v>23</v>
      </c>
      <c r="K82" s="244">
        <v>9177</v>
      </c>
      <c r="L82" s="244">
        <v>1.6594936708860759</v>
      </c>
      <c r="M82" s="244">
        <v>399</v>
      </c>
      <c r="N82" s="244">
        <v>31</v>
      </c>
      <c r="O82" s="244">
        <v>12524</v>
      </c>
      <c r="P82" s="260">
        <v>2.2647377938517179</v>
      </c>
      <c r="Q82" s="245">
        <v>404</v>
      </c>
    </row>
    <row r="83" spans="1:17" ht="14.4" customHeight="1" x14ac:dyDescent="0.3">
      <c r="A83" s="240" t="s">
        <v>687</v>
      </c>
      <c r="B83" s="241" t="s">
        <v>530</v>
      </c>
      <c r="C83" s="241" t="s">
        <v>531</v>
      </c>
      <c r="D83" s="241" t="s">
        <v>637</v>
      </c>
      <c r="E83" s="241" t="s">
        <v>638</v>
      </c>
      <c r="F83" s="244">
        <v>181</v>
      </c>
      <c r="G83" s="244">
        <v>62083</v>
      </c>
      <c r="H83" s="244">
        <v>1</v>
      </c>
      <c r="I83" s="244">
        <v>343</v>
      </c>
      <c r="J83" s="244">
        <v>256</v>
      </c>
      <c r="K83" s="244">
        <v>88320</v>
      </c>
      <c r="L83" s="244">
        <v>1.4226116650290739</v>
      </c>
      <c r="M83" s="244">
        <v>345</v>
      </c>
      <c r="N83" s="244">
        <v>429</v>
      </c>
      <c r="O83" s="244">
        <v>149292</v>
      </c>
      <c r="P83" s="260">
        <v>2.4047162669329767</v>
      </c>
      <c r="Q83" s="245">
        <v>348</v>
      </c>
    </row>
    <row r="84" spans="1:17" ht="14.4" customHeight="1" x14ac:dyDescent="0.3">
      <c r="A84" s="240" t="s">
        <v>687</v>
      </c>
      <c r="B84" s="241" t="s">
        <v>530</v>
      </c>
      <c r="C84" s="241" t="s">
        <v>531</v>
      </c>
      <c r="D84" s="241" t="s">
        <v>639</v>
      </c>
      <c r="E84" s="241" t="s">
        <v>640</v>
      </c>
      <c r="F84" s="244"/>
      <c r="G84" s="244"/>
      <c r="H84" s="244"/>
      <c r="I84" s="244"/>
      <c r="J84" s="244">
        <v>1</v>
      </c>
      <c r="K84" s="244">
        <v>2874</v>
      </c>
      <c r="L84" s="244"/>
      <c r="M84" s="244">
        <v>2874</v>
      </c>
      <c r="N84" s="244">
        <v>1</v>
      </c>
      <c r="O84" s="244">
        <v>2886</v>
      </c>
      <c r="P84" s="260"/>
      <c r="Q84" s="245">
        <v>2886</v>
      </c>
    </row>
    <row r="85" spans="1:17" ht="14.4" customHeight="1" x14ac:dyDescent="0.3">
      <c r="A85" s="240" t="s">
        <v>687</v>
      </c>
      <c r="B85" s="241" t="s">
        <v>530</v>
      </c>
      <c r="C85" s="241" t="s">
        <v>531</v>
      </c>
      <c r="D85" s="241" t="s">
        <v>643</v>
      </c>
      <c r="E85" s="241" t="s">
        <v>644</v>
      </c>
      <c r="F85" s="244"/>
      <c r="G85" s="244"/>
      <c r="H85" s="244"/>
      <c r="I85" s="244"/>
      <c r="J85" s="244">
        <v>1</v>
      </c>
      <c r="K85" s="244">
        <v>1236</v>
      </c>
      <c r="L85" s="244"/>
      <c r="M85" s="244">
        <v>1236</v>
      </c>
      <c r="N85" s="244"/>
      <c r="O85" s="244"/>
      <c r="P85" s="260"/>
      <c r="Q85" s="245"/>
    </row>
    <row r="86" spans="1:17" ht="14.4" customHeight="1" x14ac:dyDescent="0.3">
      <c r="A86" s="240" t="s">
        <v>687</v>
      </c>
      <c r="B86" s="241" t="s">
        <v>530</v>
      </c>
      <c r="C86" s="241" t="s">
        <v>531</v>
      </c>
      <c r="D86" s="241" t="s">
        <v>645</v>
      </c>
      <c r="E86" s="241" t="s">
        <v>646</v>
      </c>
      <c r="F86" s="244"/>
      <c r="G86" s="244"/>
      <c r="H86" s="244"/>
      <c r="I86" s="244"/>
      <c r="J86" s="244">
        <v>4</v>
      </c>
      <c r="K86" s="244">
        <v>8884</v>
      </c>
      <c r="L86" s="244"/>
      <c r="M86" s="244">
        <v>2221</v>
      </c>
      <c r="N86" s="244"/>
      <c r="O86" s="244"/>
      <c r="P86" s="260"/>
      <c r="Q86" s="245"/>
    </row>
    <row r="87" spans="1:17" ht="14.4" customHeight="1" x14ac:dyDescent="0.3">
      <c r="A87" s="240" t="s">
        <v>687</v>
      </c>
      <c r="B87" s="241" t="s">
        <v>530</v>
      </c>
      <c r="C87" s="241" t="s">
        <v>531</v>
      </c>
      <c r="D87" s="241" t="s">
        <v>647</v>
      </c>
      <c r="E87" s="241" t="s">
        <v>648</v>
      </c>
      <c r="F87" s="244"/>
      <c r="G87" s="244"/>
      <c r="H87" s="244"/>
      <c r="I87" s="244"/>
      <c r="J87" s="244">
        <v>4</v>
      </c>
      <c r="K87" s="244">
        <v>4000</v>
      </c>
      <c r="L87" s="244"/>
      <c r="M87" s="244">
        <v>1000</v>
      </c>
      <c r="N87" s="244"/>
      <c r="O87" s="244"/>
      <c r="P87" s="260"/>
      <c r="Q87" s="245"/>
    </row>
    <row r="88" spans="1:17" ht="14.4" customHeight="1" x14ac:dyDescent="0.3">
      <c r="A88" s="240" t="s">
        <v>687</v>
      </c>
      <c r="B88" s="241" t="s">
        <v>651</v>
      </c>
      <c r="C88" s="241" t="s">
        <v>531</v>
      </c>
      <c r="D88" s="241" t="s">
        <v>652</v>
      </c>
      <c r="E88" s="241" t="s">
        <v>653</v>
      </c>
      <c r="F88" s="244"/>
      <c r="G88" s="244"/>
      <c r="H88" s="244"/>
      <c r="I88" s="244"/>
      <c r="J88" s="244"/>
      <c r="K88" s="244"/>
      <c r="L88" s="244"/>
      <c r="M88" s="244"/>
      <c r="N88" s="244">
        <v>2</v>
      </c>
      <c r="O88" s="244">
        <v>2070</v>
      </c>
      <c r="P88" s="260"/>
      <c r="Q88" s="245">
        <v>1035</v>
      </c>
    </row>
    <row r="89" spans="1:17" ht="14.4" customHeight="1" x14ac:dyDescent="0.3">
      <c r="A89" s="240" t="s">
        <v>687</v>
      </c>
      <c r="B89" s="241" t="s">
        <v>651</v>
      </c>
      <c r="C89" s="241" t="s">
        <v>531</v>
      </c>
      <c r="D89" s="241" t="s">
        <v>654</v>
      </c>
      <c r="E89" s="241" t="s">
        <v>655</v>
      </c>
      <c r="F89" s="244"/>
      <c r="G89" s="244"/>
      <c r="H89" s="244"/>
      <c r="I89" s="244"/>
      <c r="J89" s="244"/>
      <c r="K89" s="244"/>
      <c r="L89" s="244"/>
      <c r="M89" s="244"/>
      <c r="N89" s="244">
        <v>1</v>
      </c>
      <c r="O89" s="244">
        <v>217</v>
      </c>
      <c r="P89" s="260"/>
      <c r="Q89" s="245">
        <v>217</v>
      </c>
    </row>
    <row r="90" spans="1:17" ht="14.4" customHeight="1" x14ac:dyDescent="0.3">
      <c r="A90" s="240" t="s">
        <v>690</v>
      </c>
      <c r="B90" s="241" t="s">
        <v>530</v>
      </c>
      <c r="C90" s="241" t="s">
        <v>531</v>
      </c>
      <c r="D90" s="241" t="s">
        <v>532</v>
      </c>
      <c r="E90" s="241" t="s">
        <v>533</v>
      </c>
      <c r="F90" s="244">
        <v>1</v>
      </c>
      <c r="G90" s="244">
        <v>264</v>
      </c>
      <c r="H90" s="244">
        <v>1</v>
      </c>
      <c r="I90" s="244">
        <v>264</v>
      </c>
      <c r="J90" s="244">
        <v>1</v>
      </c>
      <c r="K90" s="244">
        <v>265</v>
      </c>
      <c r="L90" s="244">
        <v>1.0037878787878789</v>
      </c>
      <c r="M90" s="244">
        <v>265</v>
      </c>
      <c r="N90" s="244"/>
      <c r="O90" s="244"/>
      <c r="P90" s="260"/>
      <c r="Q90" s="245"/>
    </row>
    <row r="91" spans="1:17" ht="14.4" customHeight="1" x14ac:dyDescent="0.3">
      <c r="A91" s="240" t="s">
        <v>690</v>
      </c>
      <c r="B91" s="241" t="s">
        <v>530</v>
      </c>
      <c r="C91" s="241" t="s">
        <v>531</v>
      </c>
      <c r="D91" s="241" t="s">
        <v>534</v>
      </c>
      <c r="E91" s="241" t="s">
        <v>535</v>
      </c>
      <c r="F91" s="244">
        <v>19</v>
      </c>
      <c r="G91" s="244">
        <v>19114</v>
      </c>
      <c r="H91" s="244">
        <v>1</v>
      </c>
      <c r="I91" s="244">
        <v>1006</v>
      </c>
      <c r="J91" s="244">
        <v>11</v>
      </c>
      <c r="K91" s="244">
        <v>11154</v>
      </c>
      <c r="L91" s="244">
        <v>0.58355132363712459</v>
      </c>
      <c r="M91" s="244">
        <v>1014</v>
      </c>
      <c r="N91" s="244">
        <v>14</v>
      </c>
      <c r="O91" s="244">
        <v>14336</v>
      </c>
      <c r="P91" s="260">
        <v>0.75002615883645496</v>
      </c>
      <c r="Q91" s="245">
        <v>1024</v>
      </c>
    </row>
    <row r="92" spans="1:17" ht="14.4" customHeight="1" x14ac:dyDescent="0.3">
      <c r="A92" s="240" t="s">
        <v>690</v>
      </c>
      <c r="B92" s="241" t="s">
        <v>530</v>
      </c>
      <c r="C92" s="241" t="s">
        <v>531</v>
      </c>
      <c r="D92" s="241" t="s">
        <v>536</v>
      </c>
      <c r="E92" s="241" t="s">
        <v>537</v>
      </c>
      <c r="F92" s="244">
        <v>2</v>
      </c>
      <c r="G92" s="244">
        <v>4074</v>
      </c>
      <c r="H92" s="244">
        <v>1</v>
      </c>
      <c r="I92" s="244">
        <v>2037</v>
      </c>
      <c r="J92" s="244"/>
      <c r="K92" s="244"/>
      <c r="L92" s="244"/>
      <c r="M92" s="244"/>
      <c r="N92" s="244">
        <v>3</v>
      </c>
      <c r="O92" s="244">
        <v>6192</v>
      </c>
      <c r="P92" s="260">
        <v>1.519882179675994</v>
      </c>
      <c r="Q92" s="245">
        <v>2064</v>
      </c>
    </row>
    <row r="93" spans="1:17" ht="14.4" customHeight="1" x14ac:dyDescent="0.3">
      <c r="A93" s="240" t="s">
        <v>690</v>
      </c>
      <c r="B93" s="241" t="s">
        <v>530</v>
      </c>
      <c r="C93" s="241" t="s">
        <v>531</v>
      </c>
      <c r="D93" s="241" t="s">
        <v>544</v>
      </c>
      <c r="E93" s="241" t="s">
        <v>543</v>
      </c>
      <c r="F93" s="244">
        <v>300</v>
      </c>
      <c r="G93" s="244">
        <v>15900</v>
      </c>
      <c r="H93" s="244">
        <v>1</v>
      </c>
      <c r="I93" s="244">
        <v>53</v>
      </c>
      <c r="J93" s="244">
        <v>296</v>
      </c>
      <c r="K93" s="244">
        <v>15688</v>
      </c>
      <c r="L93" s="244">
        <v>0.98666666666666669</v>
      </c>
      <c r="M93" s="244">
        <v>53</v>
      </c>
      <c r="N93" s="244">
        <v>362</v>
      </c>
      <c r="O93" s="244">
        <v>19186</v>
      </c>
      <c r="P93" s="260">
        <v>1.2066666666666668</v>
      </c>
      <c r="Q93" s="245">
        <v>53</v>
      </c>
    </row>
    <row r="94" spans="1:17" ht="14.4" customHeight="1" x14ac:dyDescent="0.3">
      <c r="A94" s="240" t="s">
        <v>690</v>
      </c>
      <c r="B94" s="241" t="s">
        <v>530</v>
      </c>
      <c r="C94" s="241" t="s">
        <v>531</v>
      </c>
      <c r="D94" s="241" t="s">
        <v>545</v>
      </c>
      <c r="E94" s="241" t="s">
        <v>546</v>
      </c>
      <c r="F94" s="244">
        <v>214</v>
      </c>
      <c r="G94" s="244">
        <v>11342</v>
      </c>
      <c r="H94" s="244">
        <v>1</v>
      </c>
      <c r="I94" s="244">
        <v>53</v>
      </c>
      <c r="J94" s="244">
        <v>230</v>
      </c>
      <c r="K94" s="244">
        <v>12190</v>
      </c>
      <c r="L94" s="244">
        <v>1.0747663551401869</v>
      </c>
      <c r="M94" s="244">
        <v>53</v>
      </c>
      <c r="N94" s="244">
        <v>232</v>
      </c>
      <c r="O94" s="244">
        <v>12296</v>
      </c>
      <c r="P94" s="260">
        <v>1.0841121495327102</v>
      </c>
      <c r="Q94" s="245">
        <v>53</v>
      </c>
    </row>
    <row r="95" spans="1:17" ht="14.4" customHeight="1" x14ac:dyDescent="0.3">
      <c r="A95" s="240" t="s">
        <v>690</v>
      </c>
      <c r="B95" s="241" t="s">
        <v>530</v>
      </c>
      <c r="C95" s="241" t="s">
        <v>531</v>
      </c>
      <c r="D95" s="241" t="s">
        <v>547</v>
      </c>
      <c r="E95" s="241" t="s">
        <v>548</v>
      </c>
      <c r="F95" s="244">
        <v>2</v>
      </c>
      <c r="G95" s="244">
        <v>240</v>
      </c>
      <c r="H95" s="244">
        <v>1</v>
      </c>
      <c r="I95" s="244">
        <v>120</v>
      </c>
      <c r="J95" s="244">
        <v>2</v>
      </c>
      <c r="K95" s="244">
        <v>240</v>
      </c>
      <c r="L95" s="244">
        <v>1</v>
      </c>
      <c r="M95" s="244">
        <v>120</v>
      </c>
      <c r="N95" s="244"/>
      <c r="O95" s="244"/>
      <c r="P95" s="260"/>
      <c r="Q95" s="245"/>
    </row>
    <row r="96" spans="1:17" ht="14.4" customHeight="1" x14ac:dyDescent="0.3">
      <c r="A96" s="240" t="s">
        <v>690</v>
      </c>
      <c r="B96" s="241" t="s">
        <v>530</v>
      </c>
      <c r="C96" s="241" t="s">
        <v>531</v>
      </c>
      <c r="D96" s="241" t="s">
        <v>549</v>
      </c>
      <c r="E96" s="241" t="s">
        <v>550</v>
      </c>
      <c r="F96" s="244"/>
      <c r="G96" s="244"/>
      <c r="H96" s="244"/>
      <c r="I96" s="244"/>
      <c r="J96" s="244"/>
      <c r="K96" s="244"/>
      <c r="L96" s="244"/>
      <c r="M96" s="244"/>
      <c r="N96" s="244">
        <v>1</v>
      </c>
      <c r="O96" s="244">
        <v>174</v>
      </c>
      <c r="P96" s="260"/>
      <c r="Q96" s="245">
        <v>174</v>
      </c>
    </row>
    <row r="97" spans="1:17" ht="14.4" customHeight="1" x14ac:dyDescent="0.3">
      <c r="A97" s="240" t="s">
        <v>690</v>
      </c>
      <c r="B97" s="241" t="s">
        <v>530</v>
      </c>
      <c r="C97" s="241" t="s">
        <v>531</v>
      </c>
      <c r="D97" s="241" t="s">
        <v>551</v>
      </c>
      <c r="E97" s="241" t="s">
        <v>552</v>
      </c>
      <c r="F97" s="244">
        <v>25</v>
      </c>
      <c r="G97" s="244">
        <v>49475</v>
      </c>
      <c r="H97" s="244">
        <v>1</v>
      </c>
      <c r="I97" s="244">
        <v>1979</v>
      </c>
      <c r="J97" s="244">
        <v>34</v>
      </c>
      <c r="K97" s="244">
        <v>67490</v>
      </c>
      <c r="L97" s="244">
        <v>1.3641232945932289</v>
      </c>
      <c r="M97" s="244">
        <v>1985</v>
      </c>
      <c r="N97" s="244">
        <v>39</v>
      </c>
      <c r="O97" s="244">
        <v>77727</v>
      </c>
      <c r="P97" s="260">
        <v>1.5710358767054067</v>
      </c>
      <c r="Q97" s="245">
        <v>1993</v>
      </c>
    </row>
    <row r="98" spans="1:17" ht="14.4" customHeight="1" x14ac:dyDescent="0.3">
      <c r="A98" s="240" t="s">
        <v>690</v>
      </c>
      <c r="B98" s="241" t="s">
        <v>530</v>
      </c>
      <c r="C98" s="241" t="s">
        <v>531</v>
      </c>
      <c r="D98" s="241" t="s">
        <v>553</v>
      </c>
      <c r="E98" s="241" t="s">
        <v>554</v>
      </c>
      <c r="F98" s="244">
        <v>1</v>
      </c>
      <c r="G98" s="244">
        <v>1979</v>
      </c>
      <c r="H98" s="244">
        <v>1</v>
      </c>
      <c r="I98" s="244">
        <v>1979</v>
      </c>
      <c r="J98" s="244">
        <v>1</v>
      </c>
      <c r="K98" s="244">
        <v>1985</v>
      </c>
      <c r="L98" s="244">
        <v>1.0030318342597271</v>
      </c>
      <c r="M98" s="244">
        <v>1985</v>
      </c>
      <c r="N98" s="244"/>
      <c r="O98" s="244"/>
      <c r="P98" s="260"/>
      <c r="Q98" s="245"/>
    </row>
    <row r="99" spans="1:17" ht="14.4" customHeight="1" x14ac:dyDescent="0.3">
      <c r="A99" s="240" t="s">
        <v>690</v>
      </c>
      <c r="B99" s="241" t="s">
        <v>530</v>
      </c>
      <c r="C99" s="241" t="s">
        <v>531</v>
      </c>
      <c r="D99" s="241" t="s">
        <v>555</v>
      </c>
      <c r="E99" s="241" t="s">
        <v>556</v>
      </c>
      <c r="F99" s="244">
        <v>1</v>
      </c>
      <c r="G99" s="244">
        <v>222</v>
      </c>
      <c r="H99" s="244">
        <v>1</v>
      </c>
      <c r="I99" s="244">
        <v>222</v>
      </c>
      <c r="J99" s="244"/>
      <c r="K99" s="244"/>
      <c r="L99" s="244"/>
      <c r="M99" s="244"/>
      <c r="N99" s="244">
        <v>1</v>
      </c>
      <c r="O99" s="244">
        <v>225</v>
      </c>
      <c r="P99" s="260">
        <v>1.0135135135135136</v>
      </c>
      <c r="Q99" s="245">
        <v>225</v>
      </c>
    </row>
    <row r="100" spans="1:17" ht="14.4" customHeight="1" x14ac:dyDescent="0.3">
      <c r="A100" s="240" t="s">
        <v>690</v>
      </c>
      <c r="B100" s="241" t="s">
        <v>530</v>
      </c>
      <c r="C100" s="241" t="s">
        <v>531</v>
      </c>
      <c r="D100" s="241" t="s">
        <v>557</v>
      </c>
      <c r="E100" s="241" t="s">
        <v>558</v>
      </c>
      <c r="F100" s="244">
        <v>7</v>
      </c>
      <c r="G100" s="244">
        <v>2639</v>
      </c>
      <c r="H100" s="244">
        <v>1</v>
      </c>
      <c r="I100" s="244">
        <v>377</v>
      </c>
      <c r="J100" s="244">
        <v>12</v>
      </c>
      <c r="K100" s="244">
        <v>4548</v>
      </c>
      <c r="L100" s="244">
        <v>1.7233800682076543</v>
      </c>
      <c r="M100" s="244">
        <v>379</v>
      </c>
      <c r="N100" s="244"/>
      <c r="O100" s="244"/>
      <c r="P100" s="260"/>
      <c r="Q100" s="245"/>
    </row>
    <row r="101" spans="1:17" ht="14.4" customHeight="1" x14ac:dyDescent="0.3">
      <c r="A101" s="240" t="s">
        <v>690</v>
      </c>
      <c r="B101" s="241" t="s">
        <v>530</v>
      </c>
      <c r="C101" s="241" t="s">
        <v>531</v>
      </c>
      <c r="D101" s="241" t="s">
        <v>559</v>
      </c>
      <c r="E101" s="241" t="s">
        <v>560</v>
      </c>
      <c r="F101" s="244">
        <v>421</v>
      </c>
      <c r="G101" s="244">
        <v>68202</v>
      </c>
      <c r="H101" s="244">
        <v>1</v>
      </c>
      <c r="I101" s="244">
        <v>162</v>
      </c>
      <c r="J101" s="244">
        <v>223</v>
      </c>
      <c r="K101" s="244">
        <v>36572</v>
      </c>
      <c r="L101" s="244">
        <v>0.53623060907304776</v>
      </c>
      <c r="M101" s="244">
        <v>164</v>
      </c>
      <c r="N101" s="244">
        <v>330</v>
      </c>
      <c r="O101" s="244">
        <v>54450</v>
      </c>
      <c r="P101" s="260">
        <v>0.79836368434943261</v>
      </c>
      <c r="Q101" s="245">
        <v>165</v>
      </c>
    </row>
    <row r="102" spans="1:17" ht="14.4" customHeight="1" x14ac:dyDescent="0.3">
      <c r="A102" s="240" t="s">
        <v>690</v>
      </c>
      <c r="B102" s="241" t="s">
        <v>530</v>
      </c>
      <c r="C102" s="241" t="s">
        <v>531</v>
      </c>
      <c r="D102" s="241" t="s">
        <v>561</v>
      </c>
      <c r="E102" s="241" t="s">
        <v>562</v>
      </c>
      <c r="F102" s="244">
        <v>92</v>
      </c>
      <c r="G102" s="244">
        <v>15180</v>
      </c>
      <c r="H102" s="244">
        <v>1</v>
      </c>
      <c r="I102" s="244">
        <v>165</v>
      </c>
      <c r="J102" s="244">
        <v>106</v>
      </c>
      <c r="K102" s="244">
        <v>17702</v>
      </c>
      <c r="L102" s="244">
        <v>1.1661396574440053</v>
      </c>
      <c r="M102" s="244">
        <v>167</v>
      </c>
      <c r="N102" s="244">
        <v>128</v>
      </c>
      <c r="O102" s="244">
        <v>21504</v>
      </c>
      <c r="P102" s="260">
        <v>1.416600790513834</v>
      </c>
      <c r="Q102" s="245">
        <v>168</v>
      </c>
    </row>
    <row r="103" spans="1:17" ht="14.4" customHeight="1" x14ac:dyDescent="0.3">
      <c r="A103" s="240" t="s">
        <v>690</v>
      </c>
      <c r="B103" s="241" t="s">
        <v>530</v>
      </c>
      <c r="C103" s="241" t="s">
        <v>531</v>
      </c>
      <c r="D103" s="241" t="s">
        <v>563</v>
      </c>
      <c r="E103" s="241" t="s">
        <v>564</v>
      </c>
      <c r="F103" s="244">
        <v>84</v>
      </c>
      <c r="G103" s="244">
        <v>13272</v>
      </c>
      <c r="H103" s="244">
        <v>1</v>
      </c>
      <c r="I103" s="244">
        <v>158</v>
      </c>
      <c r="J103" s="244">
        <v>79</v>
      </c>
      <c r="K103" s="244">
        <v>12561</v>
      </c>
      <c r="L103" s="244">
        <v>0.9464285714285714</v>
      </c>
      <c r="M103" s="244">
        <v>159</v>
      </c>
      <c r="N103" s="244">
        <v>88</v>
      </c>
      <c r="O103" s="244">
        <v>14080</v>
      </c>
      <c r="P103" s="260">
        <v>1.0608800482218204</v>
      </c>
      <c r="Q103" s="245">
        <v>160</v>
      </c>
    </row>
    <row r="104" spans="1:17" ht="14.4" customHeight="1" x14ac:dyDescent="0.3">
      <c r="A104" s="240" t="s">
        <v>690</v>
      </c>
      <c r="B104" s="241" t="s">
        <v>530</v>
      </c>
      <c r="C104" s="241" t="s">
        <v>531</v>
      </c>
      <c r="D104" s="241" t="s">
        <v>565</v>
      </c>
      <c r="E104" s="241" t="s">
        <v>566</v>
      </c>
      <c r="F104" s="244">
        <v>28</v>
      </c>
      <c r="G104" s="244">
        <v>14560</v>
      </c>
      <c r="H104" s="244">
        <v>1</v>
      </c>
      <c r="I104" s="244">
        <v>520</v>
      </c>
      <c r="J104" s="244">
        <v>32</v>
      </c>
      <c r="K104" s="244">
        <v>16704</v>
      </c>
      <c r="L104" s="244">
        <v>1.1472527472527472</v>
      </c>
      <c r="M104" s="244">
        <v>522</v>
      </c>
      <c r="N104" s="244">
        <v>49</v>
      </c>
      <c r="O104" s="244">
        <v>25725</v>
      </c>
      <c r="P104" s="260">
        <v>1.7668269230769231</v>
      </c>
      <c r="Q104" s="245">
        <v>525</v>
      </c>
    </row>
    <row r="105" spans="1:17" ht="14.4" customHeight="1" x14ac:dyDescent="0.3">
      <c r="A105" s="240" t="s">
        <v>690</v>
      </c>
      <c r="B105" s="241" t="s">
        <v>530</v>
      </c>
      <c r="C105" s="241" t="s">
        <v>531</v>
      </c>
      <c r="D105" s="241" t="s">
        <v>567</v>
      </c>
      <c r="E105" s="241" t="s">
        <v>568</v>
      </c>
      <c r="F105" s="244">
        <v>418</v>
      </c>
      <c r="G105" s="244">
        <v>129998</v>
      </c>
      <c r="H105" s="244">
        <v>1</v>
      </c>
      <c r="I105" s="244">
        <v>311</v>
      </c>
      <c r="J105" s="244">
        <v>364</v>
      </c>
      <c r="K105" s="244">
        <v>113932</v>
      </c>
      <c r="L105" s="244">
        <v>0.8764134832843582</v>
      </c>
      <c r="M105" s="244">
        <v>313</v>
      </c>
      <c r="N105" s="244">
        <v>496</v>
      </c>
      <c r="O105" s="244">
        <v>156736</v>
      </c>
      <c r="P105" s="260">
        <v>1.2056800873859599</v>
      </c>
      <c r="Q105" s="245">
        <v>316</v>
      </c>
    </row>
    <row r="106" spans="1:17" ht="14.4" customHeight="1" x14ac:dyDescent="0.3">
      <c r="A106" s="240" t="s">
        <v>690</v>
      </c>
      <c r="B106" s="241" t="s">
        <v>530</v>
      </c>
      <c r="C106" s="241" t="s">
        <v>531</v>
      </c>
      <c r="D106" s="241" t="s">
        <v>569</v>
      </c>
      <c r="E106" s="241" t="s">
        <v>570</v>
      </c>
      <c r="F106" s="244">
        <v>259</v>
      </c>
      <c r="G106" s="244">
        <v>109557</v>
      </c>
      <c r="H106" s="244">
        <v>1</v>
      </c>
      <c r="I106" s="244">
        <v>423</v>
      </c>
      <c r="J106" s="244">
        <v>292</v>
      </c>
      <c r="K106" s="244">
        <v>124100</v>
      </c>
      <c r="L106" s="244">
        <v>1.1327436859351754</v>
      </c>
      <c r="M106" s="244">
        <v>425</v>
      </c>
      <c r="N106" s="244">
        <v>324</v>
      </c>
      <c r="O106" s="244">
        <v>138996</v>
      </c>
      <c r="P106" s="260">
        <v>1.2687094389222049</v>
      </c>
      <c r="Q106" s="245">
        <v>429</v>
      </c>
    </row>
    <row r="107" spans="1:17" ht="14.4" customHeight="1" x14ac:dyDescent="0.3">
      <c r="A107" s="240" t="s">
        <v>690</v>
      </c>
      <c r="B107" s="241" t="s">
        <v>530</v>
      </c>
      <c r="C107" s="241" t="s">
        <v>531</v>
      </c>
      <c r="D107" s="241" t="s">
        <v>571</v>
      </c>
      <c r="E107" s="241" t="s">
        <v>572</v>
      </c>
      <c r="F107" s="244">
        <v>82</v>
      </c>
      <c r="G107" s="244">
        <v>35424</v>
      </c>
      <c r="H107" s="244">
        <v>1</v>
      </c>
      <c r="I107" s="244">
        <v>432</v>
      </c>
      <c r="J107" s="244">
        <v>81</v>
      </c>
      <c r="K107" s="244">
        <v>35154</v>
      </c>
      <c r="L107" s="244">
        <v>0.99237804878048785</v>
      </c>
      <c r="M107" s="244">
        <v>434</v>
      </c>
      <c r="N107" s="244">
        <v>78</v>
      </c>
      <c r="O107" s="244">
        <v>33930</v>
      </c>
      <c r="P107" s="260">
        <v>0.95782520325203258</v>
      </c>
      <c r="Q107" s="245">
        <v>435</v>
      </c>
    </row>
    <row r="108" spans="1:17" ht="14.4" customHeight="1" x14ac:dyDescent="0.3">
      <c r="A108" s="240" t="s">
        <v>690</v>
      </c>
      <c r="B108" s="241" t="s">
        <v>530</v>
      </c>
      <c r="C108" s="241" t="s">
        <v>531</v>
      </c>
      <c r="D108" s="241" t="s">
        <v>573</v>
      </c>
      <c r="E108" s="241" t="s">
        <v>574</v>
      </c>
      <c r="F108" s="244"/>
      <c r="G108" s="244"/>
      <c r="H108" s="244"/>
      <c r="I108" s="244"/>
      <c r="J108" s="244">
        <v>1</v>
      </c>
      <c r="K108" s="244">
        <v>651</v>
      </c>
      <c r="L108" s="244"/>
      <c r="M108" s="244">
        <v>651</v>
      </c>
      <c r="N108" s="244"/>
      <c r="O108" s="244"/>
      <c r="P108" s="260"/>
      <c r="Q108" s="245"/>
    </row>
    <row r="109" spans="1:17" ht="14.4" customHeight="1" x14ac:dyDescent="0.3">
      <c r="A109" s="240" t="s">
        <v>690</v>
      </c>
      <c r="B109" s="241" t="s">
        <v>530</v>
      </c>
      <c r="C109" s="241" t="s">
        <v>531</v>
      </c>
      <c r="D109" s="241" t="s">
        <v>575</v>
      </c>
      <c r="E109" s="241" t="s">
        <v>576</v>
      </c>
      <c r="F109" s="244">
        <v>596</v>
      </c>
      <c r="G109" s="244">
        <v>200852</v>
      </c>
      <c r="H109" s="244">
        <v>1</v>
      </c>
      <c r="I109" s="244">
        <v>337</v>
      </c>
      <c r="J109" s="244">
        <v>702</v>
      </c>
      <c r="K109" s="244">
        <v>236574</v>
      </c>
      <c r="L109" s="244">
        <v>1.1778523489932886</v>
      </c>
      <c r="M109" s="244">
        <v>337</v>
      </c>
      <c r="N109" s="244">
        <v>774</v>
      </c>
      <c r="O109" s="244">
        <v>261612</v>
      </c>
      <c r="P109" s="260">
        <v>1.3025113018541015</v>
      </c>
      <c r="Q109" s="245">
        <v>338</v>
      </c>
    </row>
    <row r="110" spans="1:17" ht="14.4" customHeight="1" x14ac:dyDescent="0.3">
      <c r="A110" s="240" t="s">
        <v>690</v>
      </c>
      <c r="B110" s="241" t="s">
        <v>530</v>
      </c>
      <c r="C110" s="241" t="s">
        <v>531</v>
      </c>
      <c r="D110" s="241" t="s">
        <v>577</v>
      </c>
      <c r="E110" s="241" t="s">
        <v>578</v>
      </c>
      <c r="F110" s="244">
        <v>6</v>
      </c>
      <c r="G110" s="244">
        <v>9498</v>
      </c>
      <c r="H110" s="244">
        <v>1</v>
      </c>
      <c r="I110" s="244">
        <v>1583</v>
      </c>
      <c r="J110" s="244">
        <v>6</v>
      </c>
      <c r="K110" s="244">
        <v>9510</v>
      </c>
      <c r="L110" s="244">
        <v>1.0012634238787113</v>
      </c>
      <c r="M110" s="244">
        <v>1585</v>
      </c>
      <c r="N110" s="244">
        <v>9</v>
      </c>
      <c r="O110" s="244">
        <v>14301</v>
      </c>
      <c r="P110" s="260">
        <v>1.505685407454201</v>
      </c>
      <c r="Q110" s="245">
        <v>1589</v>
      </c>
    </row>
    <row r="111" spans="1:17" ht="14.4" customHeight="1" x14ac:dyDescent="0.3">
      <c r="A111" s="240" t="s">
        <v>690</v>
      </c>
      <c r="B111" s="241" t="s">
        <v>530</v>
      </c>
      <c r="C111" s="241" t="s">
        <v>531</v>
      </c>
      <c r="D111" s="241" t="s">
        <v>579</v>
      </c>
      <c r="E111" s="241" t="s">
        <v>580</v>
      </c>
      <c r="F111" s="244">
        <v>29</v>
      </c>
      <c r="G111" s="244">
        <v>2958</v>
      </c>
      <c r="H111" s="244">
        <v>1</v>
      </c>
      <c r="I111" s="244">
        <v>102</v>
      </c>
      <c r="J111" s="244">
        <v>34</v>
      </c>
      <c r="K111" s="244">
        <v>3468</v>
      </c>
      <c r="L111" s="244">
        <v>1.1724137931034482</v>
      </c>
      <c r="M111" s="244">
        <v>102</v>
      </c>
      <c r="N111" s="244">
        <v>42</v>
      </c>
      <c r="O111" s="244">
        <v>4326</v>
      </c>
      <c r="P111" s="260">
        <v>1.462474645030426</v>
      </c>
      <c r="Q111" s="245">
        <v>103</v>
      </c>
    </row>
    <row r="112" spans="1:17" ht="14.4" customHeight="1" x14ac:dyDescent="0.3">
      <c r="A112" s="240" t="s">
        <v>690</v>
      </c>
      <c r="B112" s="241" t="s">
        <v>530</v>
      </c>
      <c r="C112" s="241" t="s">
        <v>531</v>
      </c>
      <c r="D112" s="241" t="s">
        <v>581</v>
      </c>
      <c r="E112" s="241" t="s">
        <v>582</v>
      </c>
      <c r="F112" s="244"/>
      <c r="G112" s="244"/>
      <c r="H112" s="244"/>
      <c r="I112" s="244"/>
      <c r="J112" s="244">
        <v>1</v>
      </c>
      <c r="K112" s="244">
        <v>3357</v>
      </c>
      <c r="L112" s="244"/>
      <c r="M112" s="244">
        <v>3357</v>
      </c>
      <c r="N112" s="244"/>
      <c r="O112" s="244"/>
      <c r="P112" s="260"/>
      <c r="Q112" s="245"/>
    </row>
    <row r="113" spans="1:17" ht="14.4" customHeight="1" x14ac:dyDescent="0.3">
      <c r="A113" s="240" t="s">
        <v>690</v>
      </c>
      <c r="B113" s="241" t="s">
        <v>530</v>
      </c>
      <c r="C113" s="241" t="s">
        <v>531</v>
      </c>
      <c r="D113" s="241" t="s">
        <v>583</v>
      </c>
      <c r="E113" s="241" t="s">
        <v>584</v>
      </c>
      <c r="F113" s="244">
        <v>7</v>
      </c>
      <c r="G113" s="244">
        <v>34986</v>
      </c>
      <c r="H113" s="244">
        <v>1</v>
      </c>
      <c r="I113" s="244">
        <v>4998</v>
      </c>
      <c r="J113" s="244">
        <v>12</v>
      </c>
      <c r="K113" s="244">
        <v>60168</v>
      </c>
      <c r="L113" s="244">
        <v>1.7197736237352084</v>
      </c>
      <c r="M113" s="244">
        <v>5014</v>
      </c>
      <c r="N113" s="244">
        <v>13</v>
      </c>
      <c r="O113" s="244">
        <v>65455</v>
      </c>
      <c r="P113" s="260">
        <v>1.8708912136283085</v>
      </c>
      <c r="Q113" s="245">
        <v>5035</v>
      </c>
    </row>
    <row r="114" spans="1:17" ht="14.4" customHeight="1" x14ac:dyDescent="0.3">
      <c r="A114" s="240" t="s">
        <v>690</v>
      </c>
      <c r="B114" s="241" t="s">
        <v>530</v>
      </c>
      <c r="C114" s="241" t="s">
        <v>531</v>
      </c>
      <c r="D114" s="241" t="s">
        <v>585</v>
      </c>
      <c r="E114" s="241" t="s">
        <v>586</v>
      </c>
      <c r="F114" s="244">
        <v>7</v>
      </c>
      <c r="G114" s="244">
        <v>40670</v>
      </c>
      <c r="H114" s="244">
        <v>1</v>
      </c>
      <c r="I114" s="244">
        <v>5810</v>
      </c>
      <c r="J114" s="244">
        <v>10</v>
      </c>
      <c r="K114" s="244">
        <v>58320</v>
      </c>
      <c r="L114" s="244">
        <v>1.4339808212441603</v>
      </c>
      <c r="M114" s="244">
        <v>5832</v>
      </c>
      <c r="N114" s="244">
        <v>12</v>
      </c>
      <c r="O114" s="244">
        <v>70320</v>
      </c>
      <c r="P114" s="260">
        <v>1.7290386033931644</v>
      </c>
      <c r="Q114" s="245">
        <v>5860</v>
      </c>
    </row>
    <row r="115" spans="1:17" ht="14.4" customHeight="1" x14ac:dyDescent="0.3">
      <c r="A115" s="240" t="s">
        <v>690</v>
      </c>
      <c r="B115" s="241" t="s">
        <v>530</v>
      </c>
      <c r="C115" s="241" t="s">
        <v>531</v>
      </c>
      <c r="D115" s="241" t="s">
        <v>587</v>
      </c>
      <c r="E115" s="241" t="s">
        <v>588</v>
      </c>
      <c r="F115" s="244">
        <v>1</v>
      </c>
      <c r="G115" s="244">
        <v>222</v>
      </c>
      <c r="H115" s="244">
        <v>1</v>
      </c>
      <c r="I115" s="244">
        <v>222</v>
      </c>
      <c r="J115" s="244">
        <v>3</v>
      </c>
      <c r="K115" s="244">
        <v>666</v>
      </c>
      <c r="L115" s="244">
        <v>3</v>
      </c>
      <c r="M115" s="244">
        <v>222</v>
      </c>
      <c r="N115" s="244"/>
      <c r="O115" s="244"/>
      <c r="P115" s="260"/>
      <c r="Q115" s="245"/>
    </row>
    <row r="116" spans="1:17" ht="14.4" customHeight="1" x14ac:dyDescent="0.3">
      <c r="A116" s="240" t="s">
        <v>690</v>
      </c>
      <c r="B116" s="241" t="s">
        <v>530</v>
      </c>
      <c r="C116" s="241" t="s">
        <v>531</v>
      </c>
      <c r="D116" s="241" t="s">
        <v>589</v>
      </c>
      <c r="E116" s="241" t="s">
        <v>590</v>
      </c>
      <c r="F116" s="244"/>
      <c r="G116" s="244"/>
      <c r="H116" s="244"/>
      <c r="I116" s="244"/>
      <c r="J116" s="244">
        <v>2</v>
      </c>
      <c r="K116" s="244">
        <v>214</v>
      </c>
      <c r="L116" s="244"/>
      <c r="M116" s="244">
        <v>107</v>
      </c>
      <c r="N116" s="244"/>
      <c r="O116" s="244"/>
      <c r="P116" s="260"/>
      <c r="Q116" s="245"/>
    </row>
    <row r="117" spans="1:17" ht="14.4" customHeight="1" x14ac:dyDescent="0.3">
      <c r="A117" s="240" t="s">
        <v>690</v>
      </c>
      <c r="B117" s="241" t="s">
        <v>530</v>
      </c>
      <c r="C117" s="241" t="s">
        <v>531</v>
      </c>
      <c r="D117" s="241" t="s">
        <v>691</v>
      </c>
      <c r="E117" s="241" t="s">
        <v>692</v>
      </c>
      <c r="F117" s="244"/>
      <c r="G117" s="244"/>
      <c r="H117" s="244"/>
      <c r="I117" s="244"/>
      <c r="J117" s="244">
        <v>1</v>
      </c>
      <c r="K117" s="244">
        <v>126</v>
      </c>
      <c r="L117" s="244"/>
      <c r="M117" s="244">
        <v>126</v>
      </c>
      <c r="N117" s="244"/>
      <c r="O117" s="244"/>
      <c r="P117" s="260"/>
      <c r="Q117" s="245"/>
    </row>
    <row r="118" spans="1:17" ht="14.4" customHeight="1" x14ac:dyDescent="0.3">
      <c r="A118" s="240" t="s">
        <v>690</v>
      </c>
      <c r="B118" s="241" t="s">
        <v>530</v>
      </c>
      <c r="C118" s="241" t="s">
        <v>531</v>
      </c>
      <c r="D118" s="241" t="s">
        <v>593</v>
      </c>
      <c r="E118" s="241" t="s">
        <v>594</v>
      </c>
      <c r="F118" s="244">
        <v>2</v>
      </c>
      <c r="G118" s="244">
        <v>54</v>
      </c>
      <c r="H118" s="244">
        <v>1</v>
      </c>
      <c r="I118" s="244">
        <v>27</v>
      </c>
      <c r="J118" s="244">
        <v>2</v>
      </c>
      <c r="K118" s="244">
        <v>54</v>
      </c>
      <c r="L118" s="244">
        <v>1</v>
      </c>
      <c r="M118" s="244">
        <v>27</v>
      </c>
      <c r="N118" s="244"/>
      <c r="O118" s="244"/>
      <c r="P118" s="260"/>
      <c r="Q118" s="245"/>
    </row>
    <row r="119" spans="1:17" ht="14.4" customHeight="1" x14ac:dyDescent="0.3">
      <c r="A119" s="240" t="s">
        <v>690</v>
      </c>
      <c r="B119" s="241" t="s">
        <v>530</v>
      </c>
      <c r="C119" s="241" t="s">
        <v>531</v>
      </c>
      <c r="D119" s="241" t="s">
        <v>595</v>
      </c>
      <c r="E119" s="241" t="s">
        <v>596</v>
      </c>
      <c r="F119" s="244">
        <v>18</v>
      </c>
      <c r="G119" s="244">
        <v>810</v>
      </c>
      <c r="H119" s="244">
        <v>1</v>
      </c>
      <c r="I119" s="244">
        <v>45</v>
      </c>
      <c r="J119" s="244">
        <v>8</v>
      </c>
      <c r="K119" s="244">
        <v>368</v>
      </c>
      <c r="L119" s="244">
        <v>0.454320987654321</v>
      </c>
      <c r="M119" s="244">
        <v>46</v>
      </c>
      <c r="N119" s="244"/>
      <c r="O119" s="244"/>
      <c r="P119" s="260"/>
      <c r="Q119" s="245"/>
    </row>
    <row r="120" spans="1:17" ht="14.4" customHeight="1" x14ac:dyDescent="0.3">
      <c r="A120" s="240" t="s">
        <v>690</v>
      </c>
      <c r="B120" s="241" t="s">
        <v>530</v>
      </c>
      <c r="C120" s="241" t="s">
        <v>531</v>
      </c>
      <c r="D120" s="241" t="s">
        <v>597</v>
      </c>
      <c r="E120" s="241" t="s">
        <v>598</v>
      </c>
      <c r="F120" s="244"/>
      <c r="G120" s="244"/>
      <c r="H120" s="244"/>
      <c r="I120" s="244"/>
      <c r="J120" s="244">
        <v>1</v>
      </c>
      <c r="K120" s="244">
        <v>100</v>
      </c>
      <c r="L120" s="244"/>
      <c r="M120" s="244">
        <v>100</v>
      </c>
      <c r="N120" s="244"/>
      <c r="O120" s="244"/>
      <c r="P120" s="260"/>
      <c r="Q120" s="245"/>
    </row>
    <row r="121" spans="1:17" ht="14.4" customHeight="1" x14ac:dyDescent="0.3">
      <c r="A121" s="240" t="s">
        <v>690</v>
      </c>
      <c r="B121" s="241" t="s">
        <v>530</v>
      </c>
      <c r="C121" s="241" t="s">
        <v>531</v>
      </c>
      <c r="D121" s="241" t="s">
        <v>599</v>
      </c>
      <c r="E121" s="241" t="s">
        <v>600</v>
      </c>
      <c r="F121" s="244">
        <v>33</v>
      </c>
      <c r="G121" s="244">
        <v>11781</v>
      </c>
      <c r="H121" s="244">
        <v>1</v>
      </c>
      <c r="I121" s="244">
        <v>357</v>
      </c>
      <c r="J121" s="244">
        <v>31</v>
      </c>
      <c r="K121" s="244">
        <v>11191</v>
      </c>
      <c r="L121" s="244">
        <v>0.94991936168406754</v>
      </c>
      <c r="M121" s="244">
        <v>361</v>
      </c>
      <c r="N121" s="244">
        <v>12</v>
      </c>
      <c r="O121" s="244">
        <v>4380</v>
      </c>
      <c r="P121" s="260">
        <v>0.37178507766743063</v>
      </c>
      <c r="Q121" s="245">
        <v>365</v>
      </c>
    </row>
    <row r="122" spans="1:17" ht="14.4" customHeight="1" x14ac:dyDescent="0.3">
      <c r="A122" s="240" t="s">
        <v>690</v>
      </c>
      <c r="B122" s="241" t="s">
        <v>530</v>
      </c>
      <c r="C122" s="241" t="s">
        <v>531</v>
      </c>
      <c r="D122" s="241" t="s">
        <v>601</v>
      </c>
      <c r="E122" s="241" t="s">
        <v>602</v>
      </c>
      <c r="F122" s="244">
        <v>2</v>
      </c>
      <c r="G122" s="244">
        <v>72</v>
      </c>
      <c r="H122" s="244">
        <v>1</v>
      </c>
      <c r="I122" s="244">
        <v>36</v>
      </c>
      <c r="J122" s="244">
        <v>6</v>
      </c>
      <c r="K122" s="244">
        <v>216</v>
      </c>
      <c r="L122" s="244">
        <v>3</v>
      </c>
      <c r="M122" s="244">
        <v>36</v>
      </c>
      <c r="N122" s="244">
        <v>3</v>
      </c>
      <c r="O122" s="244">
        <v>111</v>
      </c>
      <c r="P122" s="260">
        <v>1.5416666666666667</v>
      </c>
      <c r="Q122" s="245">
        <v>37</v>
      </c>
    </row>
    <row r="123" spans="1:17" ht="14.4" customHeight="1" x14ac:dyDescent="0.3">
      <c r="A123" s="240" t="s">
        <v>690</v>
      </c>
      <c r="B123" s="241" t="s">
        <v>530</v>
      </c>
      <c r="C123" s="241" t="s">
        <v>531</v>
      </c>
      <c r="D123" s="241" t="s">
        <v>603</v>
      </c>
      <c r="E123" s="241" t="s">
        <v>604</v>
      </c>
      <c r="F123" s="244">
        <v>18</v>
      </c>
      <c r="G123" s="244">
        <v>2988</v>
      </c>
      <c r="H123" s="244">
        <v>1</v>
      </c>
      <c r="I123" s="244">
        <v>166</v>
      </c>
      <c r="J123" s="244">
        <v>13</v>
      </c>
      <c r="K123" s="244">
        <v>2158</v>
      </c>
      <c r="L123" s="244">
        <v>0.72222222222222221</v>
      </c>
      <c r="M123" s="244">
        <v>166</v>
      </c>
      <c r="N123" s="244">
        <v>17</v>
      </c>
      <c r="O123" s="244">
        <v>2839</v>
      </c>
      <c r="P123" s="260">
        <v>0.95013386880856765</v>
      </c>
      <c r="Q123" s="245">
        <v>167</v>
      </c>
    </row>
    <row r="124" spans="1:17" ht="14.4" customHeight="1" x14ac:dyDescent="0.3">
      <c r="A124" s="240" t="s">
        <v>690</v>
      </c>
      <c r="B124" s="241" t="s">
        <v>530</v>
      </c>
      <c r="C124" s="241" t="s">
        <v>531</v>
      </c>
      <c r="D124" s="241" t="s">
        <v>605</v>
      </c>
      <c r="E124" s="241" t="s">
        <v>606</v>
      </c>
      <c r="F124" s="244"/>
      <c r="G124" s="244"/>
      <c r="H124" s="244"/>
      <c r="I124" s="244"/>
      <c r="J124" s="244">
        <v>2</v>
      </c>
      <c r="K124" s="244">
        <v>500</v>
      </c>
      <c r="L124" s="244"/>
      <c r="M124" s="244">
        <v>250</v>
      </c>
      <c r="N124" s="244"/>
      <c r="O124" s="244"/>
      <c r="P124" s="260"/>
      <c r="Q124" s="245"/>
    </row>
    <row r="125" spans="1:17" ht="14.4" customHeight="1" x14ac:dyDescent="0.3">
      <c r="A125" s="240" t="s">
        <v>690</v>
      </c>
      <c r="B125" s="241" t="s">
        <v>530</v>
      </c>
      <c r="C125" s="241" t="s">
        <v>531</v>
      </c>
      <c r="D125" s="241" t="s">
        <v>611</v>
      </c>
      <c r="E125" s="241" t="s">
        <v>612</v>
      </c>
      <c r="F125" s="244"/>
      <c r="G125" s="244"/>
      <c r="H125" s="244"/>
      <c r="I125" s="244"/>
      <c r="J125" s="244">
        <v>3</v>
      </c>
      <c r="K125" s="244">
        <v>906</v>
      </c>
      <c r="L125" s="244"/>
      <c r="M125" s="244">
        <v>302</v>
      </c>
      <c r="N125" s="244"/>
      <c r="O125" s="244"/>
      <c r="P125" s="260"/>
      <c r="Q125" s="245"/>
    </row>
    <row r="126" spans="1:17" ht="14.4" customHeight="1" x14ac:dyDescent="0.3">
      <c r="A126" s="240" t="s">
        <v>690</v>
      </c>
      <c r="B126" s="241" t="s">
        <v>530</v>
      </c>
      <c r="C126" s="241" t="s">
        <v>531</v>
      </c>
      <c r="D126" s="241" t="s">
        <v>613</v>
      </c>
      <c r="E126" s="241" t="s">
        <v>614</v>
      </c>
      <c r="F126" s="244">
        <v>51</v>
      </c>
      <c r="G126" s="244">
        <v>33456</v>
      </c>
      <c r="H126" s="244">
        <v>1</v>
      </c>
      <c r="I126" s="244">
        <v>656</v>
      </c>
      <c r="J126" s="244">
        <v>52</v>
      </c>
      <c r="K126" s="244">
        <v>34320</v>
      </c>
      <c r="L126" s="244">
        <v>1.0258249641319943</v>
      </c>
      <c r="M126" s="244">
        <v>660</v>
      </c>
      <c r="N126" s="244">
        <v>36</v>
      </c>
      <c r="O126" s="244">
        <v>23904</v>
      </c>
      <c r="P126" s="260">
        <v>0.71449067431850788</v>
      </c>
      <c r="Q126" s="245">
        <v>664</v>
      </c>
    </row>
    <row r="127" spans="1:17" ht="14.4" customHeight="1" x14ac:dyDescent="0.3">
      <c r="A127" s="240" t="s">
        <v>690</v>
      </c>
      <c r="B127" s="241" t="s">
        <v>530</v>
      </c>
      <c r="C127" s="241" t="s">
        <v>531</v>
      </c>
      <c r="D127" s="241" t="s">
        <v>615</v>
      </c>
      <c r="E127" s="241" t="s">
        <v>616</v>
      </c>
      <c r="F127" s="244">
        <v>189</v>
      </c>
      <c r="G127" s="244">
        <v>14742</v>
      </c>
      <c r="H127" s="244">
        <v>1</v>
      </c>
      <c r="I127" s="244">
        <v>78</v>
      </c>
      <c r="J127" s="244">
        <v>178</v>
      </c>
      <c r="K127" s="244">
        <v>13884</v>
      </c>
      <c r="L127" s="244">
        <v>0.94179894179894175</v>
      </c>
      <c r="M127" s="244">
        <v>78</v>
      </c>
      <c r="N127" s="244">
        <v>157</v>
      </c>
      <c r="O127" s="244">
        <v>12403</v>
      </c>
      <c r="P127" s="260">
        <v>0.84133767467100795</v>
      </c>
      <c r="Q127" s="245">
        <v>79</v>
      </c>
    </row>
    <row r="128" spans="1:17" ht="14.4" customHeight="1" x14ac:dyDescent="0.3">
      <c r="A128" s="240" t="s">
        <v>690</v>
      </c>
      <c r="B128" s="241" t="s">
        <v>530</v>
      </c>
      <c r="C128" s="241" t="s">
        <v>531</v>
      </c>
      <c r="D128" s="241" t="s">
        <v>617</v>
      </c>
      <c r="E128" s="241" t="s">
        <v>618</v>
      </c>
      <c r="F128" s="244">
        <v>5</v>
      </c>
      <c r="G128" s="244">
        <v>570</v>
      </c>
      <c r="H128" s="244">
        <v>1</v>
      </c>
      <c r="I128" s="244">
        <v>114</v>
      </c>
      <c r="J128" s="244">
        <v>3</v>
      </c>
      <c r="K128" s="244">
        <v>345</v>
      </c>
      <c r="L128" s="244">
        <v>0.60526315789473684</v>
      </c>
      <c r="M128" s="244">
        <v>115</v>
      </c>
      <c r="N128" s="244">
        <v>5</v>
      </c>
      <c r="O128" s="244">
        <v>575</v>
      </c>
      <c r="P128" s="260">
        <v>1.0087719298245614</v>
      </c>
      <c r="Q128" s="245">
        <v>115</v>
      </c>
    </row>
    <row r="129" spans="1:17" ht="14.4" customHeight="1" x14ac:dyDescent="0.3">
      <c r="A129" s="240" t="s">
        <v>690</v>
      </c>
      <c r="B129" s="241" t="s">
        <v>530</v>
      </c>
      <c r="C129" s="241" t="s">
        <v>531</v>
      </c>
      <c r="D129" s="241" t="s">
        <v>619</v>
      </c>
      <c r="E129" s="241" t="s">
        <v>620</v>
      </c>
      <c r="F129" s="244">
        <v>4</v>
      </c>
      <c r="G129" s="244">
        <v>540</v>
      </c>
      <c r="H129" s="244">
        <v>1</v>
      </c>
      <c r="I129" s="244">
        <v>135</v>
      </c>
      <c r="J129" s="244">
        <v>6</v>
      </c>
      <c r="K129" s="244">
        <v>810</v>
      </c>
      <c r="L129" s="244">
        <v>1.5</v>
      </c>
      <c r="M129" s="244">
        <v>135</v>
      </c>
      <c r="N129" s="244">
        <v>2</v>
      </c>
      <c r="O129" s="244">
        <v>272</v>
      </c>
      <c r="P129" s="260">
        <v>0.50370370370370365</v>
      </c>
      <c r="Q129" s="245">
        <v>136</v>
      </c>
    </row>
    <row r="130" spans="1:17" ht="14.4" customHeight="1" x14ac:dyDescent="0.3">
      <c r="A130" s="240" t="s">
        <v>690</v>
      </c>
      <c r="B130" s="241" t="s">
        <v>530</v>
      </c>
      <c r="C130" s="241" t="s">
        <v>531</v>
      </c>
      <c r="D130" s="241" t="s">
        <v>621</v>
      </c>
      <c r="E130" s="241" t="s">
        <v>622</v>
      </c>
      <c r="F130" s="244">
        <v>2</v>
      </c>
      <c r="G130" s="244">
        <v>1554</v>
      </c>
      <c r="H130" s="244">
        <v>1</v>
      </c>
      <c r="I130" s="244">
        <v>777</v>
      </c>
      <c r="J130" s="244">
        <v>2</v>
      </c>
      <c r="K130" s="244">
        <v>1566</v>
      </c>
      <c r="L130" s="244">
        <v>1.0077220077220077</v>
      </c>
      <c r="M130" s="244">
        <v>783</v>
      </c>
      <c r="N130" s="244"/>
      <c r="O130" s="244"/>
      <c r="P130" s="260"/>
      <c r="Q130" s="245"/>
    </row>
    <row r="131" spans="1:17" ht="14.4" customHeight="1" x14ac:dyDescent="0.3">
      <c r="A131" s="240" t="s">
        <v>690</v>
      </c>
      <c r="B131" s="241" t="s">
        <v>530</v>
      </c>
      <c r="C131" s="241" t="s">
        <v>531</v>
      </c>
      <c r="D131" s="241" t="s">
        <v>623</v>
      </c>
      <c r="E131" s="241" t="s">
        <v>624</v>
      </c>
      <c r="F131" s="244">
        <v>24</v>
      </c>
      <c r="G131" s="244">
        <v>6672</v>
      </c>
      <c r="H131" s="244">
        <v>1</v>
      </c>
      <c r="I131" s="244">
        <v>278</v>
      </c>
      <c r="J131" s="244">
        <v>22</v>
      </c>
      <c r="K131" s="244">
        <v>6160</v>
      </c>
      <c r="L131" s="244">
        <v>0.9232613908872902</v>
      </c>
      <c r="M131" s="244">
        <v>280</v>
      </c>
      <c r="N131" s="244">
        <v>16</v>
      </c>
      <c r="O131" s="244">
        <v>4496</v>
      </c>
      <c r="P131" s="260">
        <v>0.67386091127098324</v>
      </c>
      <c r="Q131" s="245">
        <v>281</v>
      </c>
    </row>
    <row r="132" spans="1:17" ht="14.4" customHeight="1" x14ac:dyDescent="0.3">
      <c r="A132" s="240" t="s">
        <v>690</v>
      </c>
      <c r="B132" s="241" t="s">
        <v>530</v>
      </c>
      <c r="C132" s="241" t="s">
        <v>531</v>
      </c>
      <c r="D132" s="241" t="s">
        <v>625</v>
      </c>
      <c r="E132" s="241" t="s">
        <v>626</v>
      </c>
      <c r="F132" s="244">
        <v>59</v>
      </c>
      <c r="G132" s="244">
        <v>14160</v>
      </c>
      <c r="H132" s="244">
        <v>1</v>
      </c>
      <c r="I132" s="244">
        <v>240</v>
      </c>
      <c r="J132" s="244">
        <v>60</v>
      </c>
      <c r="K132" s="244">
        <v>14520</v>
      </c>
      <c r="L132" s="244">
        <v>1.0254237288135593</v>
      </c>
      <c r="M132" s="244">
        <v>242</v>
      </c>
      <c r="N132" s="244">
        <v>57</v>
      </c>
      <c r="O132" s="244">
        <v>13851</v>
      </c>
      <c r="P132" s="260">
        <v>0.97817796610169494</v>
      </c>
      <c r="Q132" s="245">
        <v>243</v>
      </c>
    </row>
    <row r="133" spans="1:17" ht="14.4" customHeight="1" x14ac:dyDescent="0.3">
      <c r="A133" s="240" t="s">
        <v>690</v>
      </c>
      <c r="B133" s="241" t="s">
        <v>530</v>
      </c>
      <c r="C133" s="241" t="s">
        <v>531</v>
      </c>
      <c r="D133" s="241" t="s">
        <v>627</v>
      </c>
      <c r="E133" s="241" t="s">
        <v>628</v>
      </c>
      <c r="F133" s="244">
        <v>17</v>
      </c>
      <c r="G133" s="244">
        <v>57681</v>
      </c>
      <c r="H133" s="244">
        <v>1</v>
      </c>
      <c r="I133" s="244">
        <v>3393</v>
      </c>
      <c r="J133" s="244">
        <v>8</v>
      </c>
      <c r="K133" s="244">
        <v>27304</v>
      </c>
      <c r="L133" s="244">
        <v>0.47336211230734559</v>
      </c>
      <c r="M133" s="244">
        <v>3413</v>
      </c>
      <c r="N133" s="244">
        <v>15</v>
      </c>
      <c r="O133" s="244">
        <v>51585</v>
      </c>
      <c r="P133" s="260">
        <v>0.89431528579601605</v>
      </c>
      <c r="Q133" s="245">
        <v>3439</v>
      </c>
    </row>
    <row r="134" spans="1:17" ht="14.4" customHeight="1" x14ac:dyDescent="0.3">
      <c r="A134" s="240" t="s">
        <v>690</v>
      </c>
      <c r="B134" s="241" t="s">
        <v>530</v>
      </c>
      <c r="C134" s="241" t="s">
        <v>531</v>
      </c>
      <c r="D134" s="241" t="s">
        <v>629</v>
      </c>
      <c r="E134" s="241" t="s">
        <v>630</v>
      </c>
      <c r="F134" s="244">
        <v>202</v>
      </c>
      <c r="G134" s="244">
        <v>91102</v>
      </c>
      <c r="H134" s="244">
        <v>1</v>
      </c>
      <c r="I134" s="244">
        <v>451</v>
      </c>
      <c r="J134" s="244">
        <v>203</v>
      </c>
      <c r="K134" s="244">
        <v>91959</v>
      </c>
      <c r="L134" s="244">
        <v>1.0094070382648022</v>
      </c>
      <c r="M134" s="244">
        <v>453</v>
      </c>
      <c r="N134" s="244">
        <v>229</v>
      </c>
      <c r="O134" s="244">
        <v>104424</v>
      </c>
      <c r="P134" s="260">
        <v>1.1462316963403658</v>
      </c>
      <c r="Q134" s="245">
        <v>456</v>
      </c>
    </row>
    <row r="135" spans="1:17" ht="14.4" customHeight="1" x14ac:dyDescent="0.3">
      <c r="A135" s="240" t="s">
        <v>690</v>
      </c>
      <c r="B135" s="241" t="s">
        <v>530</v>
      </c>
      <c r="C135" s="241" t="s">
        <v>531</v>
      </c>
      <c r="D135" s="241" t="s">
        <v>631</v>
      </c>
      <c r="E135" s="241" t="s">
        <v>632</v>
      </c>
      <c r="F135" s="244">
        <v>10</v>
      </c>
      <c r="G135" s="244">
        <v>4520</v>
      </c>
      <c r="H135" s="244">
        <v>1</v>
      </c>
      <c r="I135" s="244">
        <v>452</v>
      </c>
      <c r="J135" s="244">
        <v>9</v>
      </c>
      <c r="K135" s="244">
        <v>4086</v>
      </c>
      <c r="L135" s="244">
        <v>0.90398230088495579</v>
      </c>
      <c r="M135" s="244">
        <v>454</v>
      </c>
      <c r="N135" s="244">
        <v>5</v>
      </c>
      <c r="O135" s="244">
        <v>2285</v>
      </c>
      <c r="P135" s="260">
        <v>0.50553097345132747</v>
      </c>
      <c r="Q135" s="245">
        <v>457</v>
      </c>
    </row>
    <row r="136" spans="1:17" ht="14.4" customHeight="1" x14ac:dyDescent="0.3">
      <c r="A136" s="240" t="s">
        <v>690</v>
      </c>
      <c r="B136" s="241" t="s">
        <v>530</v>
      </c>
      <c r="C136" s="241" t="s">
        <v>531</v>
      </c>
      <c r="D136" s="241" t="s">
        <v>633</v>
      </c>
      <c r="E136" s="241" t="s">
        <v>634</v>
      </c>
      <c r="F136" s="244">
        <v>2</v>
      </c>
      <c r="G136" s="244">
        <v>12026</v>
      </c>
      <c r="H136" s="244">
        <v>1</v>
      </c>
      <c r="I136" s="244">
        <v>6013</v>
      </c>
      <c r="J136" s="244">
        <v>1</v>
      </c>
      <c r="K136" s="244">
        <v>6049</v>
      </c>
      <c r="L136" s="244">
        <v>0.50299351405288539</v>
      </c>
      <c r="M136" s="244">
        <v>6049</v>
      </c>
      <c r="N136" s="244">
        <v>2</v>
      </c>
      <c r="O136" s="244">
        <v>12188</v>
      </c>
      <c r="P136" s="260">
        <v>1.0134708132379844</v>
      </c>
      <c r="Q136" s="245">
        <v>6094</v>
      </c>
    </row>
    <row r="137" spans="1:17" ht="14.4" customHeight="1" x14ac:dyDescent="0.3">
      <c r="A137" s="240" t="s">
        <v>690</v>
      </c>
      <c r="B137" s="241" t="s">
        <v>530</v>
      </c>
      <c r="C137" s="241" t="s">
        <v>531</v>
      </c>
      <c r="D137" s="241" t="s">
        <v>635</v>
      </c>
      <c r="E137" s="241" t="s">
        <v>636</v>
      </c>
      <c r="F137" s="244">
        <v>21</v>
      </c>
      <c r="G137" s="244">
        <v>8295</v>
      </c>
      <c r="H137" s="244">
        <v>1</v>
      </c>
      <c r="I137" s="244">
        <v>395</v>
      </c>
      <c r="J137" s="244">
        <v>11</v>
      </c>
      <c r="K137" s="244">
        <v>4389</v>
      </c>
      <c r="L137" s="244">
        <v>0.52911392405063296</v>
      </c>
      <c r="M137" s="244">
        <v>399</v>
      </c>
      <c r="N137" s="244">
        <v>18</v>
      </c>
      <c r="O137" s="244">
        <v>7272</v>
      </c>
      <c r="P137" s="260">
        <v>0.87667269439421336</v>
      </c>
      <c r="Q137" s="245">
        <v>404</v>
      </c>
    </row>
    <row r="138" spans="1:17" ht="14.4" customHeight="1" x14ac:dyDescent="0.3">
      <c r="A138" s="240" t="s">
        <v>690</v>
      </c>
      <c r="B138" s="241" t="s">
        <v>530</v>
      </c>
      <c r="C138" s="241" t="s">
        <v>531</v>
      </c>
      <c r="D138" s="241" t="s">
        <v>637</v>
      </c>
      <c r="E138" s="241" t="s">
        <v>638</v>
      </c>
      <c r="F138" s="244">
        <v>213</v>
      </c>
      <c r="G138" s="244">
        <v>73059</v>
      </c>
      <c r="H138" s="244">
        <v>1</v>
      </c>
      <c r="I138" s="244">
        <v>343</v>
      </c>
      <c r="J138" s="244">
        <v>219</v>
      </c>
      <c r="K138" s="244">
        <v>75555</v>
      </c>
      <c r="L138" s="244">
        <v>1.0341641686855829</v>
      </c>
      <c r="M138" s="244">
        <v>345</v>
      </c>
      <c r="N138" s="244">
        <v>237</v>
      </c>
      <c r="O138" s="244">
        <v>82476</v>
      </c>
      <c r="P138" s="260">
        <v>1.1288958239231306</v>
      </c>
      <c r="Q138" s="245">
        <v>348</v>
      </c>
    </row>
    <row r="139" spans="1:17" ht="14.4" customHeight="1" x14ac:dyDescent="0.3">
      <c r="A139" s="240" t="s">
        <v>690</v>
      </c>
      <c r="B139" s="241" t="s">
        <v>530</v>
      </c>
      <c r="C139" s="241" t="s">
        <v>531</v>
      </c>
      <c r="D139" s="241" t="s">
        <v>639</v>
      </c>
      <c r="E139" s="241" t="s">
        <v>640</v>
      </c>
      <c r="F139" s="244">
        <v>1</v>
      </c>
      <c r="G139" s="244">
        <v>2864</v>
      </c>
      <c r="H139" s="244">
        <v>1</v>
      </c>
      <c r="I139" s="244">
        <v>2864</v>
      </c>
      <c r="J139" s="244"/>
      <c r="K139" s="244"/>
      <c r="L139" s="244"/>
      <c r="M139" s="244"/>
      <c r="N139" s="244">
        <v>1</v>
      </c>
      <c r="O139" s="244">
        <v>2886</v>
      </c>
      <c r="P139" s="260">
        <v>1.0076815642458101</v>
      </c>
      <c r="Q139" s="245">
        <v>2886</v>
      </c>
    </row>
    <row r="140" spans="1:17" ht="14.4" customHeight="1" x14ac:dyDescent="0.3">
      <c r="A140" s="240" t="s">
        <v>690</v>
      </c>
      <c r="B140" s="241" t="s">
        <v>530</v>
      </c>
      <c r="C140" s="241" t="s">
        <v>531</v>
      </c>
      <c r="D140" s="241" t="s">
        <v>643</v>
      </c>
      <c r="E140" s="241" t="s">
        <v>644</v>
      </c>
      <c r="F140" s="244">
        <v>2</v>
      </c>
      <c r="G140" s="244">
        <v>2456</v>
      </c>
      <c r="H140" s="244">
        <v>1</v>
      </c>
      <c r="I140" s="244">
        <v>1228</v>
      </c>
      <c r="J140" s="244">
        <v>2</v>
      </c>
      <c r="K140" s="244">
        <v>2472</v>
      </c>
      <c r="L140" s="244">
        <v>1.006514657980456</v>
      </c>
      <c r="M140" s="244">
        <v>1236</v>
      </c>
      <c r="N140" s="244">
        <v>1</v>
      </c>
      <c r="O140" s="244">
        <v>1245</v>
      </c>
      <c r="P140" s="260">
        <v>0.50692182410423448</v>
      </c>
      <c r="Q140" s="245">
        <v>1245</v>
      </c>
    </row>
    <row r="141" spans="1:17" ht="14.4" customHeight="1" x14ac:dyDescent="0.3">
      <c r="A141" s="240" t="s">
        <v>690</v>
      </c>
      <c r="B141" s="241" t="s">
        <v>530</v>
      </c>
      <c r="C141" s="241" t="s">
        <v>531</v>
      </c>
      <c r="D141" s="241" t="s">
        <v>645</v>
      </c>
      <c r="E141" s="241" t="s">
        <v>646</v>
      </c>
      <c r="F141" s="244">
        <v>11</v>
      </c>
      <c r="G141" s="244">
        <v>24321</v>
      </c>
      <c r="H141" s="244">
        <v>1</v>
      </c>
      <c r="I141" s="244">
        <v>2211</v>
      </c>
      <c r="J141" s="244">
        <v>8</v>
      </c>
      <c r="K141" s="244">
        <v>17768</v>
      </c>
      <c r="L141" s="244">
        <v>0.73056206570453519</v>
      </c>
      <c r="M141" s="244">
        <v>2221</v>
      </c>
      <c r="N141" s="244">
        <v>4</v>
      </c>
      <c r="O141" s="244">
        <v>8932</v>
      </c>
      <c r="P141" s="260">
        <v>0.36725463591135232</v>
      </c>
      <c r="Q141" s="245">
        <v>2233</v>
      </c>
    </row>
    <row r="142" spans="1:17" ht="14.4" customHeight="1" x14ac:dyDescent="0.3">
      <c r="A142" s="240" t="s">
        <v>690</v>
      </c>
      <c r="B142" s="241" t="s">
        <v>530</v>
      </c>
      <c r="C142" s="241" t="s">
        <v>531</v>
      </c>
      <c r="D142" s="241" t="s">
        <v>647</v>
      </c>
      <c r="E142" s="241" t="s">
        <v>648</v>
      </c>
      <c r="F142" s="244">
        <v>11</v>
      </c>
      <c r="G142" s="244">
        <v>10978</v>
      </c>
      <c r="H142" s="244">
        <v>1</v>
      </c>
      <c r="I142" s="244">
        <v>998</v>
      </c>
      <c r="J142" s="244">
        <v>8</v>
      </c>
      <c r="K142" s="244">
        <v>8000</v>
      </c>
      <c r="L142" s="244">
        <v>0.72873018764802333</v>
      </c>
      <c r="M142" s="244">
        <v>1000</v>
      </c>
      <c r="N142" s="244">
        <v>4</v>
      </c>
      <c r="O142" s="244">
        <v>4008</v>
      </c>
      <c r="P142" s="260">
        <v>0.36509382401165968</v>
      </c>
      <c r="Q142" s="245">
        <v>1002</v>
      </c>
    </row>
    <row r="143" spans="1:17" ht="14.4" customHeight="1" x14ac:dyDescent="0.3">
      <c r="A143" s="240" t="s">
        <v>690</v>
      </c>
      <c r="B143" s="241" t="s">
        <v>651</v>
      </c>
      <c r="C143" s="241" t="s">
        <v>531</v>
      </c>
      <c r="D143" s="241" t="s">
        <v>652</v>
      </c>
      <c r="E143" s="241" t="s">
        <v>653</v>
      </c>
      <c r="F143" s="244"/>
      <c r="G143" s="244"/>
      <c r="H143" s="244"/>
      <c r="I143" s="244"/>
      <c r="J143" s="244"/>
      <c r="K143" s="244"/>
      <c r="L143" s="244"/>
      <c r="M143" s="244"/>
      <c r="N143" s="244">
        <v>2</v>
      </c>
      <c r="O143" s="244">
        <v>2070</v>
      </c>
      <c r="P143" s="260"/>
      <c r="Q143" s="245">
        <v>1035</v>
      </c>
    </row>
    <row r="144" spans="1:17" ht="14.4" customHeight="1" x14ac:dyDescent="0.3">
      <c r="A144" s="240" t="s">
        <v>690</v>
      </c>
      <c r="B144" s="241" t="s">
        <v>651</v>
      </c>
      <c r="C144" s="241" t="s">
        <v>531</v>
      </c>
      <c r="D144" s="241" t="s">
        <v>654</v>
      </c>
      <c r="E144" s="241" t="s">
        <v>655</v>
      </c>
      <c r="F144" s="244"/>
      <c r="G144" s="244"/>
      <c r="H144" s="244"/>
      <c r="I144" s="244"/>
      <c r="J144" s="244"/>
      <c r="K144" s="244"/>
      <c r="L144" s="244"/>
      <c r="M144" s="244"/>
      <c r="N144" s="244">
        <v>1</v>
      </c>
      <c r="O144" s="244">
        <v>217</v>
      </c>
      <c r="P144" s="260"/>
      <c r="Q144" s="245">
        <v>217</v>
      </c>
    </row>
    <row r="145" spans="1:17" ht="14.4" customHeight="1" x14ac:dyDescent="0.3">
      <c r="A145" s="240" t="s">
        <v>693</v>
      </c>
      <c r="B145" s="241" t="s">
        <v>530</v>
      </c>
      <c r="C145" s="241" t="s">
        <v>531</v>
      </c>
      <c r="D145" s="241" t="s">
        <v>532</v>
      </c>
      <c r="E145" s="241" t="s">
        <v>533</v>
      </c>
      <c r="F145" s="244">
        <v>36</v>
      </c>
      <c r="G145" s="244">
        <v>9504</v>
      </c>
      <c r="H145" s="244">
        <v>1</v>
      </c>
      <c r="I145" s="244">
        <v>264</v>
      </c>
      <c r="J145" s="244">
        <v>49</v>
      </c>
      <c r="K145" s="244">
        <v>12985</v>
      </c>
      <c r="L145" s="244">
        <v>1.366266835016835</v>
      </c>
      <c r="M145" s="244">
        <v>265</v>
      </c>
      <c r="N145" s="244">
        <v>60</v>
      </c>
      <c r="O145" s="244">
        <v>15960</v>
      </c>
      <c r="P145" s="260">
        <v>1.6792929292929293</v>
      </c>
      <c r="Q145" s="245">
        <v>266</v>
      </c>
    </row>
    <row r="146" spans="1:17" ht="14.4" customHeight="1" x14ac:dyDescent="0.3">
      <c r="A146" s="240" t="s">
        <v>693</v>
      </c>
      <c r="B146" s="241" t="s">
        <v>530</v>
      </c>
      <c r="C146" s="241" t="s">
        <v>531</v>
      </c>
      <c r="D146" s="241" t="s">
        <v>534</v>
      </c>
      <c r="E146" s="241" t="s">
        <v>535</v>
      </c>
      <c r="F146" s="244">
        <v>3</v>
      </c>
      <c r="G146" s="244">
        <v>3018</v>
      </c>
      <c r="H146" s="244">
        <v>1</v>
      </c>
      <c r="I146" s="244">
        <v>1006</v>
      </c>
      <c r="J146" s="244">
        <v>4</v>
      </c>
      <c r="K146" s="244">
        <v>4056</v>
      </c>
      <c r="L146" s="244">
        <v>1.3439363817097416</v>
      </c>
      <c r="M146" s="244">
        <v>1014</v>
      </c>
      <c r="N146" s="244">
        <v>3</v>
      </c>
      <c r="O146" s="244">
        <v>3072</v>
      </c>
      <c r="P146" s="260">
        <v>1.0178926441351888</v>
      </c>
      <c r="Q146" s="245">
        <v>1024</v>
      </c>
    </row>
    <row r="147" spans="1:17" ht="14.4" customHeight="1" x14ac:dyDescent="0.3">
      <c r="A147" s="240" t="s">
        <v>693</v>
      </c>
      <c r="B147" s="241" t="s">
        <v>530</v>
      </c>
      <c r="C147" s="241" t="s">
        <v>531</v>
      </c>
      <c r="D147" s="241" t="s">
        <v>536</v>
      </c>
      <c r="E147" s="241" t="s">
        <v>537</v>
      </c>
      <c r="F147" s="244">
        <v>1</v>
      </c>
      <c r="G147" s="244">
        <v>2037</v>
      </c>
      <c r="H147" s="244">
        <v>1</v>
      </c>
      <c r="I147" s="244">
        <v>2037</v>
      </c>
      <c r="J147" s="244">
        <v>4</v>
      </c>
      <c r="K147" s="244">
        <v>8196</v>
      </c>
      <c r="L147" s="244">
        <v>4.0235640648011781</v>
      </c>
      <c r="M147" s="244">
        <v>2049</v>
      </c>
      <c r="N147" s="244">
        <v>2</v>
      </c>
      <c r="O147" s="244">
        <v>4128</v>
      </c>
      <c r="P147" s="260">
        <v>2.0265095729013254</v>
      </c>
      <c r="Q147" s="245">
        <v>2064</v>
      </c>
    </row>
    <row r="148" spans="1:17" ht="14.4" customHeight="1" x14ac:dyDescent="0.3">
      <c r="A148" s="240" t="s">
        <v>693</v>
      </c>
      <c r="B148" s="241" t="s">
        <v>530</v>
      </c>
      <c r="C148" s="241" t="s">
        <v>531</v>
      </c>
      <c r="D148" s="241" t="s">
        <v>694</v>
      </c>
      <c r="E148" s="241" t="s">
        <v>695</v>
      </c>
      <c r="F148" s="244">
        <v>1</v>
      </c>
      <c r="G148" s="244">
        <v>211</v>
      </c>
      <c r="H148" s="244">
        <v>1</v>
      </c>
      <c r="I148" s="244">
        <v>211</v>
      </c>
      <c r="J148" s="244"/>
      <c r="K148" s="244"/>
      <c r="L148" s="244"/>
      <c r="M148" s="244"/>
      <c r="N148" s="244"/>
      <c r="O148" s="244"/>
      <c r="P148" s="260"/>
      <c r="Q148" s="245"/>
    </row>
    <row r="149" spans="1:17" ht="14.4" customHeight="1" x14ac:dyDescent="0.3">
      <c r="A149" s="240" t="s">
        <v>693</v>
      </c>
      <c r="B149" s="241" t="s">
        <v>530</v>
      </c>
      <c r="C149" s="241" t="s">
        <v>531</v>
      </c>
      <c r="D149" s="241" t="s">
        <v>544</v>
      </c>
      <c r="E149" s="241" t="s">
        <v>543</v>
      </c>
      <c r="F149" s="244">
        <v>2623</v>
      </c>
      <c r="G149" s="244">
        <v>139019</v>
      </c>
      <c r="H149" s="244">
        <v>1</v>
      </c>
      <c r="I149" s="244">
        <v>53</v>
      </c>
      <c r="J149" s="244">
        <v>2516</v>
      </c>
      <c r="K149" s="244">
        <v>133348</v>
      </c>
      <c r="L149" s="244">
        <v>0.95920701486847126</v>
      </c>
      <c r="M149" s="244">
        <v>53</v>
      </c>
      <c r="N149" s="244">
        <v>3122</v>
      </c>
      <c r="O149" s="244">
        <v>165466</v>
      </c>
      <c r="P149" s="260">
        <v>1.1902401829965688</v>
      </c>
      <c r="Q149" s="245">
        <v>53</v>
      </c>
    </row>
    <row r="150" spans="1:17" ht="14.4" customHeight="1" x14ac:dyDescent="0.3">
      <c r="A150" s="240" t="s">
        <v>693</v>
      </c>
      <c r="B150" s="241" t="s">
        <v>530</v>
      </c>
      <c r="C150" s="241" t="s">
        <v>531</v>
      </c>
      <c r="D150" s="241" t="s">
        <v>545</v>
      </c>
      <c r="E150" s="241" t="s">
        <v>546</v>
      </c>
      <c r="F150" s="244">
        <v>242</v>
      </c>
      <c r="G150" s="244">
        <v>12826</v>
      </c>
      <c r="H150" s="244">
        <v>1</v>
      </c>
      <c r="I150" s="244">
        <v>53</v>
      </c>
      <c r="J150" s="244">
        <v>296</v>
      </c>
      <c r="K150" s="244">
        <v>15688</v>
      </c>
      <c r="L150" s="244">
        <v>1.2231404958677685</v>
      </c>
      <c r="M150" s="244">
        <v>53</v>
      </c>
      <c r="N150" s="244">
        <v>207</v>
      </c>
      <c r="O150" s="244">
        <v>10971</v>
      </c>
      <c r="P150" s="260">
        <v>0.85537190082644632</v>
      </c>
      <c r="Q150" s="245">
        <v>53</v>
      </c>
    </row>
    <row r="151" spans="1:17" ht="14.4" customHeight="1" x14ac:dyDescent="0.3">
      <c r="A151" s="240" t="s">
        <v>693</v>
      </c>
      <c r="B151" s="241" t="s">
        <v>530</v>
      </c>
      <c r="C151" s="241" t="s">
        <v>531</v>
      </c>
      <c r="D151" s="241" t="s">
        <v>547</v>
      </c>
      <c r="E151" s="241" t="s">
        <v>548</v>
      </c>
      <c r="F151" s="244">
        <v>1726</v>
      </c>
      <c r="G151" s="244">
        <v>207120</v>
      </c>
      <c r="H151" s="244">
        <v>1</v>
      </c>
      <c r="I151" s="244">
        <v>120</v>
      </c>
      <c r="J151" s="244">
        <v>1754</v>
      </c>
      <c r="K151" s="244">
        <v>210480</v>
      </c>
      <c r="L151" s="244">
        <v>1.0162224797219004</v>
      </c>
      <c r="M151" s="244">
        <v>120</v>
      </c>
      <c r="N151" s="244">
        <v>2107</v>
      </c>
      <c r="O151" s="244">
        <v>254947</v>
      </c>
      <c r="P151" s="260">
        <v>1.2309144457319428</v>
      </c>
      <c r="Q151" s="245">
        <v>121</v>
      </c>
    </row>
    <row r="152" spans="1:17" ht="14.4" customHeight="1" x14ac:dyDescent="0.3">
      <c r="A152" s="240" t="s">
        <v>693</v>
      </c>
      <c r="B152" s="241" t="s">
        <v>530</v>
      </c>
      <c r="C152" s="241" t="s">
        <v>531</v>
      </c>
      <c r="D152" s="241" t="s">
        <v>549</v>
      </c>
      <c r="E152" s="241" t="s">
        <v>550</v>
      </c>
      <c r="F152" s="244">
        <v>54</v>
      </c>
      <c r="G152" s="244">
        <v>9342</v>
      </c>
      <c r="H152" s="244">
        <v>1</v>
      </c>
      <c r="I152" s="244">
        <v>173</v>
      </c>
      <c r="J152" s="244">
        <v>48</v>
      </c>
      <c r="K152" s="244">
        <v>8304</v>
      </c>
      <c r="L152" s="244">
        <v>0.88888888888888884</v>
      </c>
      <c r="M152" s="244">
        <v>173</v>
      </c>
      <c r="N152" s="244">
        <v>43</v>
      </c>
      <c r="O152" s="244">
        <v>7482</v>
      </c>
      <c r="P152" s="260">
        <v>0.80089916506101477</v>
      </c>
      <c r="Q152" s="245">
        <v>174</v>
      </c>
    </row>
    <row r="153" spans="1:17" ht="14.4" customHeight="1" x14ac:dyDescent="0.3">
      <c r="A153" s="240" t="s">
        <v>693</v>
      </c>
      <c r="B153" s="241" t="s">
        <v>530</v>
      </c>
      <c r="C153" s="241" t="s">
        <v>531</v>
      </c>
      <c r="D153" s="241" t="s">
        <v>551</v>
      </c>
      <c r="E153" s="241" t="s">
        <v>552</v>
      </c>
      <c r="F153" s="244">
        <v>221</v>
      </c>
      <c r="G153" s="244">
        <v>437359</v>
      </c>
      <c r="H153" s="244">
        <v>1</v>
      </c>
      <c r="I153" s="244">
        <v>1979</v>
      </c>
      <c r="J153" s="244">
        <v>276</v>
      </c>
      <c r="K153" s="244">
        <v>547860</v>
      </c>
      <c r="L153" s="244">
        <v>1.2526551414284375</v>
      </c>
      <c r="M153" s="244">
        <v>1985</v>
      </c>
      <c r="N153" s="244">
        <v>392</v>
      </c>
      <c r="O153" s="244">
        <v>781256</v>
      </c>
      <c r="P153" s="260">
        <v>1.7863037001639386</v>
      </c>
      <c r="Q153" s="245">
        <v>1993</v>
      </c>
    </row>
    <row r="154" spans="1:17" ht="14.4" customHeight="1" x14ac:dyDescent="0.3">
      <c r="A154" s="240" t="s">
        <v>693</v>
      </c>
      <c r="B154" s="241" t="s">
        <v>530</v>
      </c>
      <c r="C154" s="241" t="s">
        <v>531</v>
      </c>
      <c r="D154" s="241" t="s">
        <v>555</v>
      </c>
      <c r="E154" s="241" t="s">
        <v>556</v>
      </c>
      <c r="F154" s="244"/>
      <c r="G154" s="244"/>
      <c r="H154" s="244"/>
      <c r="I154" s="244"/>
      <c r="J154" s="244"/>
      <c r="K154" s="244"/>
      <c r="L154" s="244"/>
      <c r="M154" s="244"/>
      <c r="N154" s="244">
        <v>1</v>
      </c>
      <c r="O154" s="244">
        <v>225</v>
      </c>
      <c r="P154" s="260"/>
      <c r="Q154" s="245">
        <v>225</v>
      </c>
    </row>
    <row r="155" spans="1:17" ht="14.4" customHeight="1" x14ac:dyDescent="0.3">
      <c r="A155" s="240" t="s">
        <v>693</v>
      </c>
      <c r="B155" s="241" t="s">
        <v>530</v>
      </c>
      <c r="C155" s="241" t="s">
        <v>531</v>
      </c>
      <c r="D155" s="241" t="s">
        <v>557</v>
      </c>
      <c r="E155" s="241" t="s">
        <v>558</v>
      </c>
      <c r="F155" s="244">
        <v>616</v>
      </c>
      <c r="G155" s="244">
        <v>232232</v>
      </c>
      <c r="H155" s="244">
        <v>1</v>
      </c>
      <c r="I155" s="244">
        <v>377</v>
      </c>
      <c r="J155" s="244">
        <v>657</v>
      </c>
      <c r="K155" s="244">
        <v>249003</v>
      </c>
      <c r="L155" s="244">
        <v>1.0722165765269214</v>
      </c>
      <c r="M155" s="244">
        <v>379</v>
      </c>
      <c r="N155" s="244">
        <v>705</v>
      </c>
      <c r="O155" s="244">
        <v>267900</v>
      </c>
      <c r="P155" s="260">
        <v>1.153587791518826</v>
      </c>
      <c r="Q155" s="245">
        <v>380</v>
      </c>
    </row>
    <row r="156" spans="1:17" ht="14.4" customHeight="1" x14ac:dyDescent="0.3">
      <c r="A156" s="240" t="s">
        <v>693</v>
      </c>
      <c r="B156" s="241" t="s">
        <v>530</v>
      </c>
      <c r="C156" s="241" t="s">
        <v>531</v>
      </c>
      <c r="D156" s="241" t="s">
        <v>559</v>
      </c>
      <c r="E156" s="241" t="s">
        <v>560</v>
      </c>
      <c r="F156" s="244">
        <v>6120</v>
      </c>
      <c r="G156" s="244">
        <v>991440</v>
      </c>
      <c r="H156" s="244">
        <v>1</v>
      </c>
      <c r="I156" s="244">
        <v>162</v>
      </c>
      <c r="J156" s="244">
        <v>6276</v>
      </c>
      <c r="K156" s="244">
        <v>1029264</v>
      </c>
      <c r="L156" s="244">
        <v>1.0381505688695232</v>
      </c>
      <c r="M156" s="244">
        <v>164</v>
      </c>
      <c r="N156" s="244">
        <v>8269</v>
      </c>
      <c r="O156" s="244">
        <v>1364385</v>
      </c>
      <c r="P156" s="260">
        <v>1.3761649721617042</v>
      </c>
      <c r="Q156" s="245">
        <v>165</v>
      </c>
    </row>
    <row r="157" spans="1:17" ht="14.4" customHeight="1" x14ac:dyDescent="0.3">
      <c r="A157" s="240" t="s">
        <v>693</v>
      </c>
      <c r="B157" s="241" t="s">
        <v>530</v>
      </c>
      <c r="C157" s="241" t="s">
        <v>531</v>
      </c>
      <c r="D157" s="241" t="s">
        <v>561</v>
      </c>
      <c r="E157" s="241" t="s">
        <v>562</v>
      </c>
      <c r="F157" s="244">
        <v>303</v>
      </c>
      <c r="G157" s="244">
        <v>49995</v>
      </c>
      <c r="H157" s="244">
        <v>1</v>
      </c>
      <c r="I157" s="244">
        <v>165</v>
      </c>
      <c r="J157" s="244">
        <v>441</v>
      </c>
      <c r="K157" s="244">
        <v>73647</v>
      </c>
      <c r="L157" s="244">
        <v>1.4730873087308731</v>
      </c>
      <c r="M157" s="244">
        <v>167</v>
      </c>
      <c r="N157" s="244">
        <v>527</v>
      </c>
      <c r="O157" s="244">
        <v>88536</v>
      </c>
      <c r="P157" s="260">
        <v>1.7708970897089709</v>
      </c>
      <c r="Q157" s="245">
        <v>168</v>
      </c>
    </row>
    <row r="158" spans="1:17" ht="14.4" customHeight="1" x14ac:dyDescent="0.3">
      <c r="A158" s="240" t="s">
        <v>693</v>
      </c>
      <c r="B158" s="241" t="s">
        <v>530</v>
      </c>
      <c r="C158" s="241" t="s">
        <v>531</v>
      </c>
      <c r="D158" s="241" t="s">
        <v>563</v>
      </c>
      <c r="E158" s="241" t="s">
        <v>564</v>
      </c>
      <c r="F158" s="244">
        <v>9</v>
      </c>
      <c r="G158" s="244">
        <v>1422</v>
      </c>
      <c r="H158" s="244">
        <v>1</v>
      </c>
      <c r="I158" s="244">
        <v>158</v>
      </c>
      <c r="J158" s="244">
        <v>31</v>
      </c>
      <c r="K158" s="244">
        <v>4929</v>
      </c>
      <c r="L158" s="244">
        <v>3.4662447257383966</v>
      </c>
      <c r="M158" s="244">
        <v>159</v>
      </c>
      <c r="N158" s="244">
        <v>25</v>
      </c>
      <c r="O158" s="244">
        <v>4000</v>
      </c>
      <c r="P158" s="260">
        <v>2.8129395218002813</v>
      </c>
      <c r="Q158" s="245">
        <v>160</v>
      </c>
    </row>
    <row r="159" spans="1:17" ht="14.4" customHeight="1" x14ac:dyDescent="0.3">
      <c r="A159" s="240" t="s">
        <v>693</v>
      </c>
      <c r="B159" s="241" t="s">
        <v>530</v>
      </c>
      <c r="C159" s="241" t="s">
        <v>531</v>
      </c>
      <c r="D159" s="241" t="s">
        <v>567</v>
      </c>
      <c r="E159" s="241" t="s">
        <v>568</v>
      </c>
      <c r="F159" s="244">
        <v>184</v>
      </c>
      <c r="G159" s="244">
        <v>57224</v>
      </c>
      <c r="H159" s="244">
        <v>1</v>
      </c>
      <c r="I159" s="244">
        <v>311</v>
      </c>
      <c r="J159" s="244">
        <v>207</v>
      </c>
      <c r="K159" s="244">
        <v>64791</v>
      </c>
      <c r="L159" s="244">
        <v>1.132234726688103</v>
      </c>
      <c r="M159" s="244">
        <v>313</v>
      </c>
      <c r="N159" s="244">
        <v>246</v>
      </c>
      <c r="O159" s="244">
        <v>77736</v>
      </c>
      <c r="P159" s="260">
        <v>1.3584509995805956</v>
      </c>
      <c r="Q159" s="245">
        <v>316</v>
      </c>
    </row>
    <row r="160" spans="1:17" ht="14.4" customHeight="1" x14ac:dyDescent="0.3">
      <c r="A160" s="240" t="s">
        <v>693</v>
      </c>
      <c r="B160" s="241" t="s">
        <v>530</v>
      </c>
      <c r="C160" s="241" t="s">
        <v>531</v>
      </c>
      <c r="D160" s="241" t="s">
        <v>569</v>
      </c>
      <c r="E160" s="241" t="s">
        <v>570</v>
      </c>
      <c r="F160" s="244">
        <v>59</v>
      </c>
      <c r="G160" s="244">
        <v>24957</v>
      </c>
      <c r="H160" s="244">
        <v>1</v>
      </c>
      <c r="I160" s="244">
        <v>423</v>
      </c>
      <c r="J160" s="244">
        <v>97</v>
      </c>
      <c r="K160" s="244">
        <v>41225</v>
      </c>
      <c r="L160" s="244">
        <v>1.651841166806908</v>
      </c>
      <c r="M160" s="244">
        <v>425</v>
      </c>
      <c r="N160" s="244">
        <v>77</v>
      </c>
      <c r="O160" s="244">
        <v>33033</v>
      </c>
      <c r="P160" s="260">
        <v>1.3235965861281405</v>
      </c>
      <c r="Q160" s="245">
        <v>429</v>
      </c>
    </row>
    <row r="161" spans="1:17" ht="14.4" customHeight="1" x14ac:dyDescent="0.3">
      <c r="A161" s="240" t="s">
        <v>693</v>
      </c>
      <c r="B161" s="241" t="s">
        <v>530</v>
      </c>
      <c r="C161" s="241" t="s">
        <v>531</v>
      </c>
      <c r="D161" s="241" t="s">
        <v>571</v>
      </c>
      <c r="E161" s="241" t="s">
        <v>572</v>
      </c>
      <c r="F161" s="244"/>
      <c r="G161" s="244"/>
      <c r="H161" s="244"/>
      <c r="I161" s="244"/>
      <c r="J161" s="244">
        <v>2</v>
      </c>
      <c r="K161" s="244">
        <v>868</v>
      </c>
      <c r="L161" s="244"/>
      <c r="M161" s="244">
        <v>434</v>
      </c>
      <c r="N161" s="244">
        <v>2</v>
      </c>
      <c r="O161" s="244">
        <v>870</v>
      </c>
      <c r="P161" s="260"/>
      <c r="Q161" s="245">
        <v>435</v>
      </c>
    </row>
    <row r="162" spans="1:17" ht="14.4" customHeight="1" x14ac:dyDescent="0.3">
      <c r="A162" s="240" t="s">
        <v>693</v>
      </c>
      <c r="B162" s="241" t="s">
        <v>530</v>
      </c>
      <c r="C162" s="241" t="s">
        <v>531</v>
      </c>
      <c r="D162" s="241" t="s">
        <v>575</v>
      </c>
      <c r="E162" s="241" t="s">
        <v>576</v>
      </c>
      <c r="F162" s="244">
        <v>1160</v>
      </c>
      <c r="G162" s="244">
        <v>390920</v>
      </c>
      <c r="H162" s="244">
        <v>1</v>
      </c>
      <c r="I162" s="244">
        <v>337</v>
      </c>
      <c r="J162" s="244">
        <v>1380</v>
      </c>
      <c r="K162" s="244">
        <v>465060</v>
      </c>
      <c r="L162" s="244">
        <v>1.1896551724137931</v>
      </c>
      <c r="M162" s="244">
        <v>337</v>
      </c>
      <c r="N162" s="244">
        <v>1639</v>
      </c>
      <c r="O162" s="244">
        <v>553982</v>
      </c>
      <c r="P162" s="260">
        <v>1.4171237081755859</v>
      </c>
      <c r="Q162" s="245">
        <v>338</v>
      </c>
    </row>
    <row r="163" spans="1:17" ht="14.4" customHeight="1" x14ac:dyDescent="0.3">
      <c r="A163" s="240" t="s">
        <v>693</v>
      </c>
      <c r="B163" s="241" t="s">
        <v>530</v>
      </c>
      <c r="C163" s="241" t="s">
        <v>531</v>
      </c>
      <c r="D163" s="241" t="s">
        <v>579</v>
      </c>
      <c r="E163" s="241" t="s">
        <v>580</v>
      </c>
      <c r="F163" s="244">
        <v>14</v>
      </c>
      <c r="G163" s="244">
        <v>1428</v>
      </c>
      <c r="H163" s="244">
        <v>1</v>
      </c>
      <c r="I163" s="244">
        <v>102</v>
      </c>
      <c r="J163" s="244">
        <v>29</v>
      </c>
      <c r="K163" s="244">
        <v>2958</v>
      </c>
      <c r="L163" s="244">
        <v>2.0714285714285716</v>
      </c>
      <c r="M163" s="244">
        <v>102</v>
      </c>
      <c r="N163" s="244">
        <v>20</v>
      </c>
      <c r="O163" s="244">
        <v>2060</v>
      </c>
      <c r="P163" s="260">
        <v>1.4425770308123249</v>
      </c>
      <c r="Q163" s="245">
        <v>103</v>
      </c>
    </row>
    <row r="164" spans="1:17" ht="14.4" customHeight="1" x14ac:dyDescent="0.3">
      <c r="A164" s="240" t="s">
        <v>693</v>
      </c>
      <c r="B164" s="241" t="s">
        <v>530</v>
      </c>
      <c r="C164" s="241" t="s">
        <v>531</v>
      </c>
      <c r="D164" s="241" t="s">
        <v>583</v>
      </c>
      <c r="E164" s="241" t="s">
        <v>584</v>
      </c>
      <c r="F164" s="244">
        <v>1</v>
      </c>
      <c r="G164" s="244">
        <v>4998</v>
      </c>
      <c r="H164" s="244">
        <v>1</v>
      </c>
      <c r="I164" s="244">
        <v>4998</v>
      </c>
      <c r="J164" s="244"/>
      <c r="K164" s="244"/>
      <c r="L164" s="244"/>
      <c r="M164" s="244"/>
      <c r="N164" s="244"/>
      <c r="O164" s="244"/>
      <c r="P164" s="260"/>
      <c r="Q164" s="245"/>
    </row>
    <row r="165" spans="1:17" ht="14.4" customHeight="1" x14ac:dyDescent="0.3">
      <c r="A165" s="240" t="s">
        <v>693</v>
      </c>
      <c r="B165" s="241" t="s">
        <v>530</v>
      </c>
      <c r="C165" s="241" t="s">
        <v>531</v>
      </c>
      <c r="D165" s="241" t="s">
        <v>587</v>
      </c>
      <c r="E165" s="241" t="s">
        <v>588</v>
      </c>
      <c r="F165" s="244">
        <v>630</v>
      </c>
      <c r="G165" s="244">
        <v>139860</v>
      </c>
      <c r="H165" s="244">
        <v>1</v>
      </c>
      <c r="I165" s="244">
        <v>222</v>
      </c>
      <c r="J165" s="244">
        <v>650</v>
      </c>
      <c r="K165" s="244">
        <v>144300</v>
      </c>
      <c r="L165" s="244">
        <v>1.0317460317460319</v>
      </c>
      <c r="M165" s="244">
        <v>222</v>
      </c>
      <c r="N165" s="244">
        <v>670</v>
      </c>
      <c r="O165" s="244">
        <v>149410</v>
      </c>
      <c r="P165" s="260">
        <v>1.0682825682825683</v>
      </c>
      <c r="Q165" s="245">
        <v>223</v>
      </c>
    </row>
    <row r="166" spans="1:17" ht="14.4" customHeight="1" x14ac:dyDescent="0.3">
      <c r="A166" s="240" t="s">
        <v>693</v>
      </c>
      <c r="B166" s="241" t="s">
        <v>530</v>
      </c>
      <c r="C166" s="241" t="s">
        <v>531</v>
      </c>
      <c r="D166" s="241" t="s">
        <v>589</v>
      </c>
      <c r="E166" s="241" t="s">
        <v>590</v>
      </c>
      <c r="F166" s="244">
        <v>292</v>
      </c>
      <c r="G166" s="244">
        <v>31244</v>
      </c>
      <c r="H166" s="244">
        <v>1</v>
      </c>
      <c r="I166" s="244">
        <v>107</v>
      </c>
      <c r="J166" s="244">
        <v>283</v>
      </c>
      <c r="K166" s="244">
        <v>30281</v>
      </c>
      <c r="L166" s="244">
        <v>0.96917808219178081</v>
      </c>
      <c r="M166" s="244">
        <v>107</v>
      </c>
      <c r="N166" s="244">
        <v>248</v>
      </c>
      <c r="O166" s="244">
        <v>26784</v>
      </c>
      <c r="P166" s="260">
        <v>0.85725259249775954</v>
      </c>
      <c r="Q166" s="245">
        <v>108</v>
      </c>
    </row>
    <row r="167" spans="1:17" ht="14.4" customHeight="1" x14ac:dyDescent="0.3">
      <c r="A167" s="240" t="s">
        <v>693</v>
      </c>
      <c r="B167" s="241" t="s">
        <v>530</v>
      </c>
      <c r="C167" s="241" t="s">
        <v>531</v>
      </c>
      <c r="D167" s="241" t="s">
        <v>591</v>
      </c>
      <c r="E167" s="241" t="s">
        <v>592</v>
      </c>
      <c r="F167" s="244">
        <v>75</v>
      </c>
      <c r="G167" s="244">
        <v>12225</v>
      </c>
      <c r="H167" s="244">
        <v>1</v>
      </c>
      <c r="I167" s="244">
        <v>163</v>
      </c>
      <c r="J167" s="244">
        <v>85</v>
      </c>
      <c r="K167" s="244">
        <v>13855</v>
      </c>
      <c r="L167" s="244">
        <v>1.1333333333333333</v>
      </c>
      <c r="M167" s="244">
        <v>163</v>
      </c>
      <c r="N167" s="244">
        <v>103</v>
      </c>
      <c r="O167" s="244">
        <v>16892</v>
      </c>
      <c r="P167" s="260">
        <v>1.381758691206544</v>
      </c>
      <c r="Q167" s="245">
        <v>164</v>
      </c>
    </row>
    <row r="168" spans="1:17" ht="14.4" customHeight="1" x14ac:dyDescent="0.3">
      <c r="A168" s="240" t="s">
        <v>693</v>
      </c>
      <c r="B168" s="241" t="s">
        <v>530</v>
      </c>
      <c r="C168" s="241" t="s">
        <v>531</v>
      </c>
      <c r="D168" s="241" t="s">
        <v>593</v>
      </c>
      <c r="E168" s="241" t="s">
        <v>594</v>
      </c>
      <c r="F168" s="244">
        <v>1</v>
      </c>
      <c r="G168" s="244">
        <v>27</v>
      </c>
      <c r="H168" s="244">
        <v>1</v>
      </c>
      <c r="I168" s="244">
        <v>27</v>
      </c>
      <c r="J168" s="244">
        <v>2</v>
      </c>
      <c r="K168" s="244">
        <v>54</v>
      </c>
      <c r="L168" s="244">
        <v>2</v>
      </c>
      <c r="M168" s="244">
        <v>27</v>
      </c>
      <c r="N168" s="244"/>
      <c r="O168" s="244"/>
      <c r="P168" s="260"/>
      <c r="Q168" s="245"/>
    </row>
    <row r="169" spans="1:17" ht="14.4" customHeight="1" x14ac:dyDescent="0.3">
      <c r="A169" s="240" t="s">
        <v>693</v>
      </c>
      <c r="B169" s="241" t="s">
        <v>530</v>
      </c>
      <c r="C169" s="241" t="s">
        <v>531</v>
      </c>
      <c r="D169" s="241" t="s">
        <v>595</v>
      </c>
      <c r="E169" s="241" t="s">
        <v>596</v>
      </c>
      <c r="F169" s="244">
        <v>4</v>
      </c>
      <c r="G169" s="244">
        <v>180</v>
      </c>
      <c r="H169" s="244">
        <v>1</v>
      </c>
      <c r="I169" s="244">
        <v>45</v>
      </c>
      <c r="J169" s="244"/>
      <c r="K169" s="244"/>
      <c r="L169" s="244"/>
      <c r="M169" s="244"/>
      <c r="N169" s="244"/>
      <c r="O169" s="244"/>
      <c r="P169" s="260"/>
      <c r="Q169" s="245"/>
    </row>
    <row r="170" spans="1:17" ht="14.4" customHeight="1" x14ac:dyDescent="0.3">
      <c r="A170" s="240" t="s">
        <v>693</v>
      </c>
      <c r="B170" s="241" t="s">
        <v>530</v>
      </c>
      <c r="C170" s="241" t="s">
        <v>531</v>
      </c>
      <c r="D170" s="241" t="s">
        <v>597</v>
      </c>
      <c r="E170" s="241" t="s">
        <v>598</v>
      </c>
      <c r="F170" s="244">
        <v>1</v>
      </c>
      <c r="G170" s="244">
        <v>99</v>
      </c>
      <c r="H170" s="244">
        <v>1</v>
      </c>
      <c r="I170" s="244">
        <v>99</v>
      </c>
      <c r="J170" s="244"/>
      <c r="K170" s="244"/>
      <c r="L170" s="244"/>
      <c r="M170" s="244"/>
      <c r="N170" s="244"/>
      <c r="O170" s="244"/>
      <c r="P170" s="260"/>
      <c r="Q170" s="245"/>
    </row>
    <row r="171" spans="1:17" ht="14.4" customHeight="1" x14ac:dyDescent="0.3">
      <c r="A171" s="240" t="s">
        <v>693</v>
      </c>
      <c r="B171" s="241" t="s">
        <v>530</v>
      </c>
      <c r="C171" s="241" t="s">
        <v>531</v>
      </c>
      <c r="D171" s="241" t="s">
        <v>599</v>
      </c>
      <c r="E171" s="241" t="s">
        <v>600</v>
      </c>
      <c r="F171" s="244">
        <v>9</v>
      </c>
      <c r="G171" s="244">
        <v>3213</v>
      </c>
      <c r="H171" s="244">
        <v>1</v>
      </c>
      <c r="I171" s="244">
        <v>357</v>
      </c>
      <c r="J171" s="244">
        <v>11</v>
      </c>
      <c r="K171" s="244">
        <v>3971</v>
      </c>
      <c r="L171" s="244">
        <v>1.2359165888577652</v>
      </c>
      <c r="M171" s="244">
        <v>361</v>
      </c>
      <c r="N171" s="244">
        <v>7</v>
      </c>
      <c r="O171" s="244">
        <v>2555</v>
      </c>
      <c r="P171" s="260">
        <v>0.79520697167755994</v>
      </c>
      <c r="Q171" s="245">
        <v>365</v>
      </c>
    </row>
    <row r="172" spans="1:17" ht="14.4" customHeight="1" x14ac:dyDescent="0.3">
      <c r="A172" s="240" t="s">
        <v>693</v>
      </c>
      <c r="B172" s="241" t="s">
        <v>530</v>
      </c>
      <c r="C172" s="241" t="s">
        <v>531</v>
      </c>
      <c r="D172" s="241" t="s">
        <v>601</v>
      </c>
      <c r="E172" s="241" t="s">
        <v>602</v>
      </c>
      <c r="F172" s="244">
        <v>233</v>
      </c>
      <c r="G172" s="244">
        <v>8388</v>
      </c>
      <c r="H172" s="244">
        <v>1</v>
      </c>
      <c r="I172" s="244">
        <v>36</v>
      </c>
      <c r="J172" s="244">
        <v>205</v>
      </c>
      <c r="K172" s="244">
        <v>7380</v>
      </c>
      <c r="L172" s="244">
        <v>0.87982832618025753</v>
      </c>
      <c r="M172" s="244">
        <v>36</v>
      </c>
      <c r="N172" s="244">
        <v>206</v>
      </c>
      <c r="O172" s="244">
        <v>7622</v>
      </c>
      <c r="P172" s="260">
        <v>0.90867906533142584</v>
      </c>
      <c r="Q172" s="245">
        <v>37</v>
      </c>
    </row>
    <row r="173" spans="1:17" ht="14.4" customHeight="1" x14ac:dyDescent="0.3">
      <c r="A173" s="240" t="s">
        <v>693</v>
      </c>
      <c r="B173" s="241" t="s">
        <v>530</v>
      </c>
      <c r="C173" s="241" t="s">
        <v>531</v>
      </c>
      <c r="D173" s="241" t="s">
        <v>603</v>
      </c>
      <c r="E173" s="241" t="s">
        <v>604</v>
      </c>
      <c r="F173" s="244">
        <v>70</v>
      </c>
      <c r="G173" s="244">
        <v>11620</v>
      </c>
      <c r="H173" s="244">
        <v>1</v>
      </c>
      <c r="I173" s="244">
        <v>166</v>
      </c>
      <c r="J173" s="244">
        <v>81</v>
      </c>
      <c r="K173" s="244">
        <v>13446</v>
      </c>
      <c r="L173" s="244">
        <v>1.1571428571428573</v>
      </c>
      <c r="M173" s="244">
        <v>166</v>
      </c>
      <c r="N173" s="244">
        <v>107</v>
      </c>
      <c r="O173" s="244">
        <v>17869</v>
      </c>
      <c r="P173" s="260">
        <v>1.5377796901893288</v>
      </c>
      <c r="Q173" s="245">
        <v>167</v>
      </c>
    </row>
    <row r="174" spans="1:17" ht="14.4" customHeight="1" x14ac:dyDescent="0.3">
      <c r="A174" s="240" t="s">
        <v>693</v>
      </c>
      <c r="B174" s="241" t="s">
        <v>530</v>
      </c>
      <c r="C174" s="241" t="s">
        <v>531</v>
      </c>
      <c r="D174" s="241" t="s">
        <v>605</v>
      </c>
      <c r="E174" s="241" t="s">
        <v>606</v>
      </c>
      <c r="F174" s="244">
        <v>1</v>
      </c>
      <c r="G174" s="244">
        <v>248</v>
      </c>
      <c r="H174" s="244">
        <v>1</v>
      </c>
      <c r="I174" s="244">
        <v>248</v>
      </c>
      <c r="J174" s="244"/>
      <c r="K174" s="244"/>
      <c r="L174" s="244"/>
      <c r="M174" s="244"/>
      <c r="N174" s="244">
        <v>1</v>
      </c>
      <c r="O174" s="244">
        <v>251</v>
      </c>
      <c r="P174" s="260">
        <v>1.0120967741935485</v>
      </c>
      <c r="Q174" s="245">
        <v>251</v>
      </c>
    </row>
    <row r="175" spans="1:17" ht="14.4" customHeight="1" x14ac:dyDescent="0.3">
      <c r="A175" s="240" t="s">
        <v>693</v>
      </c>
      <c r="B175" s="241" t="s">
        <v>530</v>
      </c>
      <c r="C175" s="241" t="s">
        <v>531</v>
      </c>
      <c r="D175" s="241" t="s">
        <v>609</v>
      </c>
      <c r="E175" s="241" t="s">
        <v>610</v>
      </c>
      <c r="F175" s="244">
        <v>1</v>
      </c>
      <c r="G175" s="244">
        <v>714</v>
      </c>
      <c r="H175" s="244">
        <v>1</v>
      </c>
      <c r="I175" s="244">
        <v>714</v>
      </c>
      <c r="J175" s="244"/>
      <c r="K175" s="244"/>
      <c r="L175" s="244"/>
      <c r="M175" s="244"/>
      <c r="N175" s="244">
        <v>1</v>
      </c>
      <c r="O175" s="244">
        <v>719</v>
      </c>
      <c r="P175" s="260">
        <v>1.0070028011204482</v>
      </c>
      <c r="Q175" s="245">
        <v>719</v>
      </c>
    </row>
    <row r="176" spans="1:17" ht="14.4" customHeight="1" x14ac:dyDescent="0.3">
      <c r="A176" s="240" t="s">
        <v>693</v>
      </c>
      <c r="B176" s="241" t="s">
        <v>530</v>
      </c>
      <c r="C176" s="241" t="s">
        <v>531</v>
      </c>
      <c r="D176" s="241" t="s">
        <v>613</v>
      </c>
      <c r="E176" s="241" t="s">
        <v>614</v>
      </c>
      <c r="F176" s="244">
        <v>20</v>
      </c>
      <c r="G176" s="244">
        <v>13120</v>
      </c>
      <c r="H176" s="244">
        <v>1</v>
      </c>
      <c r="I176" s="244">
        <v>656</v>
      </c>
      <c r="J176" s="244">
        <v>17</v>
      </c>
      <c r="K176" s="244">
        <v>11220</v>
      </c>
      <c r="L176" s="244">
        <v>0.85518292682926833</v>
      </c>
      <c r="M176" s="244">
        <v>660</v>
      </c>
      <c r="N176" s="244">
        <v>9</v>
      </c>
      <c r="O176" s="244">
        <v>5976</v>
      </c>
      <c r="P176" s="260">
        <v>0.4554878048780488</v>
      </c>
      <c r="Q176" s="245">
        <v>664</v>
      </c>
    </row>
    <row r="177" spans="1:17" ht="14.4" customHeight="1" x14ac:dyDescent="0.3">
      <c r="A177" s="240" t="s">
        <v>693</v>
      </c>
      <c r="B177" s="241" t="s">
        <v>530</v>
      </c>
      <c r="C177" s="241" t="s">
        <v>531</v>
      </c>
      <c r="D177" s="241" t="s">
        <v>615</v>
      </c>
      <c r="E177" s="241" t="s">
        <v>616</v>
      </c>
      <c r="F177" s="244">
        <v>55</v>
      </c>
      <c r="G177" s="244">
        <v>4290</v>
      </c>
      <c r="H177" s="244">
        <v>1</v>
      </c>
      <c r="I177" s="244">
        <v>78</v>
      </c>
      <c r="J177" s="244">
        <v>40</v>
      </c>
      <c r="K177" s="244">
        <v>3120</v>
      </c>
      <c r="L177" s="244">
        <v>0.72727272727272729</v>
      </c>
      <c r="M177" s="244">
        <v>78</v>
      </c>
      <c r="N177" s="244">
        <v>36</v>
      </c>
      <c r="O177" s="244">
        <v>2844</v>
      </c>
      <c r="P177" s="260">
        <v>0.66293706293706289</v>
      </c>
      <c r="Q177" s="245">
        <v>79</v>
      </c>
    </row>
    <row r="178" spans="1:17" ht="14.4" customHeight="1" x14ac:dyDescent="0.3">
      <c r="A178" s="240" t="s">
        <v>693</v>
      </c>
      <c r="B178" s="241" t="s">
        <v>530</v>
      </c>
      <c r="C178" s="241" t="s">
        <v>531</v>
      </c>
      <c r="D178" s="241" t="s">
        <v>617</v>
      </c>
      <c r="E178" s="241" t="s">
        <v>618</v>
      </c>
      <c r="F178" s="244">
        <v>221</v>
      </c>
      <c r="G178" s="244">
        <v>25194</v>
      </c>
      <c r="H178" s="244">
        <v>1</v>
      </c>
      <c r="I178" s="244">
        <v>114</v>
      </c>
      <c r="J178" s="244">
        <v>121</v>
      </c>
      <c r="K178" s="244">
        <v>13915</v>
      </c>
      <c r="L178" s="244">
        <v>0.55231404302611731</v>
      </c>
      <c r="M178" s="244">
        <v>115</v>
      </c>
      <c r="N178" s="244">
        <v>109</v>
      </c>
      <c r="O178" s="244">
        <v>12535</v>
      </c>
      <c r="P178" s="260">
        <v>0.49753909661030404</v>
      </c>
      <c r="Q178" s="245">
        <v>115</v>
      </c>
    </row>
    <row r="179" spans="1:17" ht="14.4" customHeight="1" x14ac:dyDescent="0.3">
      <c r="A179" s="240" t="s">
        <v>693</v>
      </c>
      <c r="B179" s="241" t="s">
        <v>530</v>
      </c>
      <c r="C179" s="241" t="s">
        <v>531</v>
      </c>
      <c r="D179" s="241" t="s">
        <v>619</v>
      </c>
      <c r="E179" s="241" t="s">
        <v>620</v>
      </c>
      <c r="F179" s="244"/>
      <c r="G179" s="244"/>
      <c r="H179" s="244"/>
      <c r="I179" s="244"/>
      <c r="J179" s="244">
        <v>3</v>
      </c>
      <c r="K179" s="244">
        <v>405</v>
      </c>
      <c r="L179" s="244"/>
      <c r="M179" s="244">
        <v>135</v>
      </c>
      <c r="N179" s="244">
        <v>2</v>
      </c>
      <c r="O179" s="244">
        <v>272</v>
      </c>
      <c r="P179" s="260"/>
      <c r="Q179" s="245">
        <v>136</v>
      </c>
    </row>
    <row r="180" spans="1:17" ht="14.4" customHeight="1" x14ac:dyDescent="0.3">
      <c r="A180" s="240" t="s">
        <v>693</v>
      </c>
      <c r="B180" s="241" t="s">
        <v>530</v>
      </c>
      <c r="C180" s="241" t="s">
        <v>531</v>
      </c>
      <c r="D180" s="241" t="s">
        <v>621</v>
      </c>
      <c r="E180" s="241" t="s">
        <v>622</v>
      </c>
      <c r="F180" s="244"/>
      <c r="G180" s="244"/>
      <c r="H180" s="244"/>
      <c r="I180" s="244"/>
      <c r="J180" s="244"/>
      <c r="K180" s="244"/>
      <c r="L180" s="244"/>
      <c r="M180" s="244"/>
      <c r="N180" s="244">
        <v>3</v>
      </c>
      <c r="O180" s="244">
        <v>2373</v>
      </c>
      <c r="P180" s="260"/>
      <c r="Q180" s="245">
        <v>791</v>
      </c>
    </row>
    <row r="181" spans="1:17" ht="14.4" customHeight="1" x14ac:dyDescent="0.3">
      <c r="A181" s="240" t="s">
        <v>693</v>
      </c>
      <c r="B181" s="241" t="s">
        <v>530</v>
      </c>
      <c r="C181" s="241" t="s">
        <v>531</v>
      </c>
      <c r="D181" s="241" t="s">
        <v>623</v>
      </c>
      <c r="E181" s="241" t="s">
        <v>624</v>
      </c>
      <c r="F181" s="244">
        <v>811</v>
      </c>
      <c r="G181" s="244">
        <v>225458</v>
      </c>
      <c r="H181" s="244">
        <v>1</v>
      </c>
      <c r="I181" s="244">
        <v>278</v>
      </c>
      <c r="J181" s="244">
        <v>878</v>
      </c>
      <c r="K181" s="244">
        <v>245840</v>
      </c>
      <c r="L181" s="244">
        <v>1.0904026470562145</v>
      </c>
      <c r="M181" s="244">
        <v>280</v>
      </c>
      <c r="N181" s="244">
        <v>1062</v>
      </c>
      <c r="O181" s="244">
        <v>298422</v>
      </c>
      <c r="P181" s="260">
        <v>1.323625686380612</v>
      </c>
      <c r="Q181" s="245">
        <v>281</v>
      </c>
    </row>
    <row r="182" spans="1:17" ht="14.4" customHeight="1" x14ac:dyDescent="0.3">
      <c r="A182" s="240" t="s">
        <v>693</v>
      </c>
      <c r="B182" s="241" t="s">
        <v>530</v>
      </c>
      <c r="C182" s="241" t="s">
        <v>531</v>
      </c>
      <c r="D182" s="241" t="s">
        <v>625</v>
      </c>
      <c r="E182" s="241" t="s">
        <v>626</v>
      </c>
      <c r="F182" s="244">
        <v>13</v>
      </c>
      <c r="G182" s="244">
        <v>3120</v>
      </c>
      <c r="H182" s="244">
        <v>1</v>
      </c>
      <c r="I182" s="244">
        <v>240</v>
      </c>
      <c r="J182" s="244">
        <v>18</v>
      </c>
      <c r="K182" s="244">
        <v>4356</v>
      </c>
      <c r="L182" s="244">
        <v>1.3961538461538461</v>
      </c>
      <c r="M182" s="244">
        <v>242</v>
      </c>
      <c r="N182" s="244">
        <v>17</v>
      </c>
      <c r="O182" s="244">
        <v>4131</v>
      </c>
      <c r="P182" s="260">
        <v>1.3240384615384615</v>
      </c>
      <c r="Q182" s="245">
        <v>243</v>
      </c>
    </row>
    <row r="183" spans="1:17" ht="14.4" customHeight="1" x14ac:dyDescent="0.3">
      <c r="A183" s="240" t="s">
        <v>693</v>
      </c>
      <c r="B183" s="241" t="s">
        <v>530</v>
      </c>
      <c r="C183" s="241" t="s">
        <v>531</v>
      </c>
      <c r="D183" s="241" t="s">
        <v>627</v>
      </c>
      <c r="E183" s="241" t="s">
        <v>628</v>
      </c>
      <c r="F183" s="244">
        <v>4</v>
      </c>
      <c r="G183" s="244">
        <v>13572</v>
      </c>
      <c r="H183" s="244">
        <v>1</v>
      </c>
      <c r="I183" s="244">
        <v>3393</v>
      </c>
      <c r="J183" s="244">
        <v>6</v>
      </c>
      <c r="K183" s="244">
        <v>20478</v>
      </c>
      <c r="L183" s="244">
        <v>1.508841732979664</v>
      </c>
      <c r="M183" s="244">
        <v>3413</v>
      </c>
      <c r="N183" s="244">
        <v>3</v>
      </c>
      <c r="O183" s="244">
        <v>10317</v>
      </c>
      <c r="P183" s="260">
        <v>0.76016799292661363</v>
      </c>
      <c r="Q183" s="245">
        <v>3439</v>
      </c>
    </row>
    <row r="184" spans="1:17" ht="14.4" customHeight="1" x14ac:dyDescent="0.3">
      <c r="A184" s="240" t="s">
        <v>693</v>
      </c>
      <c r="B184" s="241" t="s">
        <v>530</v>
      </c>
      <c r="C184" s="241" t="s">
        <v>531</v>
      </c>
      <c r="D184" s="241" t="s">
        <v>629</v>
      </c>
      <c r="E184" s="241" t="s">
        <v>630</v>
      </c>
      <c r="F184" s="244">
        <v>1022</v>
      </c>
      <c r="G184" s="244">
        <v>460922</v>
      </c>
      <c r="H184" s="244">
        <v>1</v>
      </c>
      <c r="I184" s="244">
        <v>451</v>
      </c>
      <c r="J184" s="244">
        <v>1051</v>
      </c>
      <c r="K184" s="244">
        <v>476103</v>
      </c>
      <c r="L184" s="244">
        <v>1.0329361583955636</v>
      </c>
      <c r="M184" s="244">
        <v>453</v>
      </c>
      <c r="N184" s="244">
        <v>1176</v>
      </c>
      <c r="O184" s="244">
        <v>536256</v>
      </c>
      <c r="P184" s="260">
        <v>1.1634419706588099</v>
      </c>
      <c r="Q184" s="245">
        <v>456</v>
      </c>
    </row>
    <row r="185" spans="1:17" ht="14.4" customHeight="1" x14ac:dyDescent="0.3">
      <c r="A185" s="240" t="s">
        <v>693</v>
      </c>
      <c r="B185" s="241" t="s">
        <v>530</v>
      </c>
      <c r="C185" s="241" t="s">
        <v>531</v>
      </c>
      <c r="D185" s="241" t="s">
        <v>631</v>
      </c>
      <c r="E185" s="241" t="s">
        <v>632</v>
      </c>
      <c r="F185" s="244">
        <v>437</v>
      </c>
      <c r="G185" s="244">
        <v>197524</v>
      </c>
      <c r="H185" s="244">
        <v>1</v>
      </c>
      <c r="I185" s="244">
        <v>452</v>
      </c>
      <c r="J185" s="244">
        <v>423</v>
      </c>
      <c r="K185" s="244">
        <v>192042</v>
      </c>
      <c r="L185" s="244">
        <v>0.97224641056276706</v>
      </c>
      <c r="M185" s="244">
        <v>454</v>
      </c>
      <c r="N185" s="244">
        <v>461</v>
      </c>
      <c r="O185" s="244">
        <v>210677</v>
      </c>
      <c r="P185" s="260">
        <v>1.0665893764808327</v>
      </c>
      <c r="Q185" s="245">
        <v>457</v>
      </c>
    </row>
    <row r="186" spans="1:17" ht="14.4" customHeight="1" x14ac:dyDescent="0.3">
      <c r="A186" s="240" t="s">
        <v>693</v>
      </c>
      <c r="B186" s="241" t="s">
        <v>530</v>
      </c>
      <c r="C186" s="241" t="s">
        <v>531</v>
      </c>
      <c r="D186" s="241" t="s">
        <v>633</v>
      </c>
      <c r="E186" s="241" t="s">
        <v>634</v>
      </c>
      <c r="F186" s="244"/>
      <c r="G186" s="244"/>
      <c r="H186" s="244"/>
      <c r="I186" s="244"/>
      <c r="J186" s="244">
        <v>4</v>
      </c>
      <c r="K186" s="244">
        <v>24196</v>
      </c>
      <c r="L186" s="244"/>
      <c r="M186" s="244">
        <v>6049</v>
      </c>
      <c r="N186" s="244">
        <v>1</v>
      </c>
      <c r="O186" s="244">
        <v>6094</v>
      </c>
      <c r="P186" s="260"/>
      <c r="Q186" s="245">
        <v>6094</v>
      </c>
    </row>
    <row r="187" spans="1:17" ht="14.4" customHeight="1" x14ac:dyDescent="0.3">
      <c r="A187" s="240" t="s">
        <v>693</v>
      </c>
      <c r="B187" s="241" t="s">
        <v>530</v>
      </c>
      <c r="C187" s="241" t="s">
        <v>531</v>
      </c>
      <c r="D187" s="241" t="s">
        <v>635</v>
      </c>
      <c r="E187" s="241" t="s">
        <v>636</v>
      </c>
      <c r="F187" s="244">
        <v>4</v>
      </c>
      <c r="G187" s="244">
        <v>1580</v>
      </c>
      <c r="H187" s="244">
        <v>1</v>
      </c>
      <c r="I187" s="244">
        <v>395</v>
      </c>
      <c r="J187" s="244">
        <v>9</v>
      </c>
      <c r="K187" s="244">
        <v>3591</v>
      </c>
      <c r="L187" s="244">
        <v>2.2727848101265824</v>
      </c>
      <c r="M187" s="244">
        <v>399</v>
      </c>
      <c r="N187" s="244">
        <v>6</v>
      </c>
      <c r="O187" s="244">
        <v>2424</v>
      </c>
      <c r="P187" s="260">
        <v>1.5341772151898734</v>
      </c>
      <c r="Q187" s="245">
        <v>404</v>
      </c>
    </row>
    <row r="188" spans="1:17" ht="14.4" customHeight="1" x14ac:dyDescent="0.3">
      <c r="A188" s="240" t="s">
        <v>693</v>
      </c>
      <c r="B188" s="241" t="s">
        <v>530</v>
      </c>
      <c r="C188" s="241" t="s">
        <v>531</v>
      </c>
      <c r="D188" s="241" t="s">
        <v>637</v>
      </c>
      <c r="E188" s="241" t="s">
        <v>638</v>
      </c>
      <c r="F188" s="244">
        <v>1720</v>
      </c>
      <c r="G188" s="244">
        <v>589960</v>
      </c>
      <c r="H188" s="244">
        <v>1</v>
      </c>
      <c r="I188" s="244">
        <v>343</v>
      </c>
      <c r="J188" s="244">
        <v>1693</v>
      </c>
      <c r="K188" s="244">
        <v>584085</v>
      </c>
      <c r="L188" s="244">
        <v>0.99004169774221984</v>
      </c>
      <c r="M188" s="244">
        <v>345</v>
      </c>
      <c r="N188" s="244">
        <v>1987</v>
      </c>
      <c r="O188" s="244">
        <v>691476</v>
      </c>
      <c r="P188" s="260">
        <v>1.1720726828937555</v>
      </c>
      <c r="Q188" s="245">
        <v>348</v>
      </c>
    </row>
    <row r="189" spans="1:17" ht="14.4" customHeight="1" x14ac:dyDescent="0.3">
      <c r="A189" s="240" t="s">
        <v>693</v>
      </c>
      <c r="B189" s="241" t="s">
        <v>530</v>
      </c>
      <c r="C189" s="241" t="s">
        <v>531</v>
      </c>
      <c r="D189" s="241" t="s">
        <v>639</v>
      </c>
      <c r="E189" s="241" t="s">
        <v>640</v>
      </c>
      <c r="F189" s="244">
        <v>2</v>
      </c>
      <c r="G189" s="244">
        <v>5728</v>
      </c>
      <c r="H189" s="244">
        <v>1</v>
      </c>
      <c r="I189" s="244">
        <v>2864</v>
      </c>
      <c r="J189" s="244">
        <v>1</v>
      </c>
      <c r="K189" s="244">
        <v>2874</v>
      </c>
      <c r="L189" s="244">
        <v>0.50174581005586594</v>
      </c>
      <c r="M189" s="244">
        <v>2874</v>
      </c>
      <c r="N189" s="244"/>
      <c r="O189" s="244"/>
      <c r="P189" s="260"/>
      <c r="Q189" s="245"/>
    </row>
    <row r="190" spans="1:17" ht="14.4" customHeight="1" x14ac:dyDescent="0.3">
      <c r="A190" s="240" t="s">
        <v>693</v>
      </c>
      <c r="B190" s="241" t="s">
        <v>530</v>
      </c>
      <c r="C190" s="241" t="s">
        <v>531</v>
      </c>
      <c r="D190" s="241" t="s">
        <v>641</v>
      </c>
      <c r="E190" s="241" t="s">
        <v>642</v>
      </c>
      <c r="F190" s="244">
        <v>11</v>
      </c>
      <c r="G190" s="244">
        <v>23749</v>
      </c>
      <c r="H190" s="244">
        <v>1</v>
      </c>
      <c r="I190" s="244">
        <v>2159</v>
      </c>
      <c r="J190" s="244">
        <v>12</v>
      </c>
      <c r="K190" s="244">
        <v>25932</v>
      </c>
      <c r="L190" s="244">
        <v>1.0919196597751484</v>
      </c>
      <c r="M190" s="244">
        <v>2161</v>
      </c>
      <c r="N190" s="244">
        <v>21</v>
      </c>
      <c r="O190" s="244">
        <v>45444</v>
      </c>
      <c r="P190" s="260">
        <v>1.9135121478799106</v>
      </c>
      <c r="Q190" s="245">
        <v>2164</v>
      </c>
    </row>
    <row r="191" spans="1:17" ht="14.4" customHeight="1" x14ac:dyDescent="0.3">
      <c r="A191" s="240" t="s">
        <v>693</v>
      </c>
      <c r="B191" s="241" t="s">
        <v>530</v>
      </c>
      <c r="C191" s="241" t="s">
        <v>531</v>
      </c>
      <c r="D191" s="241" t="s">
        <v>643</v>
      </c>
      <c r="E191" s="241" t="s">
        <v>644</v>
      </c>
      <c r="F191" s="244">
        <v>11</v>
      </c>
      <c r="G191" s="244">
        <v>13508</v>
      </c>
      <c r="H191" s="244">
        <v>1</v>
      </c>
      <c r="I191" s="244">
        <v>1228</v>
      </c>
      <c r="J191" s="244">
        <v>8</v>
      </c>
      <c r="K191" s="244">
        <v>9888</v>
      </c>
      <c r="L191" s="244">
        <v>0.73201066034942253</v>
      </c>
      <c r="M191" s="244">
        <v>1236</v>
      </c>
      <c r="N191" s="244">
        <v>5</v>
      </c>
      <c r="O191" s="244">
        <v>6225</v>
      </c>
      <c r="P191" s="260">
        <v>0.46083802191294049</v>
      </c>
      <c r="Q191" s="245">
        <v>1245</v>
      </c>
    </row>
    <row r="192" spans="1:17" ht="14.4" customHeight="1" x14ac:dyDescent="0.3">
      <c r="A192" s="240" t="s">
        <v>693</v>
      </c>
      <c r="B192" s="241" t="s">
        <v>530</v>
      </c>
      <c r="C192" s="241" t="s">
        <v>531</v>
      </c>
      <c r="D192" s="241" t="s">
        <v>645</v>
      </c>
      <c r="E192" s="241" t="s">
        <v>646</v>
      </c>
      <c r="F192" s="244">
        <v>25</v>
      </c>
      <c r="G192" s="244">
        <v>55275</v>
      </c>
      <c r="H192" s="244">
        <v>1</v>
      </c>
      <c r="I192" s="244">
        <v>2211</v>
      </c>
      <c r="J192" s="244">
        <v>17</v>
      </c>
      <c r="K192" s="244">
        <v>37757</v>
      </c>
      <c r="L192" s="244">
        <v>0.68307553143374033</v>
      </c>
      <c r="M192" s="244">
        <v>2221</v>
      </c>
      <c r="N192" s="244">
        <v>22</v>
      </c>
      <c r="O192" s="244">
        <v>49126</v>
      </c>
      <c r="P192" s="260">
        <v>0.88875621890547263</v>
      </c>
      <c r="Q192" s="245">
        <v>2233</v>
      </c>
    </row>
    <row r="193" spans="1:17" ht="14.4" customHeight="1" x14ac:dyDescent="0.3">
      <c r="A193" s="240" t="s">
        <v>693</v>
      </c>
      <c r="B193" s="241" t="s">
        <v>530</v>
      </c>
      <c r="C193" s="241" t="s">
        <v>531</v>
      </c>
      <c r="D193" s="241" t="s">
        <v>647</v>
      </c>
      <c r="E193" s="241" t="s">
        <v>648</v>
      </c>
      <c r="F193" s="244">
        <v>25</v>
      </c>
      <c r="G193" s="244">
        <v>24950</v>
      </c>
      <c r="H193" s="244">
        <v>1</v>
      </c>
      <c r="I193" s="244">
        <v>998</v>
      </c>
      <c r="J193" s="244">
        <v>17</v>
      </c>
      <c r="K193" s="244">
        <v>17000</v>
      </c>
      <c r="L193" s="244">
        <v>0.68136272545090182</v>
      </c>
      <c r="M193" s="244">
        <v>1000</v>
      </c>
      <c r="N193" s="244">
        <v>22</v>
      </c>
      <c r="O193" s="244">
        <v>22044</v>
      </c>
      <c r="P193" s="260">
        <v>0.88352705410821641</v>
      </c>
      <c r="Q193" s="245">
        <v>1002</v>
      </c>
    </row>
    <row r="194" spans="1:17" ht="14.4" customHeight="1" x14ac:dyDescent="0.3">
      <c r="A194" s="240" t="s">
        <v>693</v>
      </c>
      <c r="B194" s="241" t="s">
        <v>530</v>
      </c>
      <c r="C194" s="241" t="s">
        <v>531</v>
      </c>
      <c r="D194" s="241" t="s">
        <v>649</v>
      </c>
      <c r="E194" s="241" t="s">
        <v>650</v>
      </c>
      <c r="F194" s="244">
        <v>3</v>
      </c>
      <c r="G194" s="244">
        <v>38310</v>
      </c>
      <c r="H194" s="244">
        <v>1</v>
      </c>
      <c r="I194" s="244">
        <v>12770</v>
      </c>
      <c r="J194" s="244"/>
      <c r="K194" s="244"/>
      <c r="L194" s="244"/>
      <c r="M194" s="244"/>
      <c r="N194" s="244"/>
      <c r="O194" s="244"/>
      <c r="P194" s="260"/>
      <c r="Q194" s="245"/>
    </row>
    <row r="195" spans="1:17" ht="14.4" customHeight="1" x14ac:dyDescent="0.3">
      <c r="A195" s="240" t="s">
        <v>693</v>
      </c>
      <c r="B195" s="241" t="s">
        <v>651</v>
      </c>
      <c r="C195" s="241" t="s">
        <v>531</v>
      </c>
      <c r="D195" s="241" t="s">
        <v>652</v>
      </c>
      <c r="E195" s="241" t="s">
        <v>653</v>
      </c>
      <c r="F195" s="244"/>
      <c r="G195" s="244"/>
      <c r="H195" s="244"/>
      <c r="I195" s="244"/>
      <c r="J195" s="244">
        <v>1</v>
      </c>
      <c r="K195" s="244">
        <v>1035</v>
      </c>
      <c r="L195" s="244"/>
      <c r="M195" s="244">
        <v>1035</v>
      </c>
      <c r="N195" s="244"/>
      <c r="O195" s="244"/>
      <c r="P195" s="260"/>
      <c r="Q195" s="245"/>
    </row>
    <row r="196" spans="1:17" ht="14.4" customHeight="1" x14ac:dyDescent="0.3">
      <c r="A196" s="240" t="s">
        <v>693</v>
      </c>
      <c r="B196" s="241" t="s">
        <v>651</v>
      </c>
      <c r="C196" s="241" t="s">
        <v>531</v>
      </c>
      <c r="D196" s="241" t="s">
        <v>654</v>
      </c>
      <c r="E196" s="241" t="s">
        <v>655</v>
      </c>
      <c r="F196" s="244"/>
      <c r="G196" s="244"/>
      <c r="H196" s="244"/>
      <c r="I196" s="244"/>
      <c r="J196" s="244">
        <v>1</v>
      </c>
      <c r="K196" s="244">
        <v>216</v>
      </c>
      <c r="L196" s="244"/>
      <c r="M196" s="244">
        <v>216</v>
      </c>
      <c r="N196" s="244"/>
      <c r="O196" s="244"/>
      <c r="P196" s="260"/>
      <c r="Q196" s="245"/>
    </row>
    <row r="197" spans="1:17" ht="14.4" customHeight="1" x14ac:dyDescent="0.3">
      <c r="A197" s="240" t="s">
        <v>696</v>
      </c>
      <c r="B197" s="241" t="s">
        <v>530</v>
      </c>
      <c r="C197" s="241" t="s">
        <v>531</v>
      </c>
      <c r="D197" s="241" t="s">
        <v>532</v>
      </c>
      <c r="E197" s="241" t="s">
        <v>533</v>
      </c>
      <c r="F197" s="244"/>
      <c r="G197" s="244"/>
      <c r="H197" s="244"/>
      <c r="I197" s="244"/>
      <c r="J197" s="244">
        <v>1</v>
      </c>
      <c r="K197" s="244">
        <v>265</v>
      </c>
      <c r="L197" s="244"/>
      <c r="M197" s="244">
        <v>265</v>
      </c>
      <c r="N197" s="244"/>
      <c r="O197" s="244"/>
      <c r="P197" s="260"/>
      <c r="Q197" s="245"/>
    </row>
    <row r="198" spans="1:17" ht="14.4" customHeight="1" x14ac:dyDescent="0.3">
      <c r="A198" s="240" t="s">
        <v>696</v>
      </c>
      <c r="B198" s="241" t="s">
        <v>530</v>
      </c>
      <c r="C198" s="241" t="s">
        <v>531</v>
      </c>
      <c r="D198" s="241" t="s">
        <v>534</v>
      </c>
      <c r="E198" s="241" t="s">
        <v>535</v>
      </c>
      <c r="F198" s="244"/>
      <c r="G198" s="244"/>
      <c r="H198" s="244"/>
      <c r="I198" s="244"/>
      <c r="J198" s="244">
        <v>2</v>
      </c>
      <c r="K198" s="244">
        <v>2028</v>
      </c>
      <c r="L198" s="244"/>
      <c r="M198" s="244">
        <v>1014</v>
      </c>
      <c r="N198" s="244">
        <v>1</v>
      </c>
      <c r="O198" s="244">
        <v>1024</v>
      </c>
      <c r="P198" s="260"/>
      <c r="Q198" s="245">
        <v>1024</v>
      </c>
    </row>
    <row r="199" spans="1:17" ht="14.4" customHeight="1" x14ac:dyDescent="0.3">
      <c r="A199" s="240" t="s">
        <v>696</v>
      </c>
      <c r="B199" s="241" t="s">
        <v>530</v>
      </c>
      <c r="C199" s="241" t="s">
        <v>531</v>
      </c>
      <c r="D199" s="241" t="s">
        <v>542</v>
      </c>
      <c r="E199" s="241" t="s">
        <v>543</v>
      </c>
      <c r="F199" s="244"/>
      <c r="G199" s="244"/>
      <c r="H199" s="244"/>
      <c r="I199" s="244"/>
      <c r="J199" s="244">
        <v>2</v>
      </c>
      <c r="K199" s="244">
        <v>68</v>
      </c>
      <c r="L199" s="244"/>
      <c r="M199" s="244">
        <v>34</v>
      </c>
      <c r="N199" s="244"/>
      <c r="O199" s="244"/>
      <c r="P199" s="260"/>
      <c r="Q199" s="245"/>
    </row>
    <row r="200" spans="1:17" ht="14.4" customHeight="1" x14ac:dyDescent="0.3">
      <c r="A200" s="240" t="s">
        <v>696</v>
      </c>
      <c r="B200" s="241" t="s">
        <v>530</v>
      </c>
      <c r="C200" s="241" t="s">
        <v>531</v>
      </c>
      <c r="D200" s="241" t="s">
        <v>544</v>
      </c>
      <c r="E200" s="241" t="s">
        <v>543</v>
      </c>
      <c r="F200" s="244">
        <v>110</v>
      </c>
      <c r="G200" s="244">
        <v>5830</v>
      </c>
      <c r="H200" s="244">
        <v>1</v>
      </c>
      <c r="I200" s="244">
        <v>53</v>
      </c>
      <c r="J200" s="244">
        <v>136</v>
      </c>
      <c r="K200" s="244">
        <v>7208</v>
      </c>
      <c r="L200" s="244">
        <v>1.2363636363636363</v>
      </c>
      <c r="M200" s="244">
        <v>53</v>
      </c>
      <c r="N200" s="244">
        <v>108</v>
      </c>
      <c r="O200" s="244">
        <v>5724</v>
      </c>
      <c r="P200" s="260">
        <v>0.98181818181818181</v>
      </c>
      <c r="Q200" s="245">
        <v>53</v>
      </c>
    </row>
    <row r="201" spans="1:17" ht="14.4" customHeight="1" x14ac:dyDescent="0.3">
      <c r="A201" s="240" t="s">
        <v>696</v>
      </c>
      <c r="B201" s="241" t="s">
        <v>530</v>
      </c>
      <c r="C201" s="241" t="s">
        <v>531</v>
      </c>
      <c r="D201" s="241" t="s">
        <v>545</v>
      </c>
      <c r="E201" s="241" t="s">
        <v>546</v>
      </c>
      <c r="F201" s="244">
        <v>8</v>
      </c>
      <c r="G201" s="244">
        <v>424</v>
      </c>
      <c r="H201" s="244">
        <v>1</v>
      </c>
      <c r="I201" s="244">
        <v>53</v>
      </c>
      <c r="J201" s="244">
        <v>18</v>
      </c>
      <c r="K201" s="244">
        <v>954</v>
      </c>
      <c r="L201" s="244">
        <v>2.25</v>
      </c>
      <c r="M201" s="244">
        <v>53</v>
      </c>
      <c r="N201" s="244">
        <v>4</v>
      </c>
      <c r="O201" s="244">
        <v>212</v>
      </c>
      <c r="P201" s="260">
        <v>0.5</v>
      </c>
      <c r="Q201" s="245">
        <v>53</v>
      </c>
    </row>
    <row r="202" spans="1:17" ht="14.4" customHeight="1" x14ac:dyDescent="0.3">
      <c r="A202" s="240" t="s">
        <v>696</v>
      </c>
      <c r="B202" s="241" t="s">
        <v>530</v>
      </c>
      <c r="C202" s="241" t="s">
        <v>531</v>
      </c>
      <c r="D202" s="241" t="s">
        <v>547</v>
      </c>
      <c r="E202" s="241" t="s">
        <v>548</v>
      </c>
      <c r="F202" s="244">
        <v>570</v>
      </c>
      <c r="G202" s="244">
        <v>68400</v>
      </c>
      <c r="H202" s="244">
        <v>1</v>
      </c>
      <c r="I202" s="244">
        <v>120</v>
      </c>
      <c r="J202" s="244">
        <v>546</v>
      </c>
      <c r="K202" s="244">
        <v>65520</v>
      </c>
      <c r="L202" s="244">
        <v>0.95789473684210524</v>
      </c>
      <c r="M202" s="244">
        <v>120</v>
      </c>
      <c r="N202" s="244">
        <v>564</v>
      </c>
      <c r="O202" s="244">
        <v>68244</v>
      </c>
      <c r="P202" s="260">
        <v>0.99771929824561401</v>
      </c>
      <c r="Q202" s="245">
        <v>121</v>
      </c>
    </row>
    <row r="203" spans="1:17" ht="14.4" customHeight="1" x14ac:dyDescent="0.3">
      <c r="A203" s="240" t="s">
        <v>696</v>
      </c>
      <c r="B203" s="241" t="s">
        <v>530</v>
      </c>
      <c r="C203" s="241" t="s">
        <v>531</v>
      </c>
      <c r="D203" s="241" t="s">
        <v>549</v>
      </c>
      <c r="E203" s="241" t="s">
        <v>550</v>
      </c>
      <c r="F203" s="244">
        <v>5</v>
      </c>
      <c r="G203" s="244">
        <v>865</v>
      </c>
      <c r="H203" s="244">
        <v>1</v>
      </c>
      <c r="I203" s="244">
        <v>173</v>
      </c>
      <c r="J203" s="244">
        <v>7</v>
      </c>
      <c r="K203" s="244">
        <v>1211</v>
      </c>
      <c r="L203" s="244">
        <v>1.4</v>
      </c>
      <c r="M203" s="244">
        <v>173</v>
      </c>
      <c r="N203" s="244">
        <v>13</v>
      </c>
      <c r="O203" s="244">
        <v>2262</v>
      </c>
      <c r="P203" s="260">
        <v>2.615028901734104</v>
      </c>
      <c r="Q203" s="245">
        <v>174</v>
      </c>
    </row>
    <row r="204" spans="1:17" ht="14.4" customHeight="1" x14ac:dyDescent="0.3">
      <c r="A204" s="240" t="s">
        <v>696</v>
      </c>
      <c r="B204" s="241" t="s">
        <v>530</v>
      </c>
      <c r="C204" s="241" t="s">
        <v>531</v>
      </c>
      <c r="D204" s="241" t="s">
        <v>551</v>
      </c>
      <c r="E204" s="241" t="s">
        <v>552</v>
      </c>
      <c r="F204" s="244">
        <v>1</v>
      </c>
      <c r="G204" s="244">
        <v>1979</v>
      </c>
      <c r="H204" s="244">
        <v>1</v>
      </c>
      <c r="I204" s="244">
        <v>1979</v>
      </c>
      <c r="J204" s="244">
        <v>3</v>
      </c>
      <c r="K204" s="244">
        <v>5955</v>
      </c>
      <c r="L204" s="244">
        <v>3.0090955027791813</v>
      </c>
      <c r="M204" s="244">
        <v>1985</v>
      </c>
      <c r="N204" s="244">
        <v>4</v>
      </c>
      <c r="O204" s="244">
        <v>7972</v>
      </c>
      <c r="P204" s="260">
        <v>4.0282971197574531</v>
      </c>
      <c r="Q204" s="245">
        <v>1993</v>
      </c>
    </row>
    <row r="205" spans="1:17" ht="14.4" customHeight="1" x14ac:dyDescent="0.3">
      <c r="A205" s="240" t="s">
        <v>696</v>
      </c>
      <c r="B205" s="241" t="s">
        <v>530</v>
      </c>
      <c r="C205" s="241" t="s">
        <v>531</v>
      </c>
      <c r="D205" s="241" t="s">
        <v>557</v>
      </c>
      <c r="E205" s="241" t="s">
        <v>558</v>
      </c>
      <c r="F205" s="244">
        <v>7</v>
      </c>
      <c r="G205" s="244">
        <v>2639</v>
      </c>
      <c r="H205" s="244">
        <v>1</v>
      </c>
      <c r="I205" s="244">
        <v>377</v>
      </c>
      <c r="J205" s="244">
        <v>27</v>
      </c>
      <c r="K205" s="244">
        <v>10233</v>
      </c>
      <c r="L205" s="244">
        <v>3.8776051534672225</v>
      </c>
      <c r="M205" s="244">
        <v>379</v>
      </c>
      <c r="N205" s="244">
        <v>4</v>
      </c>
      <c r="O205" s="244">
        <v>1520</v>
      </c>
      <c r="P205" s="260">
        <v>0.57597574838954146</v>
      </c>
      <c r="Q205" s="245">
        <v>380</v>
      </c>
    </row>
    <row r="206" spans="1:17" ht="14.4" customHeight="1" x14ac:dyDescent="0.3">
      <c r="A206" s="240" t="s">
        <v>696</v>
      </c>
      <c r="B206" s="241" t="s">
        <v>530</v>
      </c>
      <c r="C206" s="241" t="s">
        <v>531</v>
      </c>
      <c r="D206" s="241" t="s">
        <v>559</v>
      </c>
      <c r="E206" s="241" t="s">
        <v>560</v>
      </c>
      <c r="F206" s="244">
        <v>992</v>
      </c>
      <c r="G206" s="244">
        <v>160704</v>
      </c>
      <c r="H206" s="244">
        <v>1</v>
      </c>
      <c r="I206" s="244">
        <v>162</v>
      </c>
      <c r="J206" s="244">
        <v>1156</v>
      </c>
      <c r="K206" s="244">
        <v>189584</v>
      </c>
      <c r="L206" s="244">
        <v>1.1797092791716448</v>
      </c>
      <c r="M206" s="244">
        <v>164</v>
      </c>
      <c r="N206" s="244">
        <v>1265</v>
      </c>
      <c r="O206" s="244">
        <v>208725</v>
      </c>
      <c r="P206" s="260">
        <v>1.2988164575866188</v>
      </c>
      <c r="Q206" s="245">
        <v>165</v>
      </c>
    </row>
    <row r="207" spans="1:17" ht="14.4" customHeight="1" x14ac:dyDescent="0.3">
      <c r="A207" s="240" t="s">
        <v>696</v>
      </c>
      <c r="B207" s="241" t="s">
        <v>530</v>
      </c>
      <c r="C207" s="241" t="s">
        <v>531</v>
      </c>
      <c r="D207" s="241" t="s">
        <v>561</v>
      </c>
      <c r="E207" s="241" t="s">
        <v>562</v>
      </c>
      <c r="F207" s="244">
        <v>39</v>
      </c>
      <c r="G207" s="244">
        <v>6435</v>
      </c>
      <c r="H207" s="244">
        <v>1</v>
      </c>
      <c r="I207" s="244">
        <v>165</v>
      </c>
      <c r="J207" s="244">
        <v>73</v>
      </c>
      <c r="K207" s="244">
        <v>12191</v>
      </c>
      <c r="L207" s="244">
        <v>1.8944832944832946</v>
      </c>
      <c r="M207" s="244">
        <v>167</v>
      </c>
      <c r="N207" s="244">
        <v>58</v>
      </c>
      <c r="O207" s="244">
        <v>9744</v>
      </c>
      <c r="P207" s="260">
        <v>1.5142191142191141</v>
      </c>
      <c r="Q207" s="245">
        <v>168</v>
      </c>
    </row>
    <row r="208" spans="1:17" ht="14.4" customHeight="1" x14ac:dyDescent="0.3">
      <c r="A208" s="240" t="s">
        <v>696</v>
      </c>
      <c r="B208" s="241" t="s">
        <v>530</v>
      </c>
      <c r="C208" s="241" t="s">
        <v>531</v>
      </c>
      <c r="D208" s="241" t="s">
        <v>563</v>
      </c>
      <c r="E208" s="241" t="s">
        <v>564</v>
      </c>
      <c r="F208" s="244">
        <v>12</v>
      </c>
      <c r="G208" s="244">
        <v>1896</v>
      </c>
      <c r="H208" s="244">
        <v>1</v>
      </c>
      <c r="I208" s="244">
        <v>158</v>
      </c>
      <c r="J208" s="244">
        <v>10</v>
      </c>
      <c r="K208" s="244">
        <v>1590</v>
      </c>
      <c r="L208" s="244">
        <v>0.83860759493670889</v>
      </c>
      <c r="M208" s="244">
        <v>159</v>
      </c>
      <c r="N208" s="244">
        <v>5</v>
      </c>
      <c r="O208" s="244">
        <v>800</v>
      </c>
      <c r="P208" s="260">
        <v>0.4219409282700422</v>
      </c>
      <c r="Q208" s="245">
        <v>160</v>
      </c>
    </row>
    <row r="209" spans="1:17" ht="14.4" customHeight="1" x14ac:dyDescent="0.3">
      <c r="A209" s="240" t="s">
        <v>696</v>
      </c>
      <c r="B209" s="241" t="s">
        <v>530</v>
      </c>
      <c r="C209" s="241" t="s">
        <v>531</v>
      </c>
      <c r="D209" s="241" t="s">
        <v>565</v>
      </c>
      <c r="E209" s="241" t="s">
        <v>566</v>
      </c>
      <c r="F209" s="244">
        <v>3</v>
      </c>
      <c r="G209" s="244">
        <v>1560</v>
      </c>
      <c r="H209" s="244">
        <v>1</v>
      </c>
      <c r="I209" s="244">
        <v>520</v>
      </c>
      <c r="J209" s="244"/>
      <c r="K209" s="244"/>
      <c r="L209" s="244"/>
      <c r="M209" s="244"/>
      <c r="N209" s="244">
        <v>1</v>
      </c>
      <c r="O209" s="244">
        <v>525</v>
      </c>
      <c r="P209" s="260">
        <v>0.33653846153846156</v>
      </c>
      <c r="Q209" s="245">
        <v>525</v>
      </c>
    </row>
    <row r="210" spans="1:17" ht="14.4" customHeight="1" x14ac:dyDescent="0.3">
      <c r="A210" s="240" t="s">
        <v>696</v>
      </c>
      <c r="B210" s="241" t="s">
        <v>530</v>
      </c>
      <c r="C210" s="241" t="s">
        <v>531</v>
      </c>
      <c r="D210" s="241" t="s">
        <v>567</v>
      </c>
      <c r="E210" s="241" t="s">
        <v>568</v>
      </c>
      <c r="F210" s="244">
        <v>10</v>
      </c>
      <c r="G210" s="244">
        <v>3110</v>
      </c>
      <c r="H210" s="244">
        <v>1</v>
      </c>
      <c r="I210" s="244">
        <v>311</v>
      </c>
      <c r="J210" s="244">
        <v>14</v>
      </c>
      <c r="K210" s="244">
        <v>4382</v>
      </c>
      <c r="L210" s="244">
        <v>1.4090032154340837</v>
      </c>
      <c r="M210" s="244">
        <v>313</v>
      </c>
      <c r="N210" s="244">
        <v>12</v>
      </c>
      <c r="O210" s="244">
        <v>3792</v>
      </c>
      <c r="P210" s="260">
        <v>1.2192926045016077</v>
      </c>
      <c r="Q210" s="245">
        <v>316</v>
      </c>
    </row>
    <row r="211" spans="1:17" ht="14.4" customHeight="1" x14ac:dyDescent="0.3">
      <c r="A211" s="240" t="s">
        <v>696</v>
      </c>
      <c r="B211" s="241" t="s">
        <v>530</v>
      </c>
      <c r="C211" s="241" t="s">
        <v>531</v>
      </c>
      <c r="D211" s="241" t="s">
        <v>569</v>
      </c>
      <c r="E211" s="241" t="s">
        <v>570</v>
      </c>
      <c r="F211" s="244">
        <v>5</v>
      </c>
      <c r="G211" s="244">
        <v>2115</v>
      </c>
      <c r="H211" s="244">
        <v>1</v>
      </c>
      <c r="I211" s="244">
        <v>423</v>
      </c>
      <c r="J211" s="244">
        <v>11</v>
      </c>
      <c r="K211" s="244">
        <v>4675</v>
      </c>
      <c r="L211" s="244">
        <v>2.2104018912529551</v>
      </c>
      <c r="M211" s="244">
        <v>425</v>
      </c>
      <c r="N211" s="244">
        <v>14</v>
      </c>
      <c r="O211" s="244">
        <v>6006</v>
      </c>
      <c r="P211" s="260">
        <v>2.8397163120567375</v>
      </c>
      <c r="Q211" s="245">
        <v>429</v>
      </c>
    </row>
    <row r="212" spans="1:17" ht="14.4" customHeight="1" x14ac:dyDescent="0.3">
      <c r="A212" s="240" t="s">
        <v>696</v>
      </c>
      <c r="B212" s="241" t="s">
        <v>530</v>
      </c>
      <c r="C212" s="241" t="s">
        <v>531</v>
      </c>
      <c r="D212" s="241" t="s">
        <v>575</v>
      </c>
      <c r="E212" s="241" t="s">
        <v>576</v>
      </c>
      <c r="F212" s="244">
        <v>132</v>
      </c>
      <c r="G212" s="244">
        <v>44484</v>
      </c>
      <c r="H212" s="244">
        <v>1</v>
      </c>
      <c r="I212" s="244">
        <v>337</v>
      </c>
      <c r="J212" s="244">
        <v>167</v>
      </c>
      <c r="K212" s="244">
        <v>56279</v>
      </c>
      <c r="L212" s="244">
        <v>1.2651515151515151</v>
      </c>
      <c r="M212" s="244">
        <v>337</v>
      </c>
      <c r="N212" s="244">
        <v>115</v>
      </c>
      <c r="O212" s="244">
        <v>38870</v>
      </c>
      <c r="P212" s="260">
        <v>0.87379732038485747</v>
      </c>
      <c r="Q212" s="245">
        <v>338</v>
      </c>
    </row>
    <row r="213" spans="1:17" ht="14.4" customHeight="1" x14ac:dyDescent="0.3">
      <c r="A213" s="240" t="s">
        <v>696</v>
      </c>
      <c r="B213" s="241" t="s">
        <v>530</v>
      </c>
      <c r="C213" s="241" t="s">
        <v>531</v>
      </c>
      <c r="D213" s="241" t="s">
        <v>579</v>
      </c>
      <c r="E213" s="241" t="s">
        <v>580</v>
      </c>
      <c r="F213" s="244"/>
      <c r="G213" s="244"/>
      <c r="H213" s="244"/>
      <c r="I213" s="244"/>
      <c r="J213" s="244">
        <v>2</v>
      </c>
      <c r="K213" s="244">
        <v>204</v>
      </c>
      <c r="L213" s="244"/>
      <c r="M213" s="244">
        <v>102</v>
      </c>
      <c r="N213" s="244"/>
      <c r="O213" s="244"/>
      <c r="P213" s="260"/>
      <c r="Q213" s="245"/>
    </row>
    <row r="214" spans="1:17" ht="14.4" customHeight="1" x14ac:dyDescent="0.3">
      <c r="A214" s="240" t="s">
        <v>696</v>
      </c>
      <c r="B214" s="241" t="s">
        <v>530</v>
      </c>
      <c r="C214" s="241" t="s">
        <v>531</v>
      </c>
      <c r="D214" s="241" t="s">
        <v>587</v>
      </c>
      <c r="E214" s="241" t="s">
        <v>588</v>
      </c>
      <c r="F214" s="244">
        <v>5</v>
      </c>
      <c r="G214" s="244">
        <v>1110</v>
      </c>
      <c r="H214" s="244">
        <v>1</v>
      </c>
      <c r="I214" s="244">
        <v>222</v>
      </c>
      <c r="J214" s="244">
        <v>27</v>
      </c>
      <c r="K214" s="244">
        <v>5994</v>
      </c>
      <c r="L214" s="244">
        <v>5.4</v>
      </c>
      <c r="M214" s="244">
        <v>222</v>
      </c>
      <c r="N214" s="244">
        <v>4</v>
      </c>
      <c r="O214" s="244">
        <v>892</v>
      </c>
      <c r="P214" s="260">
        <v>0.80360360360360361</v>
      </c>
      <c r="Q214" s="245">
        <v>223</v>
      </c>
    </row>
    <row r="215" spans="1:17" ht="14.4" customHeight="1" x14ac:dyDescent="0.3">
      <c r="A215" s="240" t="s">
        <v>696</v>
      </c>
      <c r="B215" s="241" t="s">
        <v>530</v>
      </c>
      <c r="C215" s="241" t="s">
        <v>531</v>
      </c>
      <c r="D215" s="241" t="s">
        <v>589</v>
      </c>
      <c r="E215" s="241" t="s">
        <v>590</v>
      </c>
      <c r="F215" s="244">
        <v>5</v>
      </c>
      <c r="G215" s="244">
        <v>535</v>
      </c>
      <c r="H215" s="244">
        <v>1</v>
      </c>
      <c r="I215" s="244">
        <v>107</v>
      </c>
      <c r="J215" s="244">
        <v>15</v>
      </c>
      <c r="K215" s="244">
        <v>1605</v>
      </c>
      <c r="L215" s="244">
        <v>3</v>
      </c>
      <c r="M215" s="244">
        <v>107</v>
      </c>
      <c r="N215" s="244">
        <v>3</v>
      </c>
      <c r="O215" s="244">
        <v>324</v>
      </c>
      <c r="P215" s="260">
        <v>0.60560747663551406</v>
      </c>
      <c r="Q215" s="245">
        <v>108</v>
      </c>
    </row>
    <row r="216" spans="1:17" ht="14.4" customHeight="1" x14ac:dyDescent="0.3">
      <c r="A216" s="240" t="s">
        <v>696</v>
      </c>
      <c r="B216" s="241" t="s">
        <v>530</v>
      </c>
      <c r="C216" s="241" t="s">
        <v>531</v>
      </c>
      <c r="D216" s="241" t="s">
        <v>591</v>
      </c>
      <c r="E216" s="241" t="s">
        <v>592</v>
      </c>
      <c r="F216" s="244"/>
      <c r="G216" s="244"/>
      <c r="H216" s="244"/>
      <c r="I216" s="244"/>
      <c r="J216" s="244">
        <v>3</v>
      </c>
      <c r="K216" s="244">
        <v>489</v>
      </c>
      <c r="L216" s="244"/>
      <c r="M216" s="244">
        <v>163</v>
      </c>
      <c r="N216" s="244"/>
      <c r="O216" s="244"/>
      <c r="P216" s="260"/>
      <c r="Q216" s="245"/>
    </row>
    <row r="217" spans="1:17" ht="14.4" customHeight="1" x14ac:dyDescent="0.3">
      <c r="A217" s="240" t="s">
        <v>696</v>
      </c>
      <c r="B217" s="241" t="s">
        <v>530</v>
      </c>
      <c r="C217" s="241" t="s">
        <v>531</v>
      </c>
      <c r="D217" s="241" t="s">
        <v>595</v>
      </c>
      <c r="E217" s="241" t="s">
        <v>596</v>
      </c>
      <c r="F217" s="244">
        <v>1</v>
      </c>
      <c r="G217" s="244">
        <v>45</v>
      </c>
      <c r="H217" s="244">
        <v>1</v>
      </c>
      <c r="I217" s="244">
        <v>45</v>
      </c>
      <c r="J217" s="244"/>
      <c r="K217" s="244"/>
      <c r="L217" s="244"/>
      <c r="M217" s="244"/>
      <c r="N217" s="244"/>
      <c r="O217" s="244"/>
      <c r="P217" s="260"/>
      <c r="Q217" s="245"/>
    </row>
    <row r="218" spans="1:17" ht="14.4" customHeight="1" x14ac:dyDescent="0.3">
      <c r="A218" s="240" t="s">
        <v>696</v>
      </c>
      <c r="B218" s="241" t="s">
        <v>530</v>
      </c>
      <c r="C218" s="241" t="s">
        <v>531</v>
      </c>
      <c r="D218" s="241" t="s">
        <v>601</v>
      </c>
      <c r="E218" s="241" t="s">
        <v>602</v>
      </c>
      <c r="F218" s="244">
        <v>3</v>
      </c>
      <c r="G218" s="244">
        <v>108</v>
      </c>
      <c r="H218" s="244">
        <v>1</v>
      </c>
      <c r="I218" s="244">
        <v>36</v>
      </c>
      <c r="J218" s="244">
        <v>11</v>
      </c>
      <c r="K218" s="244">
        <v>396</v>
      </c>
      <c r="L218" s="244">
        <v>3.6666666666666665</v>
      </c>
      <c r="M218" s="244">
        <v>36</v>
      </c>
      <c r="N218" s="244">
        <v>4</v>
      </c>
      <c r="O218" s="244">
        <v>148</v>
      </c>
      <c r="P218" s="260">
        <v>1.3703703703703705</v>
      </c>
      <c r="Q218" s="245">
        <v>37</v>
      </c>
    </row>
    <row r="219" spans="1:17" ht="14.4" customHeight="1" x14ac:dyDescent="0.3">
      <c r="A219" s="240" t="s">
        <v>696</v>
      </c>
      <c r="B219" s="241" t="s">
        <v>530</v>
      </c>
      <c r="C219" s="241" t="s">
        <v>531</v>
      </c>
      <c r="D219" s="241" t="s">
        <v>603</v>
      </c>
      <c r="E219" s="241" t="s">
        <v>604</v>
      </c>
      <c r="F219" s="244">
        <v>1</v>
      </c>
      <c r="G219" s="244">
        <v>166</v>
      </c>
      <c r="H219" s="244">
        <v>1</v>
      </c>
      <c r="I219" s="244">
        <v>166</v>
      </c>
      <c r="J219" s="244">
        <v>1</v>
      </c>
      <c r="K219" s="244">
        <v>166</v>
      </c>
      <c r="L219" s="244">
        <v>1</v>
      </c>
      <c r="M219" s="244">
        <v>166</v>
      </c>
      <c r="N219" s="244">
        <v>2</v>
      </c>
      <c r="O219" s="244">
        <v>334</v>
      </c>
      <c r="P219" s="260">
        <v>2.0120481927710845</v>
      </c>
      <c r="Q219" s="245">
        <v>167</v>
      </c>
    </row>
    <row r="220" spans="1:17" ht="14.4" customHeight="1" x14ac:dyDescent="0.3">
      <c r="A220" s="240" t="s">
        <v>696</v>
      </c>
      <c r="B220" s="241" t="s">
        <v>530</v>
      </c>
      <c r="C220" s="241" t="s">
        <v>531</v>
      </c>
      <c r="D220" s="241" t="s">
        <v>609</v>
      </c>
      <c r="E220" s="241" t="s">
        <v>610</v>
      </c>
      <c r="F220" s="244">
        <v>1</v>
      </c>
      <c r="G220" s="244">
        <v>714</v>
      </c>
      <c r="H220" s="244">
        <v>1</v>
      </c>
      <c r="I220" s="244">
        <v>714</v>
      </c>
      <c r="J220" s="244"/>
      <c r="K220" s="244"/>
      <c r="L220" s="244"/>
      <c r="M220" s="244"/>
      <c r="N220" s="244"/>
      <c r="O220" s="244"/>
      <c r="P220" s="260"/>
      <c r="Q220" s="245"/>
    </row>
    <row r="221" spans="1:17" ht="14.4" customHeight="1" x14ac:dyDescent="0.3">
      <c r="A221" s="240" t="s">
        <v>696</v>
      </c>
      <c r="B221" s="241" t="s">
        <v>530</v>
      </c>
      <c r="C221" s="241" t="s">
        <v>531</v>
      </c>
      <c r="D221" s="241" t="s">
        <v>615</v>
      </c>
      <c r="E221" s="241" t="s">
        <v>616</v>
      </c>
      <c r="F221" s="244">
        <v>4</v>
      </c>
      <c r="G221" s="244">
        <v>312</v>
      </c>
      <c r="H221" s="244">
        <v>1</v>
      </c>
      <c r="I221" s="244">
        <v>78</v>
      </c>
      <c r="J221" s="244">
        <v>1</v>
      </c>
      <c r="K221" s="244">
        <v>78</v>
      </c>
      <c r="L221" s="244">
        <v>0.25</v>
      </c>
      <c r="M221" s="244">
        <v>78</v>
      </c>
      <c r="N221" s="244">
        <v>5</v>
      </c>
      <c r="O221" s="244">
        <v>395</v>
      </c>
      <c r="P221" s="260">
        <v>1.266025641025641</v>
      </c>
      <c r="Q221" s="245">
        <v>79</v>
      </c>
    </row>
    <row r="222" spans="1:17" ht="14.4" customHeight="1" x14ac:dyDescent="0.3">
      <c r="A222" s="240" t="s">
        <v>696</v>
      </c>
      <c r="B222" s="241" t="s">
        <v>530</v>
      </c>
      <c r="C222" s="241" t="s">
        <v>531</v>
      </c>
      <c r="D222" s="241" t="s">
        <v>617</v>
      </c>
      <c r="E222" s="241" t="s">
        <v>618</v>
      </c>
      <c r="F222" s="244">
        <v>11</v>
      </c>
      <c r="G222" s="244">
        <v>1254</v>
      </c>
      <c r="H222" s="244">
        <v>1</v>
      </c>
      <c r="I222" s="244">
        <v>114</v>
      </c>
      <c r="J222" s="244">
        <v>8</v>
      </c>
      <c r="K222" s="244">
        <v>920</v>
      </c>
      <c r="L222" s="244">
        <v>0.733652312599681</v>
      </c>
      <c r="M222" s="244">
        <v>115</v>
      </c>
      <c r="N222" s="244">
        <v>3</v>
      </c>
      <c r="O222" s="244">
        <v>345</v>
      </c>
      <c r="P222" s="260">
        <v>0.27511961722488038</v>
      </c>
      <c r="Q222" s="245">
        <v>115</v>
      </c>
    </row>
    <row r="223" spans="1:17" ht="14.4" customHeight="1" x14ac:dyDescent="0.3">
      <c r="A223" s="240" t="s">
        <v>696</v>
      </c>
      <c r="B223" s="241" t="s">
        <v>530</v>
      </c>
      <c r="C223" s="241" t="s">
        <v>531</v>
      </c>
      <c r="D223" s="241" t="s">
        <v>621</v>
      </c>
      <c r="E223" s="241" t="s">
        <v>622</v>
      </c>
      <c r="F223" s="244">
        <v>1</v>
      </c>
      <c r="G223" s="244">
        <v>777</v>
      </c>
      <c r="H223" s="244">
        <v>1</v>
      </c>
      <c r="I223" s="244">
        <v>777</v>
      </c>
      <c r="J223" s="244">
        <v>1</v>
      </c>
      <c r="K223" s="244">
        <v>783</v>
      </c>
      <c r="L223" s="244">
        <v>1.0077220077220077</v>
      </c>
      <c r="M223" s="244">
        <v>783</v>
      </c>
      <c r="N223" s="244"/>
      <c r="O223" s="244"/>
      <c r="P223" s="260"/>
      <c r="Q223" s="245"/>
    </row>
    <row r="224" spans="1:17" ht="14.4" customHeight="1" x14ac:dyDescent="0.3">
      <c r="A224" s="240" t="s">
        <v>696</v>
      </c>
      <c r="B224" s="241" t="s">
        <v>530</v>
      </c>
      <c r="C224" s="241" t="s">
        <v>531</v>
      </c>
      <c r="D224" s="241" t="s">
        <v>623</v>
      </c>
      <c r="E224" s="241" t="s">
        <v>624</v>
      </c>
      <c r="F224" s="244">
        <v>198</v>
      </c>
      <c r="G224" s="244">
        <v>55044</v>
      </c>
      <c r="H224" s="244">
        <v>1</v>
      </c>
      <c r="I224" s="244">
        <v>278</v>
      </c>
      <c r="J224" s="244">
        <v>193</v>
      </c>
      <c r="K224" s="244">
        <v>54040</v>
      </c>
      <c r="L224" s="244">
        <v>0.981760046508248</v>
      </c>
      <c r="M224" s="244">
        <v>280</v>
      </c>
      <c r="N224" s="244">
        <v>192</v>
      </c>
      <c r="O224" s="244">
        <v>53952</v>
      </c>
      <c r="P224" s="260">
        <v>0.98016132548506651</v>
      </c>
      <c r="Q224" s="245">
        <v>281</v>
      </c>
    </row>
    <row r="225" spans="1:17" ht="14.4" customHeight="1" x14ac:dyDescent="0.3">
      <c r="A225" s="240" t="s">
        <v>696</v>
      </c>
      <c r="B225" s="241" t="s">
        <v>530</v>
      </c>
      <c r="C225" s="241" t="s">
        <v>531</v>
      </c>
      <c r="D225" s="241" t="s">
        <v>625</v>
      </c>
      <c r="E225" s="241" t="s">
        <v>626</v>
      </c>
      <c r="F225" s="244">
        <v>2</v>
      </c>
      <c r="G225" s="244">
        <v>480</v>
      </c>
      <c r="H225" s="244">
        <v>1</v>
      </c>
      <c r="I225" s="244">
        <v>240</v>
      </c>
      <c r="J225" s="244">
        <v>2</v>
      </c>
      <c r="K225" s="244">
        <v>484</v>
      </c>
      <c r="L225" s="244">
        <v>1.0083333333333333</v>
      </c>
      <c r="M225" s="244">
        <v>242</v>
      </c>
      <c r="N225" s="244">
        <v>4</v>
      </c>
      <c r="O225" s="244">
        <v>972</v>
      </c>
      <c r="P225" s="260">
        <v>2.0249999999999999</v>
      </c>
      <c r="Q225" s="245">
        <v>243</v>
      </c>
    </row>
    <row r="226" spans="1:17" ht="14.4" customHeight="1" x14ac:dyDescent="0.3">
      <c r="A226" s="240" t="s">
        <v>696</v>
      </c>
      <c r="B226" s="241" t="s">
        <v>530</v>
      </c>
      <c r="C226" s="241" t="s">
        <v>531</v>
      </c>
      <c r="D226" s="241" t="s">
        <v>627</v>
      </c>
      <c r="E226" s="241" t="s">
        <v>628</v>
      </c>
      <c r="F226" s="244"/>
      <c r="G226" s="244"/>
      <c r="H226" s="244"/>
      <c r="I226" s="244"/>
      <c r="J226" s="244">
        <v>1</v>
      </c>
      <c r="K226" s="244">
        <v>3413</v>
      </c>
      <c r="L226" s="244"/>
      <c r="M226" s="244">
        <v>3413</v>
      </c>
      <c r="N226" s="244">
        <v>1</v>
      </c>
      <c r="O226" s="244">
        <v>3439</v>
      </c>
      <c r="P226" s="260"/>
      <c r="Q226" s="245">
        <v>3439</v>
      </c>
    </row>
    <row r="227" spans="1:17" ht="14.4" customHeight="1" x14ac:dyDescent="0.3">
      <c r="A227" s="240" t="s">
        <v>696</v>
      </c>
      <c r="B227" s="241" t="s">
        <v>530</v>
      </c>
      <c r="C227" s="241" t="s">
        <v>531</v>
      </c>
      <c r="D227" s="241" t="s">
        <v>629</v>
      </c>
      <c r="E227" s="241" t="s">
        <v>630</v>
      </c>
      <c r="F227" s="244">
        <v>44</v>
      </c>
      <c r="G227" s="244">
        <v>19844</v>
      </c>
      <c r="H227" s="244">
        <v>1</v>
      </c>
      <c r="I227" s="244">
        <v>451</v>
      </c>
      <c r="J227" s="244">
        <v>56</v>
      </c>
      <c r="K227" s="244">
        <v>25368</v>
      </c>
      <c r="L227" s="244">
        <v>1.2783712961096554</v>
      </c>
      <c r="M227" s="244">
        <v>453</v>
      </c>
      <c r="N227" s="244">
        <v>26</v>
      </c>
      <c r="O227" s="244">
        <v>11856</v>
      </c>
      <c r="P227" s="260">
        <v>0.59746018947792778</v>
      </c>
      <c r="Q227" s="245">
        <v>456</v>
      </c>
    </row>
    <row r="228" spans="1:17" ht="14.4" customHeight="1" x14ac:dyDescent="0.3">
      <c r="A228" s="240" t="s">
        <v>696</v>
      </c>
      <c r="B228" s="241" t="s">
        <v>530</v>
      </c>
      <c r="C228" s="241" t="s">
        <v>531</v>
      </c>
      <c r="D228" s="241" t="s">
        <v>631</v>
      </c>
      <c r="E228" s="241" t="s">
        <v>632</v>
      </c>
      <c r="F228" s="244">
        <v>5</v>
      </c>
      <c r="G228" s="244">
        <v>2260</v>
      </c>
      <c r="H228" s="244">
        <v>1</v>
      </c>
      <c r="I228" s="244">
        <v>452</v>
      </c>
      <c r="J228" s="244">
        <v>18</v>
      </c>
      <c r="K228" s="244">
        <v>8172</v>
      </c>
      <c r="L228" s="244">
        <v>3.6159292035398232</v>
      </c>
      <c r="M228" s="244">
        <v>454</v>
      </c>
      <c r="N228" s="244">
        <v>3</v>
      </c>
      <c r="O228" s="244">
        <v>1371</v>
      </c>
      <c r="P228" s="260">
        <v>0.60663716814159296</v>
      </c>
      <c r="Q228" s="245">
        <v>457</v>
      </c>
    </row>
    <row r="229" spans="1:17" ht="14.4" customHeight="1" x14ac:dyDescent="0.3">
      <c r="A229" s="240" t="s">
        <v>696</v>
      </c>
      <c r="B229" s="241" t="s">
        <v>530</v>
      </c>
      <c r="C229" s="241" t="s">
        <v>531</v>
      </c>
      <c r="D229" s="241" t="s">
        <v>635</v>
      </c>
      <c r="E229" s="241" t="s">
        <v>636</v>
      </c>
      <c r="F229" s="244"/>
      <c r="G229" s="244"/>
      <c r="H229" s="244"/>
      <c r="I229" s="244"/>
      <c r="J229" s="244">
        <v>2</v>
      </c>
      <c r="K229" s="244">
        <v>798</v>
      </c>
      <c r="L229" s="244"/>
      <c r="M229" s="244">
        <v>399</v>
      </c>
      <c r="N229" s="244">
        <v>1</v>
      </c>
      <c r="O229" s="244">
        <v>404</v>
      </c>
      <c r="P229" s="260"/>
      <c r="Q229" s="245">
        <v>404</v>
      </c>
    </row>
    <row r="230" spans="1:17" ht="14.4" customHeight="1" x14ac:dyDescent="0.3">
      <c r="A230" s="240" t="s">
        <v>696</v>
      </c>
      <c r="B230" s="241" t="s">
        <v>530</v>
      </c>
      <c r="C230" s="241" t="s">
        <v>531</v>
      </c>
      <c r="D230" s="241" t="s">
        <v>637</v>
      </c>
      <c r="E230" s="241" t="s">
        <v>638</v>
      </c>
      <c r="F230" s="244">
        <v>219</v>
      </c>
      <c r="G230" s="244">
        <v>75117</v>
      </c>
      <c r="H230" s="244">
        <v>1</v>
      </c>
      <c r="I230" s="244">
        <v>343</v>
      </c>
      <c r="J230" s="244">
        <v>224</v>
      </c>
      <c r="K230" s="244">
        <v>77280</v>
      </c>
      <c r="L230" s="244">
        <v>1.0287950796757059</v>
      </c>
      <c r="M230" s="244">
        <v>345</v>
      </c>
      <c r="N230" s="244">
        <v>213</v>
      </c>
      <c r="O230" s="244">
        <v>74124</v>
      </c>
      <c r="P230" s="260">
        <v>0.98678062222932228</v>
      </c>
      <c r="Q230" s="245">
        <v>348</v>
      </c>
    </row>
    <row r="231" spans="1:17" ht="14.4" customHeight="1" x14ac:dyDescent="0.3">
      <c r="A231" s="240" t="s">
        <v>696</v>
      </c>
      <c r="B231" s="241" t="s">
        <v>530</v>
      </c>
      <c r="C231" s="241" t="s">
        <v>531</v>
      </c>
      <c r="D231" s="241" t="s">
        <v>643</v>
      </c>
      <c r="E231" s="241" t="s">
        <v>644</v>
      </c>
      <c r="F231" s="244"/>
      <c r="G231" s="244"/>
      <c r="H231" s="244"/>
      <c r="I231" s="244"/>
      <c r="J231" s="244"/>
      <c r="K231" s="244"/>
      <c r="L231" s="244"/>
      <c r="M231" s="244"/>
      <c r="N231" s="244">
        <v>1</v>
      </c>
      <c r="O231" s="244">
        <v>1245</v>
      </c>
      <c r="P231" s="260"/>
      <c r="Q231" s="245">
        <v>1245</v>
      </c>
    </row>
    <row r="232" spans="1:17" ht="14.4" customHeight="1" x14ac:dyDescent="0.3">
      <c r="A232" s="240" t="s">
        <v>696</v>
      </c>
      <c r="B232" s="241" t="s">
        <v>530</v>
      </c>
      <c r="C232" s="241" t="s">
        <v>531</v>
      </c>
      <c r="D232" s="241" t="s">
        <v>645</v>
      </c>
      <c r="E232" s="241" t="s">
        <v>646</v>
      </c>
      <c r="F232" s="244"/>
      <c r="G232" s="244"/>
      <c r="H232" s="244"/>
      <c r="I232" s="244"/>
      <c r="J232" s="244"/>
      <c r="K232" s="244"/>
      <c r="L232" s="244"/>
      <c r="M232" s="244"/>
      <c r="N232" s="244">
        <v>4</v>
      </c>
      <c r="O232" s="244">
        <v>8932</v>
      </c>
      <c r="P232" s="260"/>
      <c r="Q232" s="245">
        <v>2233</v>
      </c>
    </row>
    <row r="233" spans="1:17" ht="14.4" customHeight="1" x14ac:dyDescent="0.3">
      <c r="A233" s="240" t="s">
        <v>696</v>
      </c>
      <c r="B233" s="241" t="s">
        <v>530</v>
      </c>
      <c r="C233" s="241" t="s">
        <v>531</v>
      </c>
      <c r="D233" s="241" t="s">
        <v>647</v>
      </c>
      <c r="E233" s="241" t="s">
        <v>648</v>
      </c>
      <c r="F233" s="244"/>
      <c r="G233" s="244"/>
      <c r="H233" s="244"/>
      <c r="I233" s="244"/>
      <c r="J233" s="244"/>
      <c r="K233" s="244"/>
      <c r="L233" s="244"/>
      <c r="M233" s="244"/>
      <c r="N233" s="244">
        <v>4</v>
      </c>
      <c r="O233" s="244">
        <v>4008</v>
      </c>
      <c r="P233" s="260"/>
      <c r="Q233" s="245">
        <v>1002</v>
      </c>
    </row>
    <row r="234" spans="1:17" ht="14.4" customHeight="1" x14ac:dyDescent="0.3">
      <c r="A234" s="240" t="s">
        <v>697</v>
      </c>
      <c r="B234" s="241" t="s">
        <v>530</v>
      </c>
      <c r="C234" s="241" t="s">
        <v>531</v>
      </c>
      <c r="D234" s="241" t="s">
        <v>532</v>
      </c>
      <c r="E234" s="241" t="s">
        <v>533</v>
      </c>
      <c r="F234" s="244"/>
      <c r="G234" s="244"/>
      <c r="H234" s="244"/>
      <c r="I234" s="244"/>
      <c r="J234" s="244">
        <v>2</v>
      </c>
      <c r="K234" s="244">
        <v>530</v>
      </c>
      <c r="L234" s="244"/>
      <c r="M234" s="244">
        <v>265</v>
      </c>
      <c r="N234" s="244">
        <v>1</v>
      </c>
      <c r="O234" s="244">
        <v>266</v>
      </c>
      <c r="P234" s="260"/>
      <c r="Q234" s="245">
        <v>266</v>
      </c>
    </row>
    <row r="235" spans="1:17" ht="14.4" customHeight="1" x14ac:dyDescent="0.3">
      <c r="A235" s="240" t="s">
        <v>697</v>
      </c>
      <c r="B235" s="241" t="s">
        <v>530</v>
      </c>
      <c r="C235" s="241" t="s">
        <v>531</v>
      </c>
      <c r="D235" s="241" t="s">
        <v>534</v>
      </c>
      <c r="E235" s="241" t="s">
        <v>535</v>
      </c>
      <c r="F235" s="244">
        <v>3</v>
      </c>
      <c r="G235" s="244">
        <v>3018</v>
      </c>
      <c r="H235" s="244">
        <v>1</v>
      </c>
      <c r="I235" s="244">
        <v>1006</v>
      </c>
      <c r="J235" s="244">
        <v>5</v>
      </c>
      <c r="K235" s="244">
        <v>5070</v>
      </c>
      <c r="L235" s="244">
        <v>1.679920477137177</v>
      </c>
      <c r="M235" s="244">
        <v>1014</v>
      </c>
      <c r="N235" s="244">
        <v>3</v>
      </c>
      <c r="O235" s="244">
        <v>3072</v>
      </c>
      <c r="P235" s="260">
        <v>1.0178926441351888</v>
      </c>
      <c r="Q235" s="245">
        <v>1024</v>
      </c>
    </row>
    <row r="236" spans="1:17" ht="14.4" customHeight="1" x14ac:dyDescent="0.3">
      <c r="A236" s="240" t="s">
        <v>697</v>
      </c>
      <c r="B236" s="241" t="s">
        <v>530</v>
      </c>
      <c r="C236" s="241" t="s">
        <v>531</v>
      </c>
      <c r="D236" s="241" t="s">
        <v>536</v>
      </c>
      <c r="E236" s="241" t="s">
        <v>537</v>
      </c>
      <c r="F236" s="244"/>
      <c r="G236" s="244"/>
      <c r="H236" s="244"/>
      <c r="I236" s="244"/>
      <c r="J236" s="244">
        <v>1</v>
      </c>
      <c r="K236" s="244">
        <v>2049</v>
      </c>
      <c r="L236" s="244"/>
      <c r="M236" s="244">
        <v>2049</v>
      </c>
      <c r="N236" s="244"/>
      <c r="O236" s="244"/>
      <c r="P236" s="260"/>
      <c r="Q236" s="245"/>
    </row>
    <row r="237" spans="1:17" ht="14.4" customHeight="1" x14ac:dyDescent="0.3">
      <c r="A237" s="240" t="s">
        <v>697</v>
      </c>
      <c r="B237" s="241" t="s">
        <v>530</v>
      </c>
      <c r="C237" s="241" t="s">
        <v>531</v>
      </c>
      <c r="D237" s="241" t="s">
        <v>538</v>
      </c>
      <c r="E237" s="241" t="s">
        <v>539</v>
      </c>
      <c r="F237" s="244"/>
      <c r="G237" s="244"/>
      <c r="H237" s="244"/>
      <c r="I237" s="244"/>
      <c r="J237" s="244">
        <v>2</v>
      </c>
      <c r="K237" s="244">
        <v>952</v>
      </c>
      <c r="L237" s="244"/>
      <c r="M237" s="244">
        <v>476</v>
      </c>
      <c r="N237" s="244"/>
      <c r="O237" s="244"/>
      <c r="P237" s="260"/>
      <c r="Q237" s="245"/>
    </row>
    <row r="238" spans="1:17" ht="14.4" customHeight="1" x14ac:dyDescent="0.3">
      <c r="A238" s="240" t="s">
        <v>697</v>
      </c>
      <c r="B238" s="241" t="s">
        <v>530</v>
      </c>
      <c r="C238" s="241" t="s">
        <v>531</v>
      </c>
      <c r="D238" s="241" t="s">
        <v>544</v>
      </c>
      <c r="E238" s="241" t="s">
        <v>543</v>
      </c>
      <c r="F238" s="244">
        <v>162</v>
      </c>
      <c r="G238" s="244">
        <v>8586</v>
      </c>
      <c r="H238" s="244">
        <v>1</v>
      </c>
      <c r="I238" s="244">
        <v>53</v>
      </c>
      <c r="J238" s="244">
        <v>126</v>
      </c>
      <c r="K238" s="244">
        <v>6678</v>
      </c>
      <c r="L238" s="244">
        <v>0.77777777777777779</v>
      </c>
      <c r="M238" s="244">
        <v>53</v>
      </c>
      <c r="N238" s="244">
        <v>86</v>
      </c>
      <c r="O238" s="244">
        <v>4558</v>
      </c>
      <c r="P238" s="260">
        <v>0.53086419753086422</v>
      </c>
      <c r="Q238" s="245">
        <v>53</v>
      </c>
    </row>
    <row r="239" spans="1:17" ht="14.4" customHeight="1" x14ac:dyDescent="0.3">
      <c r="A239" s="240" t="s">
        <v>697</v>
      </c>
      <c r="B239" s="241" t="s">
        <v>530</v>
      </c>
      <c r="C239" s="241" t="s">
        <v>531</v>
      </c>
      <c r="D239" s="241" t="s">
        <v>545</v>
      </c>
      <c r="E239" s="241" t="s">
        <v>546</v>
      </c>
      <c r="F239" s="244">
        <v>250</v>
      </c>
      <c r="G239" s="244">
        <v>13250</v>
      </c>
      <c r="H239" s="244">
        <v>1</v>
      </c>
      <c r="I239" s="244">
        <v>53</v>
      </c>
      <c r="J239" s="244">
        <v>294</v>
      </c>
      <c r="K239" s="244">
        <v>15582</v>
      </c>
      <c r="L239" s="244">
        <v>1.1759999999999999</v>
      </c>
      <c r="M239" s="244">
        <v>53</v>
      </c>
      <c r="N239" s="244">
        <v>246</v>
      </c>
      <c r="O239" s="244">
        <v>13038</v>
      </c>
      <c r="P239" s="260">
        <v>0.98399999999999999</v>
      </c>
      <c r="Q239" s="245">
        <v>53</v>
      </c>
    </row>
    <row r="240" spans="1:17" ht="14.4" customHeight="1" x14ac:dyDescent="0.3">
      <c r="A240" s="240" t="s">
        <v>697</v>
      </c>
      <c r="B240" s="241" t="s">
        <v>530</v>
      </c>
      <c r="C240" s="241" t="s">
        <v>531</v>
      </c>
      <c r="D240" s="241" t="s">
        <v>547</v>
      </c>
      <c r="E240" s="241" t="s">
        <v>548</v>
      </c>
      <c r="F240" s="244">
        <v>22</v>
      </c>
      <c r="G240" s="244">
        <v>2640</v>
      </c>
      <c r="H240" s="244">
        <v>1</v>
      </c>
      <c r="I240" s="244">
        <v>120</v>
      </c>
      <c r="J240" s="244">
        <v>22</v>
      </c>
      <c r="K240" s="244">
        <v>2640</v>
      </c>
      <c r="L240" s="244">
        <v>1</v>
      </c>
      <c r="M240" s="244">
        <v>120</v>
      </c>
      <c r="N240" s="244">
        <v>22</v>
      </c>
      <c r="O240" s="244">
        <v>2662</v>
      </c>
      <c r="P240" s="260">
        <v>1.0083333333333333</v>
      </c>
      <c r="Q240" s="245">
        <v>121</v>
      </c>
    </row>
    <row r="241" spans="1:17" ht="14.4" customHeight="1" x14ac:dyDescent="0.3">
      <c r="A241" s="240" t="s">
        <v>697</v>
      </c>
      <c r="B241" s="241" t="s">
        <v>530</v>
      </c>
      <c r="C241" s="241" t="s">
        <v>531</v>
      </c>
      <c r="D241" s="241" t="s">
        <v>551</v>
      </c>
      <c r="E241" s="241" t="s">
        <v>552</v>
      </c>
      <c r="F241" s="244">
        <v>65</v>
      </c>
      <c r="G241" s="244">
        <v>128635</v>
      </c>
      <c r="H241" s="244">
        <v>1</v>
      </c>
      <c r="I241" s="244">
        <v>1979</v>
      </c>
      <c r="J241" s="244">
        <v>69</v>
      </c>
      <c r="K241" s="244">
        <v>136965</v>
      </c>
      <c r="L241" s="244">
        <v>1.0647568702141719</v>
      </c>
      <c r="M241" s="244">
        <v>1985</v>
      </c>
      <c r="N241" s="244">
        <v>84</v>
      </c>
      <c r="O241" s="244">
        <v>167412</v>
      </c>
      <c r="P241" s="260">
        <v>1.3014498386908695</v>
      </c>
      <c r="Q241" s="245">
        <v>1993</v>
      </c>
    </row>
    <row r="242" spans="1:17" ht="14.4" customHeight="1" x14ac:dyDescent="0.3">
      <c r="A242" s="240" t="s">
        <v>697</v>
      </c>
      <c r="B242" s="241" t="s">
        <v>530</v>
      </c>
      <c r="C242" s="241" t="s">
        <v>531</v>
      </c>
      <c r="D242" s="241" t="s">
        <v>557</v>
      </c>
      <c r="E242" s="241" t="s">
        <v>558</v>
      </c>
      <c r="F242" s="244">
        <v>2</v>
      </c>
      <c r="G242" s="244">
        <v>754</v>
      </c>
      <c r="H242" s="244">
        <v>1</v>
      </c>
      <c r="I242" s="244">
        <v>377</v>
      </c>
      <c r="J242" s="244">
        <v>14</v>
      </c>
      <c r="K242" s="244">
        <v>5306</v>
      </c>
      <c r="L242" s="244">
        <v>7.0371352785145884</v>
      </c>
      <c r="M242" s="244">
        <v>379</v>
      </c>
      <c r="N242" s="244">
        <v>2</v>
      </c>
      <c r="O242" s="244">
        <v>760</v>
      </c>
      <c r="P242" s="260">
        <v>1.0079575596816976</v>
      </c>
      <c r="Q242" s="245">
        <v>380</v>
      </c>
    </row>
    <row r="243" spans="1:17" ht="14.4" customHeight="1" x14ac:dyDescent="0.3">
      <c r="A243" s="240" t="s">
        <v>697</v>
      </c>
      <c r="B243" s="241" t="s">
        <v>530</v>
      </c>
      <c r="C243" s="241" t="s">
        <v>531</v>
      </c>
      <c r="D243" s="241" t="s">
        <v>559</v>
      </c>
      <c r="E243" s="241" t="s">
        <v>560</v>
      </c>
      <c r="F243" s="244">
        <v>291</v>
      </c>
      <c r="G243" s="244">
        <v>47142</v>
      </c>
      <c r="H243" s="244">
        <v>1</v>
      </c>
      <c r="I243" s="244">
        <v>162</v>
      </c>
      <c r="J243" s="244">
        <v>286</v>
      </c>
      <c r="K243" s="244">
        <v>46904</v>
      </c>
      <c r="L243" s="244">
        <v>0.99495142335921261</v>
      </c>
      <c r="M243" s="244">
        <v>164</v>
      </c>
      <c r="N243" s="244">
        <v>200</v>
      </c>
      <c r="O243" s="244">
        <v>33000</v>
      </c>
      <c r="P243" s="260">
        <v>0.70001272750413646</v>
      </c>
      <c r="Q243" s="245">
        <v>165</v>
      </c>
    </row>
    <row r="244" spans="1:17" ht="14.4" customHeight="1" x14ac:dyDescent="0.3">
      <c r="A244" s="240" t="s">
        <v>697</v>
      </c>
      <c r="B244" s="241" t="s">
        <v>530</v>
      </c>
      <c r="C244" s="241" t="s">
        <v>531</v>
      </c>
      <c r="D244" s="241" t="s">
        <v>561</v>
      </c>
      <c r="E244" s="241" t="s">
        <v>562</v>
      </c>
      <c r="F244" s="244">
        <v>34</v>
      </c>
      <c r="G244" s="244">
        <v>5610</v>
      </c>
      <c r="H244" s="244">
        <v>1</v>
      </c>
      <c r="I244" s="244">
        <v>165</v>
      </c>
      <c r="J244" s="244">
        <v>46</v>
      </c>
      <c r="K244" s="244">
        <v>7682</v>
      </c>
      <c r="L244" s="244">
        <v>1.3693404634581106</v>
      </c>
      <c r="M244" s="244">
        <v>167</v>
      </c>
      <c r="N244" s="244">
        <v>14</v>
      </c>
      <c r="O244" s="244">
        <v>2352</v>
      </c>
      <c r="P244" s="260">
        <v>0.41925133689839572</v>
      </c>
      <c r="Q244" s="245">
        <v>168</v>
      </c>
    </row>
    <row r="245" spans="1:17" ht="14.4" customHeight="1" x14ac:dyDescent="0.3">
      <c r="A245" s="240" t="s">
        <v>697</v>
      </c>
      <c r="B245" s="241" t="s">
        <v>530</v>
      </c>
      <c r="C245" s="241" t="s">
        <v>531</v>
      </c>
      <c r="D245" s="241" t="s">
        <v>563</v>
      </c>
      <c r="E245" s="241" t="s">
        <v>564</v>
      </c>
      <c r="F245" s="244">
        <v>15</v>
      </c>
      <c r="G245" s="244">
        <v>2370</v>
      </c>
      <c r="H245" s="244">
        <v>1</v>
      </c>
      <c r="I245" s="244">
        <v>158</v>
      </c>
      <c r="J245" s="244">
        <v>19</v>
      </c>
      <c r="K245" s="244">
        <v>3021</v>
      </c>
      <c r="L245" s="244">
        <v>1.2746835443037974</v>
      </c>
      <c r="M245" s="244">
        <v>159</v>
      </c>
      <c r="N245" s="244">
        <v>15</v>
      </c>
      <c r="O245" s="244">
        <v>2400</v>
      </c>
      <c r="P245" s="260">
        <v>1.0126582278481013</v>
      </c>
      <c r="Q245" s="245">
        <v>160</v>
      </c>
    </row>
    <row r="246" spans="1:17" ht="14.4" customHeight="1" x14ac:dyDescent="0.3">
      <c r="A246" s="240" t="s">
        <v>697</v>
      </c>
      <c r="B246" s="241" t="s">
        <v>530</v>
      </c>
      <c r="C246" s="241" t="s">
        <v>531</v>
      </c>
      <c r="D246" s="241" t="s">
        <v>567</v>
      </c>
      <c r="E246" s="241" t="s">
        <v>568</v>
      </c>
      <c r="F246" s="244">
        <v>44</v>
      </c>
      <c r="G246" s="244">
        <v>13684</v>
      </c>
      <c r="H246" s="244">
        <v>1</v>
      </c>
      <c r="I246" s="244">
        <v>311</v>
      </c>
      <c r="J246" s="244">
        <v>38</v>
      </c>
      <c r="K246" s="244">
        <v>11894</v>
      </c>
      <c r="L246" s="244">
        <v>0.86919029523531133</v>
      </c>
      <c r="M246" s="244">
        <v>313</v>
      </c>
      <c r="N246" s="244">
        <v>41</v>
      </c>
      <c r="O246" s="244">
        <v>12956</v>
      </c>
      <c r="P246" s="260">
        <v>0.94679918152586962</v>
      </c>
      <c r="Q246" s="245">
        <v>316</v>
      </c>
    </row>
    <row r="247" spans="1:17" ht="14.4" customHeight="1" x14ac:dyDescent="0.3">
      <c r="A247" s="240" t="s">
        <v>697</v>
      </c>
      <c r="B247" s="241" t="s">
        <v>530</v>
      </c>
      <c r="C247" s="241" t="s">
        <v>531</v>
      </c>
      <c r="D247" s="241" t="s">
        <v>569</v>
      </c>
      <c r="E247" s="241" t="s">
        <v>570</v>
      </c>
      <c r="F247" s="244">
        <v>26</v>
      </c>
      <c r="G247" s="244">
        <v>10998</v>
      </c>
      <c r="H247" s="244">
        <v>1</v>
      </c>
      <c r="I247" s="244">
        <v>423</v>
      </c>
      <c r="J247" s="244">
        <v>9</v>
      </c>
      <c r="K247" s="244">
        <v>3825</v>
      </c>
      <c r="L247" s="244">
        <v>0.34779050736497547</v>
      </c>
      <c r="M247" s="244">
        <v>425</v>
      </c>
      <c r="N247" s="244">
        <v>10</v>
      </c>
      <c r="O247" s="244">
        <v>4290</v>
      </c>
      <c r="P247" s="260">
        <v>0.39007092198581561</v>
      </c>
      <c r="Q247" s="245">
        <v>429</v>
      </c>
    </row>
    <row r="248" spans="1:17" ht="14.4" customHeight="1" x14ac:dyDescent="0.3">
      <c r="A248" s="240" t="s">
        <v>697</v>
      </c>
      <c r="B248" s="241" t="s">
        <v>530</v>
      </c>
      <c r="C248" s="241" t="s">
        <v>531</v>
      </c>
      <c r="D248" s="241" t="s">
        <v>571</v>
      </c>
      <c r="E248" s="241" t="s">
        <v>572</v>
      </c>
      <c r="F248" s="244"/>
      <c r="G248" s="244"/>
      <c r="H248" s="244"/>
      <c r="I248" s="244"/>
      <c r="J248" s="244">
        <v>1</v>
      </c>
      <c r="K248" s="244">
        <v>434</v>
      </c>
      <c r="L248" s="244"/>
      <c r="M248" s="244">
        <v>434</v>
      </c>
      <c r="N248" s="244">
        <v>1</v>
      </c>
      <c r="O248" s="244">
        <v>435</v>
      </c>
      <c r="P248" s="260"/>
      <c r="Q248" s="245">
        <v>435</v>
      </c>
    </row>
    <row r="249" spans="1:17" ht="14.4" customHeight="1" x14ac:dyDescent="0.3">
      <c r="A249" s="240" t="s">
        <v>697</v>
      </c>
      <c r="B249" s="241" t="s">
        <v>530</v>
      </c>
      <c r="C249" s="241" t="s">
        <v>531</v>
      </c>
      <c r="D249" s="241" t="s">
        <v>575</v>
      </c>
      <c r="E249" s="241" t="s">
        <v>576</v>
      </c>
      <c r="F249" s="244">
        <v>511</v>
      </c>
      <c r="G249" s="244">
        <v>172207</v>
      </c>
      <c r="H249" s="244">
        <v>1</v>
      </c>
      <c r="I249" s="244">
        <v>337</v>
      </c>
      <c r="J249" s="244">
        <v>694</v>
      </c>
      <c r="K249" s="244">
        <v>233878</v>
      </c>
      <c r="L249" s="244">
        <v>1.3581213307240705</v>
      </c>
      <c r="M249" s="244">
        <v>337</v>
      </c>
      <c r="N249" s="244">
        <v>455</v>
      </c>
      <c r="O249" s="244">
        <v>153790</v>
      </c>
      <c r="P249" s="260">
        <v>0.89305312792162916</v>
      </c>
      <c r="Q249" s="245">
        <v>338</v>
      </c>
    </row>
    <row r="250" spans="1:17" ht="14.4" customHeight="1" x14ac:dyDescent="0.3">
      <c r="A250" s="240" t="s">
        <v>697</v>
      </c>
      <c r="B250" s="241" t="s">
        <v>530</v>
      </c>
      <c r="C250" s="241" t="s">
        <v>531</v>
      </c>
      <c r="D250" s="241" t="s">
        <v>579</v>
      </c>
      <c r="E250" s="241" t="s">
        <v>580</v>
      </c>
      <c r="F250" s="244">
        <v>3</v>
      </c>
      <c r="G250" s="244">
        <v>306</v>
      </c>
      <c r="H250" s="244">
        <v>1</v>
      </c>
      <c r="I250" s="244">
        <v>102</v>
      </c>
      <c r="J250" s="244"/>
      <c r="K250" s="244"/>
      <c r="L250" s="244"/>
      <c r="M250" s="244"/>
      <c r="N250" s="244"/>
      <c r="O250" s="244"/>
      <c r="P250" s="260"/>
      <c r="Q250" s="245"/>
    </row>
    <row r="251" spans="1:17" ht="14.4" customHeight="1" x14ac:dyDescent="0.3">
      <c r="A251" s="240" t="s">
        <v>697</v>
      </c>
      <c r="B251" s="241" t="s">
        <v>530</v>
      </c>
      <c r="C251" s="241" t="s">
        <v>531</v>
      </c>
      <c r="D251" s="241" t="s">
        <v>587</v>
      </c>
      <c r="E251" s="241" t="s">
        <v>588</v>
      </c>
      <c r="F251" s="244">
        <v>1</v>
      </c>
      <c r="G251" s="244">
        <v>222</v>
      </c>
      <c r="H251" s="244">
        <v>1</v>
      </c>
      <c r="I251" s="244">
        <v>222</v>
      </c>
      <c r="J251" s="244">
        <v>2</v>
      </c>
      <c r="K251" s="244">
        <v>444</v>
      </c>
      <c r="L251" s="244">
        <v>2</v>
      </c>
      <c r="M251" s="244">
        <v>222</v>
      </c>
      <c r="N251" s="244">
        <v>2</v>
      </c>
      <c r="O251" s="244">
        <v>446</v>
      </c>
      <c r="P251" s="260">
        <v>2.0090090090090089</v>
      </c>
      <c r="Q251" s="245">
        <v>223</v>
      </c>
    </row>
    <row r="252" spans="1:17" ht="14.4" customHeight="1" x14ac:dyDescent="0.3">
      <c r="A252" s="240" t="s">
        <v>697</v>
      </c>
      <c r="B252" s="241" t="s">
        <v>530</v>
      </c>
      <c r="C252" s="241" t="s">
        <v>531</v>
      </c>
      <c r="D252" s="241" t="s">
        <v>589</v>
      </c>
      <c r="E252" s="241" t="s">
        <v>590</v>
      </c>
      <c r="F252" s="244">
        <v>1</v>
      </c>
      <c r="G252" s="244">
        <v>107</v>
      </c>
      <c r="H252" s="244">
        <v>1</v>
      </c>
      <c r="I252" s="244">
        <v>107</v>
      </c>
      <c r="J252" s="244">
        <v>2</v>
      </c>
      <c r="K252" s="244">
        <v>214</v>
      </c>
      <c r="L252" s="244">
        <v>2</v>
      </c>
      <c r="M252" s="244">
        <v>107</v>
      </c>
      <c r="N252" s="244">
        <v>2</v>
      </c>
      <c r="O252" s="244">
        <v>216</v>
      </c>
      <c r="P252" s="260">
        <v>2.0186915887850465</v>
      </c>
      <c r="Q252" s="245">
        <v>108</v>
      </c>
    </row>
    <row r="253" spans="1:17" ht="14.4" customHeight="1" x14ac:dyDescent="0.3">
      <c r="A253" s="240" t="s">
        <v>697</v>
      </c>
      <c r="B253" s="241" t="s">
        <v>530</v>
      </c>
      <c r="C253" s="241" t="s">
        <v>531</v>
      </c>
      <c r="D253" s="241" t="s">
        <v>593</v>
      </c>
      <c r="E253" s="241" t="s">
        <v>594</v>
      </c>
      <c r="F253" s="244">
        <v>2</v>
      </c>
      <c r="G253" s="244">
        <v>54</v>
      </c>
      <c r="H253" s="244">
        <v>1</v>
      </c>
      <c r="I253" s="244">
        <v>27</v>
      </c>
      <c r="J253" s="244"/>
      <c r="K253" s="244"/>
      <c r="L253" s="244"/>
      <c r="M253" s="244"/>
      <c r="N253" s="244"/>
      <c r="O253" s="244"/>
      <c r="P253" s="260"/>
      <c r="Q253" s="245"/>
    </row>
    <row r="254" spans="1:17" ht="14.4" customHeight="1" x14ac:dyDescent="0.3">
      <c r="A254" s="240" t="s">
        <v>697</v>
      </c>
      <c r="B254" s="241" t="s">
        <v>530</v>
      </c>
      <c r="C254" s="241" t="s">
        <v>531</v>
      </c>
      <c r="D254" s="241" t="s">
        <v>599</v>
      </c>
      <c r="E254" s="241" t="s">
        <v>600</v>
      </c>
      <c r="F254" s="244">
        <v>1</v>
      </c>
      <c r="G254" s="244">
        <v>357</v>
      </c>
      <c r="H254" s="244">
        <v>1</v>
      </c>
      <c r="I254" s="244">
        <v>357</v>
      </c>
      <c r="J254" s="244"/>
      <c r="K254" s="244"/>
      <c r="L254" s="244"/>
      <c r="M254" s="244"/>
      <c r="N254" s="244"/>
      <c r="O254" s="244"/>
      <c r="P254" s="260"/>
      <c r="Q254" s="245"/>
    </row>
    <row r="255" spans="1:17" ht="14.4" customHeight="1" x14ac:dyDescent="0.3">
      <c r="A255" s="240" t="s">
        <v>697</v>
      </c>
      <c r="B255" s="241" t="s">
        <v>530</v>
      </c>
      <c r="C255" s="241" t="s">
        <v>531</v>
      </c>
      <c r="D255" s="241" t="s">
        <v>601</v>
      </c>
      <c r="E255" s="241" t="s">
        <v>602</v>
      </c>
      <c r="F255" s="244">
        <v>3</v>
      </c>
      <c r="G255" s="244">
        <v>108</v>
      </c>
      <c r="H255" s="244">
        <v>1</v>
      </c>
      <c r="I255" s="244">
        <v>36</v>
      </c>
      <c r="J255" s="244">
        <v>2</v>
      </c>
      <c r="K255" s="244">
        <v>72</v>
      </c>
      <c r="L255" s="244">
        <v>0.66666666666666663</v>
      </c>
      <c r="M255" s="244">
        <v>36</v>
      </c>
      <c r="N255" s="244">
        <v>2</v>
      </c>
      <c r="O255" s="244">
        <v>74</v>
      </c>
      <c r="P255" s="260">
        <v>0.68518518518518523</v>
      </c>
      <c r="Q255" s="245">
        <v>37</v>
      </c>
    </row>
    <row r="256" spans="1:17" ht="14.4" customHeight="1" x14ac:dyDescent="0.3">
      <c r="A256" s="240" t="s">
        <v>697</v>
      </c>
      <c r="B256" s="241" t="s">
        <v>530</v>
      </c>
      <c r="C256" s="241" t="s">
        <v>531</v>
      </c>
      <c r="D256" s="241" t="s">
        <v>615</v>
      </c>
      <c r="E256" s="241" t="s">
        <v>616</v>
      </c>
      <c r="F256" s="244">
        <v>5</v>
      </c>
      <c r="G256" s="244">
        <v>390</v>
      </c>
      <c r="H256" s="244">
        <v>1</v>
      </c>
      <c r="I256" s="244">
        <v>78</v>
      </c>
      <c r="J256" s="244"/>
      <c r="K256" s="244"/>
      <c r="L256" s="244"/>
      <c r="M256" s="244"/>
      <c r="N256" s="244"/>
      <c r="O256" s="244"/>
      <c r="P256" s="260"/>
      <c r="Q256" s="245"/>
    </row>
    <row r="257" spans="1:17" ht="14.4" customHeight="1" x14ac:dyDescent="0.3">
      <c r="A257" s="240" t="s">
        <v>697</v>
      </c>
      <c r="B257" s="241" t="s">
        <v>530</v>
      </c>
      <c r="C257" s="241" t="s">
        <v>531</v>
      </c>
      <c r="D257" s="241" t="s">
        <v>617</v>
      </c>
      <c r="E257" s="241" t="s">
        <v>618</v>
      </c>
      <c r="F257" s="244">
        <v>3</v>
      </c>
      <c r="G257" s="244">
        <v>342</v>
      </c>
      <c r="H257" s="244">
        <v>1</v>
      </c>
      <c r="I257" s="244">
        <v>114</v>
      </c>
      <c r="J257" s="244">
        <v>4</v>
      </c>
      <c r="K257" s="244">
        <v>460</v>
      </c>
      <c r="L257" s="244">
        <v>1.3450292397660819</v>
      </c>
      <c r="M257" s="244">
        <v>115</v>
      </c>
      <c r="N257" s="244">
        <v>1</v>
      </c>
      <c r="O257" s="244">
        <v>115</v>
      </c>
      <c r="P257" s="260">
        <v>0.33625730994152048</v>
      </c>
      <c r="Q257" s="245">
        <v>115</v>
      </c>
    </row>
    <row r="258" spans="1:17" ht="14.4" customHeight="1" x14ac:dyDescent="0.3">
      <c r="A258" s="240" t="s">
        <v>697</v>
      </c>
      <c r="B258" s="241" t="s">
        <v>530</v>
      </c>
      <c r="C258" s="241" t="s">
        <v>531</v>
      </c>
      <c r="D258" s="241" t="s">
        <v>623</v>
      </c>
      <c r="E258" s="241" t="s">
        <v>624</v>
      </c>
      <c r="F258" s="244">
        <v>41</v>
      </c>
      <c r="G258" s="244">
        <v>11398</v>
      </c>
      <c r="H258" s="244">
        <v>1</v>
      </c>
      <c r="I258" s="244">
        <v>278</v>
      </c>
      <c r="J258" s="244">
        <v>32</v>
      </c>
      <c r="K258" s="244">
        <v>8960</v>
      </c>
      <c r="L258" s="244">
        <v>0.78610282505702755</v>
      </c>
      <c r="M258" s="244">
        <v>280</v>
      </c>
      <c r="N258" s="244">
        <v>28</v>
      </c>
      <c r="O258" s="244">
        <v>7868</v>
      </c>
      <c r="P258" s="260">
        <v>0.69029654325320233</v>
      </c>
      <c r="Q258" s="245">
        <v>281</v>
      </c>
    </row>
    <row r="259" spans="1:17" ht="14.4" customHeight="1" x14ac:dyDescent="0.3">
      <c r="A259" s="240" t="s">
        <v>697</v>
      </c>
      <c r="B259" s="241" t="s">
        <v>530</v>
      </c>
      <c r="C259" s="241" t="s">
        <v>531</v>
      </c>
      <c r="D259" s="241" t="s">
        <v>625</v>
      </c>
      <c r="E259" s="241" t="s">
        <v>626</v>
      </c>
      <c r="F259" s="244">
        <v>1</v>
      </c>
      <c r="G259" s="244">
        <v>240</v>
      </c>
      <c r="H259" s="244">
        <v>1</v>
      </c>
      <c r="I259" s="244">
        <v>240</v>
      </c>
      <c r="J259" s="244"/>
      <c r="K259" s="244"/>
      <c r="L259" s="244"/>
      <c r="M259" s="244"/>
      <c r="N259" s="244"/>
      <c r="O259" s="244"/>
      <c r="P259" s="260"/>
      <c r="Q259" s="245"/>
    </row>
    <row r="260" spans="1:17" ht="14.4" customHeight="1" x14ac:dyDescent="0.3">
      <c r="A260" s="240" t="s">
        <v>697</v>
      </c>
      <c r="B260" s="241" t="s">
        <v>530</v>
      </c>
      <c r="C260" s="241" t="s">
        <v>531</v>
      </c>
      <c r="D260" s="241" t="s">
        <v>627</v>
      </c>
      <c r="E260" s="241" t="s">
        <v>628</v>
      </c>
      <c r="F260" s="244">
        <v>3</v>
      </c>
      <c r="G260" s="244">
        <v>10179</v>
      </c>
      <c r="H260" s="244">
        <v>1</v>
      </c>
      <c r="I260" s="244">
        <v>3393</v>
      </c>
      <c r="J260" s="244">
        <v>6</v>
      </c>
      <c r="K260" s="244">
        <v>20478</v>
      </c>
      <c r="L260" s="244">
        <v>2.0117889773062188</v>
      </c>
      <c r="M260" s="244">
        <v>3413</v>
      </c>
      <c r="N260" s="244">
        <v>3</v>
      </c>
      <c r="O260" s="244">
        <v>10317</v>
      </c>
      <c r="P260" s="260">
        <v>1.0135573239021516</v>
      </c>
      <c r="Q260" s="245">
        <v>3439</v>
      </c>
    </row>
    <row r="261" spans="1:17" ht="14.4" customHeight="1" x14ac:dyDescent="0.3">
      <c r="A261" s="240" t="s">
        <v>697</v>
      </c>
      <c r="B261" s="241" t="s">
        <v>530</v>
      </c>
      <c r="C261" s="241" t="s">
        <v>531</v>
      </c>
      <c r="D261" s="241" t="s">
        <v>629</v>
      </c>
      <c r="E261" s="241" t="s">
        <v>630</v>
      </c>
      <c r="F261" s="244">
        <v>90</v>
      </c>
      <c r="G261" s="244">
        <v>40590</v>
      </c>
      <c r="H261" s="244">
        <v>1</v>
      </c>
      <c r="I261" s="244">
        <v>451</v>
      </c>
      <c r="J261" s="244">
        <v>104</v>
      </c>
      <c r="K261" s="244">
        <v>47112</v>
      </c>
      <c r="L261" s="244">
        <v>1.160679970436068</v>
      </c>
      <c r="M261" s="244">
        <v>453</v>
      </c>
      <c r="N261" s="244">
        <v>77</v>
      </c>
      <c r="O261" s="244">
        <v>35112</v>
      </c>
      <c r="P261" s="260">
        <v>0.86504065040650402</v>
      </c>
      <c r="Q261" s="245">
        <v>456</v>
      </c>
    </row>
    <row r="262" spans="1:17" ht="14.4" customHeight="1" x14ac:dyDescent="0.3">
      <c r="A262" s="240" t="s">
        <v>697</v>
      </c>
      <c r="B262" s="241" t="s">
        <v>530</v>
      </c>
      <c r="C262" s="241" t="s">
        <v>531</v>
      </c>
      <c r="D262" s="241" t="s">
        <v>631</v>
      </c>
      <c r="E262" s="241" t="s">
        <v>632</v>
      </c>
      <c r="F262" s="244">
        <v>2</v>
      </c>
      <c r="G262" s="244">
        <v>904</v>
      </c>
      <c r="H262" s="244">
        <v>1</v>
      </c>
      <c r="I262" s="244">
        <v>452</v>
      </c>
      <c r="J262" s="244">
        <v>2</v>
      </c>
      <c r="K262" s="244">
        <v>908</v>
      </c>
      <c r="L262" s="244">
        <v>1.0044247787610618</v>
      </c>
      <c r="M262" s="244">
        <v>454</v>
      </c>
      <c r="N262" s="244">
        <v>2</v>
      </c>
      <c r="O262" s="244">
        <v>914</v>
      </c>
      <c r="P262" s="260">
        <v>1.0110619469026549</v>
      </c>
      <c r="Q262" s="245">
        <v>457</v>
      </c>
    </row>
    <row r="263" spans="1:17" ht="14.4" customHeight="1" x14ac:dyDescent="0.3">
      <c r="A263" s="240" t="s">
        <v>697</v>
      </c>
      <c r="B263" s="241" t="s">
        <v>530</v>
      </c>
      <c r="C263" s="241" t="s">
        <v>531</v>
      </c>
      <c r="D263" s="241" t="s">
        <v>635</v>
      </c>
      <c r="E263" s="241" t="s">
        <v>636</v>
      </c>
      <c r="F263" s="244">
        <v>3</v>
      </c>
      <c r="G263" s="244">
        <v>1185</v>
      </c>
      <c r="H263" s="244">
        <v>1</v>
      </c>
      <c r="I263" s="244">
        <v>395</v>
      </c>
      <c r="J263" s="244">
        <v>6</v>
      </c>
      <c r="K263" s="244">
        <v>2394</v>
      </c>
      <c r="L263" s="244">
        <v>2.0202531645569621</v>
      </c>
      <c r="M263" s="244">
        <v>399</v>
      </c>
      <c r="N263" s="244">
        <v>3</v>
      </c>
      <c r="O263" s="244">
        <v>1212</v>
      </c>
      <c r="P263" s="260">
        <v>1.0227848101265822</v>
      </c>
      <c r="Q263" s="245">
        <v>404</v>
      </c>
    </row>
    <row r="264" spans="1:17" ht="14.4" customHeight="1" x14ac:dyDescent="0.3">
      <c r="A264" s="240" t="s">
        <v>697</v>
      </c>
      <c r="B264" s="241" t="s">
        <v>530</v>
      </c>
      <c r="C264" s="241" t="s">
        <v>531</v>
      </c>
      <c r="D264" s="241" t="s">
        <v>637</v>
      </c>
      <c r="E264" s="241" t="s">
        <v>638</v>
      </c>
      <c r="F264" s="244">
        <v>140</v>
      </c>
      <c r="G264" s="244">
        <v>48020</v>
      </c>
      <c r="H264" s="244">
        <v>1</v>
      </c>
      <c r="I264" s="244">
        <v>343</v>
      </c>
      <c r="J264" s="244">
        <v>139</v>
      </c>
      <c r="K264" s="244">
        <v>47955</v>
      </c>
      <c r="L264" s="244">
        <v>0.99864639733444394</v>
      </c>
      <c r="M264" s="244">
        <v>345</v>
      </c>
      <c r="N264" s="244">
        <v>107</v>
      </c>
      <c r="O264" s="244">
        <v>37236</v>
      </c>
      <c r="P264" s="260">
        <v>0.77542690545605997</v>
      </c>
      <c r="Q264" s="245">
        <v>348</v>
      </c>
    </row>
    <row r="265" spans="1:17" ht="14.4" customHeight="1" x14ac:dyDescent="0.3">
      <c r="A265" s="240" t="s">
        <v>697</v>
      </c>
      <c r="B265" s="241" t="s">
        <v>530</v>
      </c>
      <c r="C265" s="241" t="s">
        <v>531</v>
      </c>
      <c r="D265" s="241" t="s">
        <v>641</v>
      </c>
      <c r="E265" s="241" t="s">
        <v>642</v>
      </c>
      <c r="F265" s="244"/>
      <c r="G265" s="244"/>
      <c r="H265" s="244"/>
      <c r="I265" s="244"/>
      <c r="J265" s="244">
        <v>1</v>
      </c>
      <c r="K265" s="244">
        <v>2161</v>
      </c>
      <c r="L265" s="244"/>
      <c r="M265" s="244">
        <v>2161</v>
      </c>
      <c r="N265" s="244"/>
      <c r="O265" s="244"/>
      <c r="P265" s="260"/>
      <c r="Q265" s="245"/>
    </row>
    <row r="266" spans="1:17" ht="14.4" customHeight="1" x14ac:dyDescent="0.3">
      <c r="A266" s="240" t="s">
        <v>697</v>
      </c>
      <c r="B266" s="241" t="s">
        <v>530</v>
      </c>
      <c r="C266" s="241" t="s">
        <v>531</v>
      </c>
      <c r="D266" s="241" t="s">
        <v>643</v>
      </c>
      <c r="E266" s="241" t="s">
        <v>644</v>
      </c>
      <c r="F266" s="244"/>
      <c r="G266" s="244"/>
      <c r="H266" s="244"/>
      <c r="I266" s="244"/>
      <c r="J266" s="244">
        <v>3</v>
      </c>
      <c r="K266" s="244">
        <v>3708</v>
      </c>
      <c r="L266" s="244"/>
      <c r="M266" s="244">
        <v>1236</v>
      </c>
      <c r="N266" s="244"/>
      <c r="O266" s="244"/>
      <c r="P266" s="260"/>
      <c r="Q266" s="245"/>
    </row>
    <row r="267" spans="1:17" ht="14.4" customHeight="1" x14ac:dyDescent="0.3">
      <c r="A267" s="240" t="s">
        <v>697</v>
      </c>
      <c r="B267" s="241" t="s">
        <v>530</v>
      </c>
      <c r="C267" s="241" t="s">
        <v>531</v>
      </c>
      <c r="D267" s="241" t="s">
        <v>645</v>
      </c>
      <c r="E267" s="241" t="s">
        <v>646</v>
      </c>
      <c r="F267" s="244"/>
      <c r="G267" s="244"/>
      <c r="H267" s="244"/>
      <c r="I267" s="244"/>
      <c r="J267" s="244">
        <v>10</v>
      </c>
      <c r="K267" s="244">
        <v>22210</v>
      </c>
      <c r="L267" s="244"/>
      <c r="M267" s="244">
        <v>2221</v>
      </c>
      <c r="N267" s="244"/>
      <c r="O267" s="244"/>
      <c r="P267" s="260"/>
      <c r="Q267" s="245"/>
    </row>
    <row r="268" spans="1:17" ht="14.4" customHeight="1" x14ac:dyDescent="0.3">
      <c r="A268" s="240" t="s">
        <v>697</v>
      </c>
      <c r="B268" s="241" t="s">
        <v>530</v>
      </c>
      <c r="C268" s="241" t="s">
        <v>531</v>
      </c>
      <c r="D268" s="241" t="s">
        <v>647</v>
      </c>
      <c r="E268" s="241" t="s">
        <v>648</v>
      </c>
      <c r="F268" s="244"/>
      <c r="G268" s="244"/>
      <c r="H268" s="244"/>
      <c r="I268" s="244"/>
      <c r="J268" s="244">
        <v>10</v>
      </c>
      <c r="K268" s="244">
        <v>10000</v>
      </c>
      <c r="L268" s="244"/>
      <c r="M268" s="244">
        <v>1000</v>
      </c>
      <c r="N268" s="244"/>
      <c r="O268" s="244"/>
      <c r="P268" s="260"/>
      <c r="Q268" s="245"/>
    </row>
    <row r="269" spans="1:17" ht="14.4" customHeight="1" x14ac:dyDescent="0.3">
      <c r="A269" s="240" t="s">
        <v>697</v>
      </c>
      <c r="B269" s="241" t="s">
        <v>651</v>
      </c>
      <c r="C269" s="241" t="s">
        <v>531</v>
      </c>
      <c r="D269" s="241" t="s">
        <v>652</v>
      </c>
      <c r="E269" s="241" t="s">
        <v>653</v>
      </c>
      <c r="F269" s="244"/>
      <c r="G269" s="244"/>
      <c r="H269" s="244"/>
      <c r="I269" s="244"/>
      <c r="J269" s="244"/>
      <c r="K269" s="244"/>
      <c r="L269" s="244"/>
      <c r="M269" s="244"/>
      <c r="N269" s="244">
        <v>4</v>
      </c>
      <c r="O269" s="244">
        <v>4140</v>
      </c>
      <c r="P269" s="260"/>
      <c r="Q269" s="245">
        <v>1035</v>
      </c>
    </row>
    <row r="270" spans="1:17" ht="14.4" customHeight="1" x14ac:dyDescent="0.3">
      <c r="A270" s="240" t="s">
        <v>697</v>
      </c>
      <c r="B270" s="241" t="s">
        <v>651</v>
      </c>
      <c r="C270" s="241" t="s">
        <v>531</v>
      </c>
      <c r="D270" s="241" t="s">
        <v>654</v>
      </c>
      <c r="E270" s="241" t="s">
        <v>655</v>
      </c>
      <c r="F270" s="244"/>
      <c r="G270" s="244"/>
      <c r="H270" s="244"/>
      <c r="I270" s="244"/>
      <c r="J270" s="244"/>
      <c r="K270" s="244"/>
      <c r="L270" s="244"/>
      <c r="M270" s="244"/>
      <c r="N270" s="244">
        <v>2</v>
      </c>
      <c r="O270" s="244">
        <v>434</v>
      </c>
      <c r="P270" s="260"/>
      <c r="Q270" s="245">
        <v>217</v>
      </c>
    </row>
    <row r="271" spans="1:17" ht="14.4" customHeight="1" x14ac:dyDescent="0.3">
      <c r="A271" s="240" t="s">
        <v>698</v>
      </c>
      <c r="B271" s="241" t="s">
        <v>530</v>
      </c>
      <c r="C271" s="241" t="s">
        <v>531</v>
      </c>
      <c r="D271" s="241" t="s">
        <v>532</v>
      </c>
      <c r="E271" s="241" t="s">
        <v>533</v>
      </c>
      <c r="F271" s="244"/>
      <c r="G271" s="244"/>
      <c r="H271" s="244"/>
      <c r="I271" s="244"/>
      <c r="J271" s="244">
        <v>2</v>
      </c>
      <c r="K271" s="244">
        <v>530</v>
      </c>
      <c r="L271" s="244"/>
      <c r="M271" s="244">
        <v>265</v>
      </c>
      <c r="N271" s="244">
        <v>1</v>
      </c>
      <c r="O271" s="244">
        <v>266</v>
      </c>
      <c r="P271" s="260"/>
      <c r="Q271" s="245">
        <v>266</v>
      </c>
    </row>
    <row r="272" spans="1:17" ht="14.4" customHeight="1" x14ac:dyDescent="0.3">
      <c r="A272" s="240" t="s">
        <v>698</v>
      </c>
      <c r="B272" s="241" t="s">
        <v>530</v>
      </c>
      <c r="C272" s="241" t="s">
        <v>531</v>
      </c>
      <c r="D272" s="241" t="s">
        <v>534</v>
      </c>
      <c r="E272" s="241" t="s">
        <v>535</v>
      </c>
      <c r="F272" s="244">
        <v>33</v>
      </c>
      <c r="G272" s="244">
        <v>33198</v>
      </c>
      <c r="H272" s="244">
        <v>1</v>
      </c>
      <c r="I272" s="244">
        <v>1006</v>
      </c>
      <c r="J272" s="244">
        <v>31</v>
      </c>
      <c r="K272" s="244">
        <v>31434</v>
      </c>
      <c r="L272" s="244">
        <v>0.94686426893186337</v>
      </c>
      <c r="M272" s="244">
        <v>1014</v>
      </c>
      <c r="N272" s="244">
        <v>48</v>
      </c>
      <c r="O272" s="244">
        <v>49152</v>
      </c>
      <c r="P272" s="260">
        <v>1.4805711187420929</v>
      </c>
      <c r="Q272" s="245">
        <v>1024</v>
      </c>
    </row>
    <row r="273" spans="1:17" ht="14.4" customHeight="1" x14ac:dyDescent="0.3">
      <c r="A273" s="240" t="s">
        <v>698</v>
      </c>
      <c r="B273" s="241" t="s">
        <v>530</v>
      </c>
      <c r="C273" s="241" t="s">
        <v>531</v>
      </c>
      <c r="D273" s="241" t="s">
        <v>536</v>
      </c>
      <c r="E273" s="241" t="s">
        <v>537</v>
      </c>
      <c r="F273" s="244">
        <v>1</v>
      </c>
      <c r="G273" s="244">
        <v>2037</v>
      </c>
      <c r="H273" s="244">
        <v>1</v>
      </c>
      <c r="I273" s="244">
        <v>2037</v>
      </c>
      <c r="J273" s="244">
        <v>7</v>
      </c>
      <c r="K273" s="244">
        <v>14343</v>
      </c>
      <c r="L273" s="244">
        <v>7.0412371134020617</v>
      </c>
      <c r="M273" s="244">
        <v>2049</v>
      </c>
      <c r="N273" s="244">
        <v>8</v>
      </c>
      <c r="O273" s="244">
        <v>16512</v>
      </c>
      <c r="P273" s="260">
        <v>8.1060382916053015</v>
      </c>
      <c r="Q273" s="245">
        <v>2064</v>
      </c>
    </row>
    <row r="274" spans="1:17" ht="14.4" customHeight="1" x14ac:dyDescent="0.3">
      <c r="A274" s="240" t="s">
        <v>698</v>
      </c>
      <c r="B274" s="241" t="s">
        <v>530</v>
      </c>
      <c r="C274" s="241" t="s">
        <v>531</v>
      </c>
      <c r="D274" s="241" t="s">
        <v>688</v>
      </c>
      <c r="E274" s="241" t="s">
        <v>689</v>
      </c>
      <c r="F274" s="244"/>
      <c r="G274" s="244"/>
      <c r="H274" s="244"/>
      <c r="I274" s="244"/>
      <c r="J274" s="244">
        <v>1</v>
      </c>
      <c r="K274" s="244">
        <v>2185</v>
      </c>
      <c r="L274" s="244"/>
      <c r="M274" s="244">
        <v>2185</v>
      </c>
      <c r="N274" s="244"/>
      <c r="O274" s="244"/>
      <c r="P274" s="260"/>
      <c r="Q274" s="245"/>
    </row>
    <row r="275" spans="1:17" ht="14.4" customHeight="1" x14ac:dyDescent="0.3">
      <c r="A275" s="240" t="s">
        <v>698</v>
      </c>
      <c r="B275" s="241" t="s">
        <v>530</v>
      </c>
      <c r="C275" s="241" t="s">
        <v>531</v>
      </c>
      <c r="D275" s="241" t="s">
        <v>538</v>
      </c>
      <c r="E275" s="241" t="s">
        <v>539</v>
      </c>
      <c r="F275" s="244"/>
      <c r="G275" s="244"/>
      <c r="H275" s="244"/>
      <c r="I275" s="244"/>
      <c r="J275" s="244">
        <v>1</v>
      </c>
      <c r="K275" s="244">
        <v>476</v>
      </c>
      <c r="L275" s="244"/>
      <c r="M275" s="244">
        <v>476</v>
      </c>
      <c r="N275" s="244"/>
      <c r="O275" s="244"/>
      <c r="P275" s="260"/>
      <c r="Q275" s="245"/>
    </row>
    <row r="276" spans="1:17" ht="14.4" customHeight="1" x14ac:dyDescent="0.3">
      <c r="A276" s="240" t="s">
        <v>698</v>
      </c>
      <c r="B276" s="241" t="s">
        <v>530</v>
      </c>
      <c r="C276" s="241" t="s">
        <v>531</v>
      </c>
      <c r="D276" s="241" t="s">
        <v>544</v>
      </c>
      <c r="E276" s="241" t="s">
        <v>543</v>
      </c>
      <c r="F276" s="244">
        <v>32</v>
      </c>
      <c r="G276" s="244">
        <v>1696</v>
      </c>
      <c r="H276" s="244">
        <v>1</v>
      </c>
      <c r="I276" s="244">
        <v>53</v>
      </c>
      <c r="J276" s="244">
        <v>78</v>
      </c>
      <c r="K276" s="244">
        <v>4134</v>
      </c>
      <c r="L276" s="244">
        <v>2.4375</v>
      </c>
      <c r="M276" s="244">
        <v>53</v>
      </c>
      <c r="N276" s="244">
        <v>22</v>
      </c>
      <c r="O276" s="244">
        <v>1166</v>
      </c>
      <c r="P276" s="260">
        <v>0.6875</v>
      </c>
      <c r="Q276" s="245">
        <v>53</v>
      </c>
    </row>
    <row r="277" spans="1:17" ht="14.4" customHeight="1" x14ac:dyDescent="0.3">
      <c r="A277" s="240" t="s">
        <v>698</v>
      </c>
      <c r="B277" s="241" t="s">
        <v>530</v>
      </c>
      <c r="C277" s="241" t="s">
        <v>531</v>
      </c>
      <c r="D277" s="241" t="s">
        <v>545</v>
      </c>
      <c r="E277" s="241" t="s">
        <v>546</v>
      </c>
      <c r="F277" s="244">
        <v>20</v>
      </c>
      <c r="G277" s="244">
        <v>1060</v>
      </c>
      <c r="H277" s="244">
        <v>1</v>
      </c>
      <c r="I277" s="244">
        <v>53</v>
      </c>
      <c r="J277" s="244">
        <v>4</v>
      </c>
      <c r="K277" s="244">
        <v>212</v>
      </c>
      <c r="L277" s="244">
        <v>0.2</v>
      </c>
      <c r="M277" s="244">
        <v>53</v>
      </c>
      <c r="N277" s="244">
        <v>8</v>
      </c>
      <c r="O277" s="244">
        <v>424</v>
      </c>
      <c r="P277" s="260">
        <v>0.4</v>
      </c>
      <c r="Q277" s="245">
        <v>53</v>
      </c>
    </row>
    <row r="278" spans="1:17" ht="14.4" customHeight="1" x14ac:dyDescent="0.3">
      <c r="A278" s="240" t="s">
        <v>698</v>
      </c>
      <c r="B278" s="241" t="s">
        <v>530</v>
      </c>
      <c r="C278" s="241" t="s">
        <v>531</v>
      </c>
      <c r="D278" s="241" t="s">
        <v>547</v>
      </c>
      <c r="E278" s="241" t="s">
        <v>548</v>
      </c>
      <c r="F278" s="244">
        <v>101</v>
      </c>
      <c r="G278" s="244">
        <v>12120</v>
      </c>
      <c r="H278" s="244">
        <v>1</v>
      </c>
      <c r="I278" s="244">
        <v>120</v>
      </c>
      <c r="J278" s="244">
        <v>98</v>
      </c>
      <c r="K278" s="244">
        <v>11760</v>
      </c>
      <c r="L278" s="244">
        <v>0.97029702970297027</v>
      </c>
      <c r="M278" s="244">
        <v>120</v>
      </c>
      <c r="N278" s="244">
        <v>78</v>
      </c>
      <c r="O278" s="244">
        <v>9438</v>
      </c>
      <c r="P278" s="260">
        <v>0.77871287128712874</v>
      </c>
      <c r="Q278" s="245">
        <v>121</v>
      </c>
    </row>
    <row r="279" spans="1:17" ht="14.4" customHeight="1" x14ac:dyDescent="0.3">
      <c r="A279" s="240" t="s">
        <v>698</v>
      </c>
      <c r="B279" s="241" t="s">
        <v>530</v>
      </c>
      <c r="C279" s="241" t="s">
        <v>531</v>
      </c>
      <c r="D279" s="241" t="s">
        <v>549</v>
      </c>
      <c r="E279" s="241" t="s">
        <v>550</v>
      </c>
      <c r="F279" s="244">
        <v>5</v>
      </c>
      <c r="G279" s="244">
        <v>865</v>
      </c>
      <c r="H279" s="244">
        <v>1</v>
      </c>
      <c r="I279" s="244">
        <v>173</v>
      </c>
      <c r="J279" s="244">
        <v>5</v>
      </c>
      <c r="K279" s="244">
        <v>865</v>
      </c>
      <c r="L279" s="244">
        <v>1</v>
      </c>
      <c r="M279" s="244">
        <v>173</v>
      </c>
      <c r="N279" s="244">
        <v>5</v>
      </c>
      <c r="O279" s="244">
        <v>870</v>
      </c>
      <c r="P279" s="260">
        <v>1.0057803468208093</v>
      </c>
      <c r="Q279" s="245">
        <v>174</v>
      </c>
    </row>
    <row r="280" spans="1:17" ht="14.4" customHeight="1" x14ac:dyDescent="0.3">
      <c r="A280" s="240" t="s">
        <v>698</v>
      </c>
      <c r="B280" s="241" t="s">
        <v>530</v>
      </c>
      <c r="C280" s="241" t="s">
        <v>531</v>
      </c>
      <c r="D280" s="241" t="s">
        <v>551</v>
      </c>
      <c r="E280" s="241" t="s">
        <v>552</v>
      </c>
      <c r="F280" s="244"/>
      <c r="G280" s="244"/>
      <c r="H280" s="244"/>
      <c r="I280" s="244"/>
      <c r="J280" s="244"/>
      <c r="K280" s="244"/>
      <c r="L280" s="244"/>
      <c r="M280" s="244"/>
      <c r="N280" s="244">
        <v>2</v>
      </c>
      <c r="O280" s="244">
        <v>3986</v>
      </c>
      <c r="P280" s="260"/>
      <c r="Q280" s="245">
        <v>1993</v>
      </c>
    </row>
    <row r="281" spans="1:17" ht="14.4" customHeight="1" x14ac:dyDescent="0.3">
      <c r="A281" s="240" t="s">
        <v>698</v>
      </c>
      <c r="B281" s="241" t="s">
        <v>530</v>
      </c>
      <c r="C281" s="241" t="s">
        <v>531</v>
      </c>
      <c r="D281" s="241" t="s">
        <v>555</v>
      </c>
      <c r="E281" s="241" t="s">
        <v>556</v>
      </c>
      <c r="F281" s="244">
        <v>1</v>
      </c>
      <c r="G281" s="244">
        <v>222</v>
      </c>
      <c r="H281" s="244">
        <v>1</v>
      </c>
      <c r="I281" s="244">
        <v>222</v>
      </c>
      <c r="J281" s="244"/>
      <c r="K281" s="244"/>
      <c r="L281" s="244"/>
      <c r="M281" s="244"/>
      <c r="N281" s="244"/>
      <c r="O281" s="244"/>
      <c r="P281" s="260"/>
      <c r="Q281" s="245"/>
    </row>
    <row r="282" spans="1:17" ht="14.4" customHeight="1" x14ac:dyDescent="0.3">
      <c r="A282" s="240" t="s">
        <v>698</v>
      </c>
      <c r="B282" s="241" t="s">
        <v>530</v>
      </c>
      <c r="C282" s="241" t="s">
        <v>531</v>
      </c>
      <c r="D282" s="241" t="s">
        <v>557</v>
      </c>
      <c r="E282" s="241" t="s">
        <v>558</v>
      </c>
      <c r="F282" s="244"/>
      <c r="G282" s="244"/>
      <c r="H282" s="244"/>
      <c r="I282" s="244"/>
      <c r="J282" s="244">
        <v>4</v>
      </c>
      <c r="K282" s="244">
        <v>1516</v>
      </c>
      <c r="L282" s="244"/>
      <c r="M282" s="244">
        <v>379</v>
      </c>
      <c r="N282" s="244"/>
      <c r="O282" s="244"/>
      <c r="P282" s="260"/>
      <c r="Q282" s="245"/>
    </row>
    <row r="283" spans="1:17" ht="14.4" customHeight="1" x14ac:dyDescent="0.3">
      <c r="A283" s="240" t="s">
        <v>698</v>
      </c>
      <c r="B283" s="241" t="s">
        <v>530</v>
      </c>
      <c r="C283" s="241" t="s">
        <v>531</v>
      </c>
      <c r="D283" s="241" t="s">
        <v>559</v>
      </c>
      <c r="E283" s="241" t="s">
        <v>560</v>
      </c>
      <c r="F283" s="244">
        <v>856</v>
      </c>
      <c r="G283" s="244">
        <v>138672</v>
      </c>
      <c r="H283" s="244">
        <v>1</v>
      </c>
      <c r="I283" s="244">
        <v>162</v>
      </c>
      <c r="J283" s="244">
        <v>892</v>
      </c>
      <c r="K283" s="244">
        <v>146288</v>
      </c>
      <c r="L283" s="244">
        <v>1.0549209645782855</v>
      </c>
      <c r="M283" s="244">
        <v>164</v>
      </c>
      <c r="N283" s="244">
        <v>1004</v>
      </c>
      <c r="O283" s="244">
        <v>165660</v>
      </c>
      <c r="P283" s="260">
        <v>1.1946175147109726</v>
      </c>
      <c r="Q283" s="245">
        <v>165</v>
      </c>
    </row>
    <row r="284" spans="1:17" ht="14.4" customHeight="1" x14ac:dyDescent="0.3">
      <c r="A284" s="240" t="s">
        <v>698</v>
      </c>
      <c r="B284" s="241" t="s">
        <v>530</v>
      </c>
      <c r="C284" s="241" t="s">
        <v>531</v>
      </c>
      <c r="D284" s="241" t="s">
        <v>561</v>
      </c>
      <c r="E284" s="241" t="s">
        <v>562</v>
      </c>
      <c r="F284" s="244">
        <v>18</v>
      </c>
      <c r="G284" s="244">
        <v>2970</v>
      </c>
      <c r="H284" s="244">
        <v>1</v>
      </c>
      <c r="I284" s="244">
        <v>165</v>
      </c>
      <c r="J284" s="244">
        <v>14</v>
      </c>
      <c r="K284" s="244">
        <v>2338</v>
      </c>
      <c r="L284" s="244">
        <v>0.78720538720538724</v>
      </c>
      <c r="M284" s="244">
        <v>167</v>
      </c>
      <c r="N284" s="244">
        <v>23</v>
      </c>
      <c r="O284" s="244">
        <v>3864</v>
      </c>
      <c r="P284" s="260">
        <v>1.3010101010101009</v>
      </c>
      <c r="Q284" s="245">
        <v>168</v>
      </c>
    </row>
    <row r="285" spans="1:17" ht="14.4" customHeight="1" x14ac:dyDescent="0.3">
      <c r="A285" s="240" t="s">
        <v>698</v>
      </c>
      <c r="B285" s="241" t="s">
        <v>530</v>
      </c>
      <c r="C285" s="241" t="s">
        <v>531</v>
      </c>
      <c r="D285" s="241" t="s">
        <v>563</v>
      </c>
      <c r="E285" s="241" t="s">
        <v>564</v>
      </c>
      <c r="F285" s="244">
        <v>13</v>
      </c>
      <c r="G285" s="244">
        <v>2054</v>
      </c>
      <c r="H285" s="244">
        <v>1</v>
      </c>
      <c r="I285" s="244">
        <v>158</v>
      </c>
      <c r="J285" s="244">
        <v>32</v>
      </c>
      <c r="K285" s="244">
        <v>5088</v>
      </c>
      <c r="L285" s="244">
        <v>2.4771178188899707</v>
      </c>
      <c r="M285" s="244">
        <v>159</v>
      </c>
      <c r="N285" s="244">
        <v>35</v>
      </c>
      <c r="O285" s="244">
        <v>5600</v>
      </c>
      <c r="P285" s="260">
        <v>2.7263875365141188</v>
      </c>
      <c r="Q285" s="245">
        <v>160</v>
      </c>
    </row>
    <row r="286" spans="1:17" ht="14.4" customHeight="1" x14ac:dyDescent="0.3">
      <c r="A286" s="240" t="s">
        <v>698</v>
      </c>
      <c r="B286" s="241" t="s">
        <v>530</v>
      </c>
      <c r="C286" s="241" t="s">
        <v>531</v>
      </c>
      <c r="D286" s="241" t="s">
        <v>565</v>
      </c>
      <c r="E286" s="241" t="s">
        <v>566</v>
      </c>
      <c r="F286" s="244">
        <v>1</v>
      </c>
      <c r="G286" s="244">
        <v>520</v>
      </c>
      <c r="H286" s="244">
        <v>1</v>
      </c>
      <c r="I286" s="244">
        <v>520</v>
      </c>
      <c r="J286" s="244">
        <v>2</v>
      </c>
      <c r="K286" s="244">
        <v>1044</v>
      </c>
      <c r="L286" s="244">
        <v>2.0076923076923077</v>
      </c>
      <c r="M286" s="244">
        <v>522</v>
      </c>
      <c r="N286" s="244">
        <v>5</v>
      </c>
      <c r="O286" s="244">
        <v>2625</v>
      </c>
      <c r="P286" s="260">
        <v>5.0480769230769234</v>
      </c>
      <c r="Q286" s="245">
        <v>525</v>
      </c>
    </row>
    <row r="287" spans="1:17" ht="14.4" customHeight="1" x14ac:dyDescent="0.3">
      <c r="A287" s="240" t="s">
        <v>698</v>
      </c>
      <c r="B287" s="241" t="s">
        <v>530</v>
      </c>
      <c r="C287" s="241" t="s">
        <v>531</v>
      </c>
      <c r="D287" s="241" t="s">
        <v>567</v>
      </c>
      <c r="E287" s="241" t="s">
        <v>568</v>
      </c>
      <c r="F287" s="244">
        <v>61</v>
      </c>
      <c r="G287" s="244">
        <v>18971</v>
      </c>
      <c r="H287" s="244">
        <v>1</v>
      </c>
      <c r="I287" s="244">
        <v>311</v>
      </c>
      <c r="J287" s="244">
        <v>58</v>
      </c>
      <c r="K287" s="244">
        <v>18154</v>
      </c>
      <c r="L287" s="244">
        <v>0.95693426809340576</v>
      </c>
      <c r="M287" s="244">
        <v>313</v>
      </c>
      <c r="N287" s="244">
        <v>59</v>
      </c>
      <c r="O287" s="244">
        <v>18644</v>
      </c>
      <c r="P287" s="260">
        <v>0.98276316483053083</v>
      </c>
      <c r="Q287" s="245">
        <v>316</v>
      </c>
    </row>
    <row r="288" spans="1:17" ht="14.4" customHeight="1" x14ac:dyDescent="0.3">
      <c r="A288" s="240" t="s">
        <v>698</v>
      </c>
      <c r="B288" s="241" t="s">
        <v>530</v>
      </c>
      <c r="C288" s="241" t="s">
        <v>531</v>
      </c>
      <c r="D288" s="241" t="s">
        <v>569</v>
      </c>
      <c r="E288" s="241" t="s">
        <v>570</v>
      </c>
      <c r="F288" s="244">
        <v>24</v>
      </c>
      <c r="G288" s="244">
        <v>10152</v>
      </c>
      <c r="H288" s="244">
        <v>1</v>
      </c>
      <c r="I288" s="244">
        <v>423</v>
      </c>
      <c r="J288" s="244">
        <v>23</v>
      </c>
      <c r="K288" s="244">
        <v>9775</v>
      </c>
      <c r="L288" s="244">
        <v>0.9628644602048857</v>
      </c>
      <c r="M288" s="244">
        <v>425</v>
      </c>
      <c r="N288" s="244">
        <v>20</v>
      </c>
      <c r="O288" s="244">
        <v>8580</v>
      </c>
      <c r="P288" s="260">
        <v>0.84515366430260053</v>
      </c>
      <c r="Q288" s="245">
        <v>429</v>
      </c>
    </row>
    <row r="289" spans="1:17" ht="14.4" customHeight="1" x14ac:dyDescent="0.3">
      <c r="A289" s="240" t="s">
        <v>698</v>
      </c>
      <c r="B289" s="241" t="s">
        <v>530</v>
      </c>
      <c r="C289" s="241" t="s">
        <v>531</v>
      </c>
      <c r="D289" s="241" t="s">
        <v>571</v>
      </c>
      <c r="E289" s="241" t="s">
        <v>572</v>
      </c>
      <c r="F289" s="244"/>
      <c r="G289" s="244"/>
      <c r="H289" s="244"/>
      <c r="I289" s="244"/>
      <c r="J289" s="244">
        <v>1</v>
      </c>
      <c r="K289" s="244">
        <v>434</v>
      </c>
      <c r="L289" s="244"/>
      <c r="M289" s="244">
        <v>434</v>
      </c>
      <c r="N289" s="244"/>
      <c r="O289" s="244"/>
      <c r="P289" s="260"/>
      <c r="Q289" s="245"/>
    </row>
    <row r="290" spans="1:17" ht="14.4" customHeight="1" x14ac:dyDescent="0.3">
      <c r="A290" s="240" t="s">
        <v>698</v>
      </c>
      <c r="B290" s="241" t="s">
        <v>530</v>
      </c>
      <c r="C290" s="241" t="s">
        <v>531</v>
      </c>
      <c r="D290" s="241" t="s">
        <v>575</v>
      </c>
      <c r="E290" s="241" t="s">
        <v>576</v>
      </c>
      <c r="F290" s="244">
        <v>6</v>
      </c>
      <c r="G290" s="244">
        <v>2022</v>
      </c>
      <c r="H290" s="244">
        <v>1</v>
      </c>
      <c r="I290" s="244">
        <v>337</v>
      </c>
      <c r="J290" s="244">
        <v>48</v>
      </c>
      <c r="K290" s="244">
        <v>16176</v>
      </c>
      <c r="L290" s="244">
        <v>8</v>
      </c>
      <c r="M290" s="244">
        <v>337</v>
      </c>
      <c r="N290" s="244">
        <v>98</v>
      </c>
      <c r="O290" s="244">
        <v>33124</v>
      </c>
      <c r="P290" s="260">
        <v>16.381800197823935</v>
      </c>
      <c r="Q290" s="245">
        <v>338</v>
      </c>
    </row>
    <row r="291" spans="1:17" ht="14.4" customHeight="1" x14ac:dyDescent="0.3">
      <c r="A291" s="240" t="s">
        <v>698</v>
      </c>
      <c r="B291" s="241" t="s">
        <v>530</v>
      </c>
      <c r="C291" s="241" t="s">
        <v>531</v>
      </c>
      <c r="D291" s="241" t="s">
        <v>579</v>
      </c>
      <c r="E291" s="241" t="s">
        <v>580</v>
      </c>
      <c r="F291" s="244">
        <v>7</v>
      </c>
      <c r="G291" s="244">
        <v>714</v>
      </c>
      <c r="H291" s="244">
        <v>1</v>
      </c>
      <c r="I291" s="244">
        <v>102</v>
      </c>
      <c r="J291" s="244">
        <v>4</v>
      </c>
      <c r="K291" s="244">
        <v>408</v>
      </c>
      <c r="L291" s="244">
        <v>0.5714285714285714</v>
      </c>
      <c r="M291" s="244">
        <v>102</v>
      </c>
      <c r="N291" s="244">
        <v>6</v>
      </c>
      <c r="O291" s="244">
        <v>618</v>
      </c>
      <c r="P291" s="260">
        <v>0.86554621848739499</v>
      </c>
      <c r="Q291" s="245">
        <v>103</v>
      </c>
    </row>
    <row r="292" spans="1:17" ht="14.4" customHeight="1" x14ac:dyDescent="0.3">
      <c r="A292" s="240" t="s">
        <v>698</v>
      </c>
      <c r="B292" s="241" t="s">
        <v>530</v>
      </c>
      <c r="C292" s="241" t="s">
        <v>531</v>
      </c>
      <c r="D292" s="241" t="s">
        <v>587</v>
      </c>
      <c r="E292" s="241" t="s">
        <v>588</v>
      </c>
      <c r="F292" s="244"/>
      <c r="G292" s="244"/>
      <c r="H292" s="244"/>
      <c r="I292" s="244"/>
      <c r="J292" s="244">
        <v>1</v>
      </c>
      <c r="K292" s="244">
        <v>222</v>
      </c>
      <c r="L292" s="244"/>
      <c r="M292" s="244">
        <v>222</v>
      </c>
      <c r="N292" s="244"/>
      <c r="O292" s="244"/>
      <c r="P292" s="260"/>
      <c r="Q292" s="245"/>
    </row>
    <row r="293" spans="1:17" ht="14.4" customHeight="1" x14ac:dyDescent="0.3">
      <c r="A293" s="240" t="s">
        <v>698</v>
      </c>
      <c r="B293" s="241" t="s">
        <v>530</v>
      </c>
      <c r="C293" s="241" t="s">
        <v>531</v>
      </c>
      <c r="D293" s="241" t="s">
        <v>589</v>
      </c>
      <c r="E293" s="241" t="s">
        <v>590</v>
      </c>
      <c r="F293" s="244"/>
      <c r="G293" s="244"/>
      <c r="H293" s="244"/>
      <c r="I293" s="244"/>
      <c r="J293" s="244">
        <v>1</v>
      </c>
      <c r="K293" s="244">
        <v>107</v>
      </c>
      <c r="L293" s="244"/>
      <c r="M293" s="244">
        <v>107</v>
      </c>
      <c r="N293" s="244"/>
      <c r="O293" s="244"/>
      <c r="P293" s="260"/>
      <c r="Q293" s="245"/>
    </row>
    <row r="294" spans="1:17" ht="14.4" customHeight="1" x14ac:dyDescent="0.3">
      <c r="A294" s="240" t="s">
        <v>698</v>
      </c>
      <c r="B294" s="241" t="s">
        <v>530</v>
      </c>
      <c r="C294" s="241" t="s">
        <v>531</v>
      </c>
      <c r="D294" s="241" t="s">
        <v>599</v>
      </c>
      <c r="E294" s="241" t="s">
        <v>600</v>
      </c>
      <c r="F294" s="244"/>
      <c r="G294" s="244"/>
      <c r="H294" s="244"/>
      <c r="I294" s="244"/>
      <c r="J294" s="244">
        <v>1</v>
      </c>
      <c r="K294" s="244">
        <v>361</v>
      </c>
      <c r="L294" s="244"/>
      <c r="M294" s="244">
        <v>361</v>
      </c>
      <c r="N294" s="244">
        <v>2</v>
      </c>
      <c r="O294" s="244">
        <v>730</v>
      </c>
      <c r="P294" s="260"/>
      <c r="Q294" s="245">
        <v>365</v>
      </c>
    </row>
    <row r="295" spans="1:17" ht="14.4" customHeight="1" x14ac:dyDescent="0.3">
      <c r="A295" s="240" t="s">
        <v>698</v>
      </c>
      <c r="B295" s="241" t="s">
        <v>530</v>
      </c>
      <c r="C295" s="241" t="s">
        <v>531</v>
      </c>
      <c r="D295" s="241" t="s">
        <v>601</v>
      </c>
      <c r="E295" s="241" t="s">
        <v>602</v>
      </c>
      <c r="F295" s="244"/>
      <c r="G295" s="244"/>
      <c r="H295" s="244"/>
      <c r="I295" s="244"/>
      <c r="J295" s="244">
        <v>1</v>
      </c>
      <c r="K295" s="244">
        <v>36</v>
      </c>
      <c r="L295" s="244"/>
      <c r="M295" s="244">
        <v>36</v>
      </c>
      <c r="N295" s="244"/>
      <c r="O295" s="244"/>
      <c r="P295" s="260"/>
      <c r="Q295" s="245"/>
    </row>
    <row r="296" spans="1:17" ht="14.4" customHeight="1" x14ac:dyDescent="0.3">
      <c r="A296" s="240" t="s">
        <v>698</v>
      </c>
      <c r="B296" s="241" t="s">
        <v>530</v>
      </c>
      <c r="C296" s="241" t="s">
        <v>531</v>
      </c>
      <c r="D296" s="241" t="s">
        <v>603</v>
      </c>
      <c r="E296" s="241" t="s">
        <v>604</v>
      </c>
      <c r="F296" s="244"/>
      <c r="G296" s="244"/>
      <c r="H296" s="244"/>
      <c r="I296" s="244"/>
      <c r="J296" s="244"/>
      <c r="K296" s="244"/>
      <c r="L296" s="244"/>
      <c r="M296" s="244"/>
      <c r="N296" s="244">
        <v>1</v>
      </c>
      <c r="O296" s="244">
        <v>167</v>
      </c>
      <c r="P296" s="260"/>
      <c r="Q296" s="245">
        <v>167</v>
      </c>
    </row>
    <row r="297" spans="1:17" ht="14.4" customHeight="1" x14ac:dyDescent="0.3">
      <c r="A297" s="240" t="s">
        <v>698</v>
      </c>
      <c r="B297" s="241" t="s">
        <v>530</v>
      </c>
      <c r="C297" s="241" t="s">
        <v>531</v>
      </c>
      <c r="D297" s="241" t="s">
        <v>613</v>
      </c>
      <c r="E297" s="241" t="s">
        <v>614</v>
      </c>
      <c r="F297" s="244">
        <v>3</v>
      </c>
      <c r="G297" s="244">
        <v>1968</v>
      </c>
      <c r="H297" s="244">
        <v>1</v>
      </c>
      <c r="I297" s="244">
        <v>656</v>
      </c>
      <c r="J297" s="244">
        <v>1</v>
      </c>
      <c r="K297" s="244">
        <v>660</v>
      </c>
      <c r="L297" s="244">
        <v>0.33536585365853661</v>
      </c>
      <c r="M297" s="244">
        <v>660</v>
      </c>
      <c r="N297" s="244">
        <v>1</v>
      </c>
      <c r="O297" s="244">
        <v>664</v>
      </c>
      <c r="P297" s="260">
        <v>0.33739837398373984</v>
      </c>
      <c r="Q297" s="245">
        <v>664</v>
      </c>
    </row>
    <row r="298" spans="1:17" ht="14.4" customHeight="1" x14ac:dyDescent="0.3">
      <c r="A298" s="240" t="s">
        <v>698</v>
      </c>
      <c r="B298" s="241" t="s">
        <v>530</v>
      </c>
      <c r="C298" s="241" t="s">
        <v>531</v>
      </c>
      <c r="D298" s="241" t="s">
        <v>615</v>
      </c>
      <c r="E298" s="241" t="s">
        <v>616</v>
      </c>
      <c r="F298" s="244">
        <v>6</v>
      </c>
      <c r="G298" s="244">
        <v>468</v>
      </c>
      <c r="H298" s="244">
        <v>1</v>
      </c>
      <c r="I298" s="244">
        <v>78</v>
      </c>
      <c r="J298" s="244">
        <v>2</v>
      </c>
      <c r="K298" s="244">
        <v>156</v>
      </c>
      <c r="L298" s="244">
        <v>0.33333333333333331</v>
      </c>
      <c r="M298" s="244">
        <v>78</v>
      </c>
      <c r="N298" s="244">
        <v>2</v>
      </c>
      <c r="O298" s="244">
        <v>158</v>
      </c>
      <c r="P298" s="260">
        <v>0.33760683760683763</v>
      </c>
      <c r="Q298" s="245">
        <v>79</v>
      </c>
    </row>
    <row r="299" spans="1:17" ht="14.4" customHeight="1" x14ac:dyDescent="0.3">
      <c r="A299" s="240" t="s">
        <v>698</v>
      </c>
      <c r="B299" s="241" t="s">
        <v>530</v>
      </c>
      <c r="C299" s="241" t="s">
        <v>531</v>
      </c>
      <c r="D299" s="241" t="s">
        <v>617</v>
      </c>
      <c r="E299" s="241" t="s">
        <v>618</v>
      </c>
      <c r="F299" s="244">
        <v>5</v>
      </c>
      <c r="G299" s="244">
        <v>570</v>
      </c>
      <c r="H299" s="244">
        <v>1</v>
      </c>
      <c r="I299" s="244">
        <v>114</v>
      </c>
      <c r="J299" s="244">
        <v>6</v>
      </c>
      <c r="K299" s="244">
        <v>690</v>
      </c>
      <c r="L299" s="244">
        <v>1.2105263157894737</v>
      </c>
      <c r="M299" s="244">
        <v>115</v>
      </c>
      <c r="N299" s="244">
        <v>3</v>
      </c>
      <c r="O299" s="244">
        <v>345</v>
      </c>
      <c r="P299" s="260">
        <v>0.60526315789473684</v>
      </c>
      <c r="Q299" s="245">
        <v>115</v>
      </c>
    </row>
    <row r="300" spans="1:17" ht="14.4" customHeight="1" x14ac:dyDescent="0.3">
      <c r="A300" s="240" t="s">
        <v>698</v>
      </c>
      <c r="B300" s="241" t="s">
        <v>530</v>
      </c>
      <c r="C300" s="241" t="s">
        <v>531</v>
      </c>
      <c r="D300" s="241" t="s">
        <v>619</v>
      </c>
      <c r="E300" s="241" t="s">
        <v>620</v>
      </c>
      <c r="F300" s="244">
        <v>1</v>
      </c>
      <c r="G300" s="244">
        <v>135</v>
      </c>
      <c r="H300" s="244">
        <v>1</v>
      </c>
      <c r="I300" s="244">
        <v>135</v>
      </c>
      <c r="J300" s="244"/>
      <c r="K300" s="244"/>
      <c r="L300" s="244"/>
      <c r="M300" s="244"/>
      <c r="N300" s="244">
        <v>1</v>
      </c>
      <c r="O300" s="244">
        <v>136</v>
      </c>
      <c r="P300" s="260">
        <v>1.0074074074074073</v>
      </c>
      <c r="Q300" s="245">
        <v>136</v>
      </c>
    </row>
    <row r="301" spans="1:17" ht="14.4" customHeight="1" x14ac:dyDescent="0.3">
      <c r="A301" s="240" t="s">
        <v>698</v>
      </c>
      <c r="B301" s="241" t="s">
        <v>530</v>
      </c>
      <c r="C301" s="241" t="s">
        <v>531</v>
      </c>
      <c r="D301" s="241" t="s">
        <v>621</v>
      </c>
      <c r="E301" s="241" t="s">
        <v>622</v>
      </c>
      <c r="F301" s="244">
        <v>9</v>
      </c>
      <c r="G301" s="244">
        <v>6993</v>
      </c>
      <c r="H301" s="244">
        <v>1</v>
      </c>
      <c r="I301" s="244">
        <v>777</v>
      </c>
      <c r="J301" s="244">
        <v>9</v>
      </c>
      <c r="K301" s="244">
        <v>7047</v>
      </c>
      <c r="L301" s="244">
        <v>1.0077220077220077</v>
      </c>
      <c r="M301" s="244">
        <v>783</v>
      </c>
      <c r="N301" s="244">
        <v>15</v>
      </c>
      <c r="O301" s="244">
        <v>11865</v>
      </c>
      <c r="P301" s="260">
        <v>1.6966966966966968</v>
      </c>
      <c r="Q301" s="245">
        <v>791</v>
      </c>
    </row>
    <row r="302" spans="1:17" ht="14.4" customHeight="1" x14ac:dyDescent="0.3">
      <c r="A302" s="240" t="s">
        <v>698</v>
      </c>
      <c r="B302" s="241" t="s">
        <v>530</v>
      </c>
      <c r="C302" s="241" t="s">
        <v>531</v>
      </c>
      <c r="D302" s="241" t="s">
        <v>623</v>
      </c>
      <c r="E302" s="241" t="s">
        <v>624</v>
      </c>
      <c r="F302" s="244">
        <v>52</v>
      </c>
      <c r="G302" s="244">
        <v>14456</v>
      </c>
      <c r="H302" s="244">
        <v>1</v>
      </c>
      <c r="I302" s="244">
        <v>278</v>
      </c>
      <c r="J302" s="244">
        <v>56</v>
      </c>
      <c r="K302" s="244">
        <v>15680</v>
      </c>
      <c r="L302" s="244">
        <v>1.0846707249584948</v>
      </c>
      <c r="M302" s="244">
        <v>280</v>
      </c>
      <c r="N302" s="244">
        <v>36</v>
      </c>
      <c r="O302" s="244">
        <v>10116</v>
      </c>
      <c r="P302" s="260">
        <v>0.69977863862755951</v>
      </c>
      <c r="Q302" s="245">
        <v>281</v>
      </c>
    </row>
    <row r="303" spans="1:17" ht="14.4" customHeight="1" x14ac:dyDescent="0.3">
      <c r="A303" s="240" t="s">
        <v>698</v>
      </c>
      <c r="B303" s="241" t="s">
        <v>530</v>
      </c>
      <c r="C303" s="241" t="s">
        <v>531</v>
      </c>
      <c r="D303" s="241" t="s">
        <v>625</v>
      </c>
      <c r="E303" s="241" t="s">
        <v>626</v>
      </c>
      <c r="F303" s="244">
        <v>2</v>
      </c>
      <c r="G303" s="244">
        <v>480</v>
      </c>
      <c r="H303" s="244">
        <v>1</v>
      </c>
      <c r="I303" s="244">
        <v>240</v>
      </c>
      <c r="J303" s="244">
        <v>1</v>
      </c>
      <c r="K303" s="244">
        <v>242</v>
      </c>
      <c r="L303" s="244">
        <v>0.50416666666666665</v>
      </c>
      <c r="M303" s="244">
        <v>242</v>
      </c>
      <c r="N303" s="244">
        <v>1</v>
      </c>
      <c r="O303" s="244">
        <v>243</v>
      </c>
      <c r="P303" s="260">
        <v>0.50624999999999998</v>
      </c>
      <c r="Q303" s="245">
        <v>243</v>
      </c>
    </row>
    <row r="304" spans="1:17" ht="14.4" customHeight="1" x14ac:dyDescent="0.3">
      <c r="A304" s="240" t="s">
        <v>698</v>
      </c>
      <c r="B304" s="241" t="s">
        <v>530</v>
      </c>
      <c r="C304" s="241" t="s">
        <v>531</v>
      </c>
      <c r="D304" s="241" t="s">
        <v>627</v>
      </c>
      <c r="E304" s="241" t="s">
        <v>628</v>
      </c>
      <c r="F304" s="244">
        <v>23</v>
      </c>
      <c r="G304" s="244">
        <v>78039</v>
      </c>
      <c r="H304" s="244">
        <v>1</v>
      </c>
      <c r="I304" s="244">
        <v>3393</v>
      </c>
      <c r="J304" s="244">
        <v>21</v>
      </c>
      <c r="K304" s="244">
        <v>71673</v>
      </c>
      <c r="L304" s="244">
        <v>0.91842540268327377</v>
      </c>
      <c r="M304" s="244">
        <v>3413</v>
      </c>
      <c r="N304" s="244">
        <v>32</v>
      </c>
      <c r="O304" s="244">
        <v>110048</v>
      </c>
      <c r="P304" s="260">
        <v>1.4101667115160368</v>
      </c>
      <c r="Q304" s="245">
        <v>3439</v>
      </c>
    </row>
    <row r="305" spans="1:17" ht="14.4" customHeight="1" x14ac:dyDescent="0.3">
      <c r="A305" s="240" t="s">
        <v>698</v>
      </c>
      <c r="B305" s="241" t="s">
        <v>530</v>
      </c>
      <c r="C305" s="241" t="s">
        <v>531</v>
      </c>
      <c r="D305" s="241" t="s">
        <v>629</v>
      </c>
      <c r="E305" s="241" t="s">
        <v>630</v>
      </c>
      <c r="F305" s="244">
        <v>17</v>
      </c>
      <c r="G305" s="244">
        <v>7667</v>
      </c>
      <c r="H305" s="244">
        <v>1</v>
      </c>
      <c r="I305" s="244">
        <v>451</v>
      </c>
      <c r="J305" s="244">
        <v>21</v>
      </c>
      <c r="K305" s="244">
        <v>9513</v>
      </c>
      <c r="L305" s="244">
        <v>1.2407721403417242</v>
      </c>
      <c r="M305" s="244">
        <v>453</v>
      </c>
      <c r="N305" s="244">
        <v>18</v>
      </c>
      <c r="O305" s="244">
        <v>8208</v>
      </c>
      <c r="P305" s="260">
        <v>1.0705621494717621</v>
      </c>
      <c r="Q305" s="245">
        <v>456</v>
      </c>
    </row>
    <row r="306" spans="1:17" ht="14.4" customHeight="1" x14ac:dyDescent="0.3">
      <c r="A306" s="240" t="s">
        <v>698</v>
      </c>
      <c r="B306" s="241" t="s">
        <v>530</v>
      </c>
      <c r="C306" s="241" t="s">
        <v>531</v>
      </c>
      <c r="D306" s="241" t="s">
        <v>631</v>
      </c>
      <c r="E306" s="241" t="s">
        <v>632</v>
      </c>
      <c r="F306" s="244"/>
      <c r="G306" s="244"/>
      <c r="H306" s="244"/>
      <c r="I306" s="244"/>
      <c r="J306" s="244">
        <v>1</v>
      </c>
      <c r="K306" s="244">
        <v>454</v>
      </c>
      <c r="L306" s="244"/>
      <c r="M306" s="244">
        <v>454</v>
      </c>
      <c r="N306" s="244"/>
      <c r="O306" s="244"/>
      <c r="P306" s="260"/>
      <c r="Q306" s="245"/>
    </row>
    <row r="307" spans="1:17" ht="14.4" customHeight="1" x14ac:dyDescent="0.3">
      <c r="A307" s="240" t="s">
        <v>698</v>
      </c>
      <c r="B307" s="241" t="s">
        <v>530</v>
      </c>
      <c r="C307" s="241" t="s">
        <v>531</v>
      </c>
      <c r="D307" s="241" t="s">
        <v>633</v>
      </c>
      <c r="E307" s="241" t="s">
        <v>634</v>
      </c>
      <c r="F307" s="244">
        <v>2</v>
      </c>
      <c r="G307" s="244">
        <v>12026</v>
      </c>
      <c r="H307" s="244">
        <v>1</v>
      </c>
      <c r="I307" s="244">
        <v>6013</v>
      </c>
      <c r="J307" s="244">
        <v>9</v>
      </c>
      <c r="K307" s="244">
        <v>54441</v>
      </c>
      <c r="L307" s="244">
        <v>4.5269416264759688</v>
      </c>
      <c r="M307" s="244">
        <v>6049</v>
      </c>
      <c r="N307" s="244">
        <v>8</v>
      </c>
      <c r="O307" s="244">
        <v>48752</v>
      </c>
      <c r="P307" s="260">
        <v>4.0538832529519375</v>
      </c>
      <c r="Q307" s="245">
        <v>6094</v>
      </c>
    </row>
    <row r="308" spans="1:17" ht="14.4" customHeight="1" x14ac:dyDescent="0.3">
      <c r="A308" s="240" t="s">
        <v>698</v>
      </c>
      <c r="B308" s="241" t="s">
        <v>530</v>
      </c>
      <c r="C308" s="241" t="s">
        <v>531</v>
      </c>
      <c r="D308" s="241" t="s">
        <v>635</v>
      </c>
      <c r="E308" s="241" t="s">
        <v>636</v>
      </c>
      <c r="F308" s="244">
        <v>36</v>
      </c>
      <c r="G308" s="244">
        <v>14220</v>
      </c>
      <c r="H308" s="244">
        <v>1</v>
      </c>
      <c r="I308" s="244">
        <v>395</v>
      </c>
      <c r="J308" s="244">
        <v>39</v>
      </c>
      <c r="K308" s="244">
        <v>15561</v>
      </c>
      <c r="L308" s="244">
        <v>1.0943037974683545</v>
      </c>
      <c r="M308" s="244">
        <v>399</v>
      </c>
      <c r="N308" s="244">
        <v>57</v>
      </c>
      <c r="O308" s="244">
        <v>23028</v>
      </c>
      <c r="P308" s="260">
        <v>1.6194092827004218</v>
      </c>
      <c r="Q308" s="245">
        <v>404</v>
      </c>
    </row>
    <row r="309" spans="1:17" ht="14.4" customHeight="1" x14ac:dyDescent="0.3">
      <c r="A309" s="240" t="s">
        <v>698</v>
      </c>
      <c r="B309" s="241" t="s">
        <v>530</v>
      </c>
      <c r="C309" s="241" t="s">
        <v>531</v>
      </c>
      <c r="D309" s="241" t="s">
        <v>637</v>
      </c>
      <c r="E309" s="241" t="s">
        <v>638</v>
      </c>
      <c r="F309" s="244">
        <v>64</v>
      </c>
      <c r="G309" s="244">
        <v>21952</v>
      </c>
      <c r="H309" s="244">
        <v>1</v>
      </c>
      <c r="I309" s="244">
        <v>343</v>
      </c>
      <c r="J309" s="244">
        <v>72</v>
      </c>
      <c r="K309" s="244">
        <v>24840</v>
      </c>
      <c r="L309" s="244">
        <v>1.1315597667638484</v>
      </c>
      <c r="M309" s="244">
        <v>345</v>
      </c>
      <c r="N309" s="244">
        <v>56</v>
      </c>
      <c r="O309" s="244">
        <v>19488</v>
      </c>
      <c r="P309" s="260">
        <v>0.88775510204081631</v>
      </c>
      <c r="Q309" s="245">
        <v>348</v>
      </c>
    </row>
    <row r="310" spans="1:17" ht="14.4" customHeight="1" x14ac:dyDescent="0.3">
      <c r="A310" s="240" t="s">
        <v>698</v>
      </c>
      <c r="B310" s="241" t="s">
        <v>530</v>
      </c>
      <c r="C310" s="241" t="s">
        <v>531</v>
      </c>
      <c r="D310" s="241" t="s">
        <v>639</v>
      </c>
      <c r="E310" s="241" t="s">
        <v>640</v>
      </c>
      <c r="F310" s="244"/>
      <c r="G310" s="244"/>
      <c r="H310" s="244"/>
      <c r="I310" s="244"/>
      <c r="J310" s="244"/>
      <c r="K310" s="244"/>
      <c r="L310" s="244"/>
      <c r="M310" s="244"/>
      <c r="N310" s="244">
        <v>1</v>
      </c>
      <c r="O310" s="244">
        <v>2886</v>
      </c>
      <c r="P310" s="260"/>
      <c r="Q310" s="245">
        <v>2886</v>
      </c>
    </row>
    <row r="311" spans="1:17" ht="14.4" customHeight="1" x14ac:dyDescent="0.3">
      <c r="A311" s="240" t="s">
        <v>698</v>
      </c>
      <c r="B311" s="241" t="s">
        <v>530</v>
      </c>
      <c r="C311" s="241" t="s">
        <v>531</v>
      </c>
      <c r="D311" s="241" t="s">
        <v>643</v>
      </c>
      <c r="E311" s="241" t="s">
        <v>644</v>
      </c>
      <c r="F311" s="244"/>
      <c r="G311" s="244"/>
      <c r="H311" s="244"/>
      <c r="I311" s="244"/>
      <c r="J311" s="244">
        <v>1</v>
      </c>
      <c r="K311" s="244">
        <v>1236</v>
      </c>
      <c r="L311" s="244"/>
      <c r="M311" s="244">
        <v>1236</v>
      </c>
      <c r="N311" s="244"/>
      <c r="O311" s="244"/>
      <c r="P311" s="260"/>
      <c r="Q311" s="245"/>
    </row>
    <row r="312" spans="1:17" ht="14.4" customHeight="1" x14ac:dyDescent="0.3">
      <c r="A312" s="240" t="s">
        <v>698</v>
      </c>
      <c r="B312" s="241" t="s">
        <v>530</v>
      </c>
      <c r="C312" s="241" t="s">
        <v>531</v>
      </c>
      <c r="D312" s="241" t="s">
        <v>645</v>
      </c>
      <c r="E312" s="241" t="s">
        <v>646</v>
      </c>
      <c r="F312" s="244"/>
      <c r="G312" s="244"/>
      <c r="H312" s="244"/>
      <c r="I312" s="244"/>
      <c r="J312" s="244">
        <v>7</v>
      </c>
      <c r="K312" s="244">
        <v>15547</v>
      </c>
      <c r="L312" s="244"/>
      <c r="M312" s="244">
        <v>2221</v>
      </c>
      <c r="N312" s="244"/>
      <c r="O312" s="244"/>
      <c r="P312" s="260"/>
      <c r="Q312" s="245"/>
    </row>
    <row r="313" spans="1:17" ht="14.4" customHeight="1" x14ac:dyDescent="0.3">
      <c r="A313" s="240" t="s">
        <v>698</v>
      </c>
      <c r="B313" s="241" t="s">
        <v>530</v>
      </c>
      <c r="C313" s="241" t="s">
        <v>531</v>
      </c>
      <c r="D313" s="241" t="s">
        <v>647</v>
      </c>
      <c r="E313" s="241" t="s">
        <v>648</v>
      </c>
      <c r="F313" s="244"/>
      <c r="G313" s="244"/>
      <c r="H313" s="244"/>
      <c r="I313" s="244"/>
      <c r="J313" s="244">
        <v>4</v>
      </c>
      <c r="K313" s="244">
        <v>4000</v>
      </c>
      <c r="L313" s="244"/>
      <c r="M313" s="244">
        <v>1000</v>
      </c>
      <c r="N313" s="244"/>
      <c r="O313" s="244"/>
      <c r="P313" s="260"/>
      <c r="Q313" s="245"/>
    </row>
    <row r="314" spans="1:17" ht="14.4" customHeight="1" x14ac:dyDescent="0.3">
      <c r="A314" s="240" t="s">
        <v>699</v>
      </c>
      <c r="B314" s="241" t="s">
        <v>530</v>
      </c>
      <c r="C314" s="241" t="s">
        <v>531</v>
      </c>
      <c r="D314" s="241" t="s">
        <v>532</v>
      </c>
      <c r="E314" s="241" t="s">
        <v>533</v>
      </c>
      <c r="F314" s="244">
        <v>1</v>
      </c>
      <c r="G314" s="244">
        <v>264</v>
      </c>
      <c r="H314" s="244">
        <v>1</v>
      </c>
      <c r="I314" s="244">
        <v>264</v>
      </c>
      <c r="J314" s="244"/>
      <c r="K314" s="244"/>
      <c r="L314" s="244"/>
      <c r="M314" s="244"/>
      <c r="N314" s="244">
        <v>1</v>
      </c>
      <c r="O314" s="244">
        <v>266</v>
      </c>
      <c r="P314" s="260">
        <v>1.0075757575757576</v>
      </c>
      <c r="Q314" s="245">
        <v>266</v>
      </c>
    </row>
    <row r="315" spans="1:17" ht="14.4" customHeight="1" x14ac:dyDescent="0.3">
      <c r="A315" s="240" t="s">
        <v>699</v>
      </c>
      <c r="B315" s="241" t="s">
        <v>530</v>
      </c>
      <c r="C315" s="241" t="s">
        <v>531</v>
      </c>
      <c r="D315" s="241" t="s">
        <v>534</v>
      </c>
      <c r="E315" s="241" t="s">
        <v>535</v>
      </c>
      <c r="F315" s="244"/>
      <c r="G315" s="244"/>
      <c r="H315" s="244"/>
      <c r="I315" s="244"/>
      <c r="J315" s="244">
        <v>1</v>
      </c>
      <c r="K315" s="244">
        <v>1014</v>
      </c>
      <c r="L315" s="244"/>
      <c r="M315" s="244">
        <v>1014</v>
      </c>
      <c r="N315" s="244">
        <v>1</v>
      </c>
      <c r="O315" s="244">
        <v>1024</v>
      </c>
      <c r="P315" s="260"/>
      <c r="Q315" s="245">
        <v>1024</v>
      </c>
    </row>
    <row r="316" spans="1:17" ht="14.4" customHeight="1" x14ac:dyDescent="0.3">
      <c r="A316" s="240" t="s">
        <v>699</v>
      </c>
      <c r="B316" s="241" t="s">
        <v>530</v>
      </c>
      <c r="C316" s="241" t="s">
        <v>531</v>
      </c>
      <c r="D316" s="241" t="s">
        <v>536</v>
      </c>
      <c r="E316" s="241" t="s">
        <v>537</v>
      </c>
      <c r="F316" s="244">
        <v>1</v>
      </c>
      <c r="G316" s="244">
        <v>2037</v>
      </c>
      <c r="H316" s="244">
        <v>1</v>
      </c>
      <c r="I316" s="244">
        <v>2037</v>
      </c>
      <c r="J316" s="244">
        <v>3</v>
      </c>
      <c r="K316" s="244">
        <v>6147</v>
      </c>
      <c r="L316" s="244">
        <v>3.0176730486008836</v>
      </c>
      <c r="M316" s="244">
        <v>2049</v>
      </c>
      <c r="N316" s="244">
        <v>6</v>
      </c>
      <c r="O316" s="244">
        <v>12384</v>
      </c>
      <c r="P316" s="260">
        <v>6.0795287187039762</v>
      </c>
      <c r="Q316" s="245">
        <v>2064</v>
      </c>
    </row>
    <row r="317" spans="1:17" ht="14.4" customHeight="1" x14ac:dyDescent="0.3">
      <c r="A317" s="240" t="s">
        <v>699</v>
      </c>
      <c r="B317" s="241" t="s">
        <v>530</v>
      </c>
      <c r="C317" s="241" t="s">
        <v>531</v>
      </c>
      <c r="D317" s="241" t="s">
        <v>540</v>
      </c>
      <c r="E317" s="241" t="s">
        <v>541</v>
      </c>
      <c r="F317" s="244"/>
      <c r="G317" s="244"/>
      <c r="H317" s="244"/>
      <c r="I317" s="244"/>
      <c r="J317" s="244">
        <v>1</v>
      </c>
      <c r="K317" s="244">
        <v>409</v>
      </c>
      <c r="L317" s="244"/>
      <c r="M317" s="244">
        <v>409</v>
      </c>
      <c r="N317" s="244"/>
      <c r="O317" s="244"/>
      <c r="P317" s="260"/>
      <c r="Q317" s="245"/>
    </row>
    <row r="318" spans="1:17" ht="14.4" customHeight="1" x14ac:dyDescent="0.3">
      <c r="A318" s="240" t="s">
        <v>699</v>
      </c>
      <c r="B318" s="241" t="s">
        <v>530</v>
      </c>
      <c r="C318" s="241" t="s">
        <v>531</v>
      </c>
      <c r="D318" s="241" t="s">
        <v>694</v>
      </c>
      <c r="E318" s="241" t="s">
        <v>695</v>
      </c>
      <c r="F318" s="244"/>
      <c r="G318" s="244"/>
      <c r="H318" s="244"/>
      <c r="I318" s="244"/>
      <c r="J318" s="244"/>
      <c r="K318" s="244"/>
      <c r="L318" s="244"/>
      <c r="M318" s="244"/>
      <c r="N318" s="244">
        <v>1</v>
      </c>
      <c r="O318" s="244">
        <v>212</v>
      </c>
      <c r="P318" s="260"/>
      <c r="Q318" s="245">
        <v>212</v>
      </c>
    </row>
    <row r="319" spans="1:17" ht="14.4" customHeight="1" x14ac:dyDescent="0.3">
      <c r="A319" s="240" t="s">
        <v>699</v>
      </c>
      <c r="B319" s="241" t="s">
        <v>530</v>
      </c>
      <c r="C319" s="241" t="s">
        <v>531</v>
      </c>
      <c r="D319" s="241" t="s">
        <v>542</v>
      </c>
      <c r="E319" s="241" t="s">
        <v>543</v>
      </c>
      <c r="F319" s="244"/>
      <c r="G319" s="244"/>
      <c r="H319" s="244"/>
      <c r="I319" s="244"/>
      <c r="J319" s="244">
        <v>8</v>
      </c>
      <c r="K319" s="244">
        <v>272</v>
      </c>
      <c r="L319" s="244"/>
      <c r="M319" s="244">
        <v>34</v>
      </c>
      <c r="N319" s="244"/>
      <c r="O319" s="244"/>
      <c r="P319" s="260"/>
      <c r="Q319" s="245"/>
    </row>
    <row r="320" spans="1:17" ht="14.4" customHeight="1" x14ac:dyDescent="0.3">
      <c r="A320" s="240" t="s">
        <v>699</v>
      </c>
      <c r="B320" s="241" t="s">
        <v>530</v>
      </c>
      <c r="C320" s="241" t="s">
        <v>531</v>
      </c>
      <c r="D320" s="241" t="s">
        <v>544</v>
      </c>
      <c r="E320" s="241" t="s">
        <v>543</v>
      </c>
      <c r="F320" s="244">
        <v>472</v>
      </c>
      <c r="G320" s="244">
        <v>25016</v>
      </c>
      <c r="H320" s="244">
        <v>1</v>
      </c>
      <c r="I320" s="244">
        <v>53</v>
      </c>
      <c r="J320" s="244">
        <v>518</v>
      </c>
      <c r="K320" s="244">
        <v>27454</v>
      </c>
      <c r="L320" s="244">
        <v>1.097457627118644</v>
      </c>
      <c r="M320" s="244">
        <v>53</v>
      </c>
      <c r="N320" s="244">
        <v>439</v>
      </c>
      <c r="O320" s="244">
        <v>23267</v>
      </c>
      <c r="P320" s="260">
        <v>0.93008474576271183</v>
      </c>
      <c r="Q320" s="245">
        <v>53</v>
      </c>
    </row>
    <row r="321" spans="1:17" ht="14.4" customHeight="1" x14ac:dyDescent="0.3">
      <c r="A321" s="240" t="s">
        <v>699</v>
      </c>
      <c r="B321" s="241" t="s">
        <v>530</v>
      </c>
      <c r="C321" s="241" t="s">
        <v>531</v>
      </c>
      <c r="D321" s="241" t="s">
        <v>545</v>
      </c>
      <c r="E321" s="241" t="s">
        <v>546</v>
      </c>
      <c r="F321" s="244">
        <v>1346</v>
      </c>
      <c r="G321" s="244">
        <v>71338</v>
      </c>
      <c r="H321" s="244">
        <v>1</v>
      </c>
      <c r="I321" s="244">
        <v>53</v>
      </c>
      <c r="J321" s="244">
        <v>1556</v>
      </c>
      <c r="K321" s="244">
        <v>82468</v>
      </c>
      <c r="L321" s="244">
        <v>1.1560178306092124</v>
      </c>
      <c r="M321" s="244">
        <v>53</v>
      </c>
      <c r="N321" s="244">
        <v>1562</v>
      </c>
      <c r="O321" s="244">
        <v>82786</v>
      </c>
      <c r="P321" s="260">
        <v>1.1604754829123329</v>
      </c>
      <c r="Q321" s="245">
        <v>53</v>
      </c>
    </row>
    <row r="322" spans="1:17" ht="14.4" customHeight="1" x14ac:dyDescent="0.3">
      <c r="A322" s="240" t="s">
        <v>699</v>
      </c>
      <c r="B322" s="241" t="s">
        <v>530</v>
      </c>
      <c r="C322" s="241" t="s">
        <v>531</v>
      </c>
      <c r="D322" s="241" t="s">
        <v>547</v>
      </c>
      <c r="E322" s="241" t="s">
        <v>548</v>
      </c>
      <c r="F322" s="244">
        <v>1498</v>
      </c>
      <c r="G322" s="244">
        <v>179760</v>
      </c>
      <c r="H322" s="244">
        <v>1</v>
      </c>
      <c r="I322" s="244">
        <v>120</v>
      </c>
      <c r="J322" s="244">
        <v>1754</v>
      </c>
      <c r="K322" s="244">
        <v>210480</v>
      </c>
      <c r="L322" s="244">
        <v>1.170894526034713</v>
      </c>
      <c r="M322" s="244">
        <v>120</v>
      </c>
      <c r="N322" s="244">
        <v>1484</v>
      </c>
      <c r="O322" s="244">
        <v>179564</v>
      </c>
      <c r="P322" s="260">
        <v>0.99890965732087222</v>
      </c>
      <c r="Q322" s="245">
        <v>121</v>
      </c>
    </row>
    <row r="323" spans="1:17" ht="14.4" customHeight="1" x14ac:dyDescent="0.3">
      <c r="A323" s="240" t="s">
        <v>699</v>
      </c>
      <c r="B323" s="241" t="s">
        <v>530</v>
      </c>
      <c r="C323" s="241" t="s">
        <v>531</v>
      </c>
      <c r="D323" s="241" t="s">
        <v>549</v>
      </c>
      <c r="E323" s="241" t="s">
        <v>550</v>
      </c>
      <c r="F323" s="244">
        <v>111</v>
      </c>
      <c r="G323" s="244">
        <v>19203</v>
      </c>
      <c r="H323" s="244">
        <v>1</v>
      </c>
      <c r="I323" s="244">
        <v>173</v>
      </c>
      <c r="J323" s="244">
        <v>126</v>
      </c>
      <c r="K323" s="244">
        <v>21798</v>
      </c>
      <c r="L323" s="244">
        <v>1.1351351351351351</v>
      </c>
      <c r="M323" s="244">
        <v>173</v>
      </c>
      <c r="N323" s="244">
        <v>112</v>
      </c>
      <c r="O323" s="244">
        <v>19488</v>
      </c>
      <c r="P323" s="260">
        <v>1.0148414310264022</v>
      </c>
      <c r="Q323" s="245">
        <v>174</v>
      </c>
    </row>
    <row r="324" spans="1:17" ht="14.4" customHeight="1" x14ac:dyDescent="0.3">
      <c r="A324" s="240" t="s">
        <v>699</v>
      </c>
      <c r="B324" s="241" t="s">
        <v>530</v>
      </c>
      <c r="C324" s="241" t="s">
        <v>531</v>
      </c>
      <c r="D324" s="241" t="s">
        <v>551</v>
      </c>
      <c r="E324" s="241" t="s">
        <v>552</v>
      </c>
      <c r="F324" s="244">
        <v>5</v>
      </c>
      <c r="G324" s="244">
        <v>9895</v>
      </c>
      <c r="H324" s="244">
        <v>1</v>
      </c>
      <c r="I324" s="244">
        <v>1979</v>
      </c>
      <c r="J324" s="244">
        <v>13</v>
      </c>
      <c r="K324" s="244">
        <v>25805</v>
      </c>
      <c r="L324" s="244">
        <v>2.6078827690752906</v>
      </c>
      <c r="M324" s="244">
        <v>1985</v>
      </c>
      <c r="N324" s="244">
        <v>23</v>
      </c>
      <c r="O324" s="244">
        <v>45839</v>
      </c>
      <c r="P324" s="260">
        <v>4.632541687721071</v>
      </c>
      <c r="Q324" s="245">
        <v>1993</v>
      </c>
    </row>
    <row r="325" spans="1:17" ht="14.4" customHeight="1" x14ac:dyDescent="0.3">
      <c r="A325" s="240" t="s">
        <v>699</v>
      </c>
      <c r="B325" s="241" t="s">
        <v>530</v>
      </c>
      <c r="C325" s="241" t="s">
        <v>531</v>
      </c>
      <c r="D325" s="241" t="s">
        <v>557</v>
      </c>
      <c r="E325" s="241" t="s">
        <v>558</v>
      </c>
      <c r="F325" s="244">
        <v>13</v>
      </c>
      <c r="G325" s="244">
        <v>4901</v>
      </c>
      <c r="H325" s="244">
        <v>1</v>
      </c>
      <c r="I325" s="244">
        <v>377</v>
      </c>
      <c r="J325" s="244">
        <v>3</v>
      </c>
      <c r="K325" s="244">
        <v>1137</v>
      </c>
      <c r="L325" s="244">
        <v>0.23199347072026116</v>
      </c>
      <c r="M325" s="244">
        <v>379</v>
      </c>
      <c r="N325" s="244">
        <v>15</v>
      </c>
      <c r="O325" s="244">
        <v>5700</v>
      </c>
      <c r="P325" s="260">
        <v>1.1630279534788819</v>
      </c>
      <c r="Q325" s="245">
        <v>380</v>
      </c>
    </row>
    <row r="326" spans="1:17" ht="14.4" customHeight="1" x14ac:dyDescent="0.3">
      <c r="A326" s="240" t="s">
        <v>699</v>
      </c>
      <c r="B326" s="241" t="s">
        <v>530</v>
      </c>
      <c r="C326" s="241" t="s">
        <v>531</v>
      </c>
      <c r="D326" s="241" t="s">
        <v>559</v>
      </c>
      <c r="E326" s="241" t="s">
        <v>560</v>
      </c>
      <c r="F326" s="244">
        <v>4267</v>
      </c>
      <c r="G326" s="244">
        <v>691254</v>
      </c>
      <c r="H326" s="244">
        <v>1</v>
      </c>
      <c r="I326" s="244">
        <v>162</v>
      </c>
      <c r="J326" s="244">
        <v>4794</v>
      </c>
      <c r="K326" s="244">
        <v>786216</v>
      </c>
      <c r="L326" s="244">
        <v>1.1373764202449461</v>
      </c>
      <c r="M326" s="244">
        <v>164</v>
      </c>
      <c r="N326" s="244">
        <v>4382</v>
      </c>
      <c r="O326" s="244">
        <v>723030</v>
      </c>
      <c r="P326" s="260">
        <v>1.0459686309229315</v>
      </c>
      <c r="Q326" s="245">
        <v>165</v>
      </c>
    </row>
    <row r="327" spans="1:17" ht="14.4" customHeight="1" x14ac:dyDescent="0.3">
      <c r="A327" s="240" t="s">
        <v>699</v>
      </c>
      <c r="B327" s="241" t="s">
        <v>530</v>
      </c>
      <c r="C327" s="241" t="s">
        <v>531</v>
      </c>
      <c r="D327" s="241" t="s">
        <v>561</v>
      </c>
      <c r="E327" s="241" t="s">
        <v>562</v>
      </c>
      <c r="F327" s="244">
        <v>232</v>
      </c>
      <c r="G327" s="244">
        <v>38280</v>
      </c>
      <c r="H327" s="244">
        <v>1</v>
      </c>
      <c r="I327" s="244">
        <v>165</v>
      </c>
      <c r="J327" s="244">
        <v>214</v>
      </c>
      <c r="K327" s="244">
        <v>35738</v>
      </c>
      <c r="L327" s="244">
        <v>0.93359456635318705</v>
      </c>
      <c r="M327" s="244">
        <v>167</v>
      </c>
      <c r="N327" s="244">
        <v>290</v>
      </c>
      <c r="O327" s="244">
        <v>48720</v>
      </c>
      <c r="P327" s="260">
        <v>1.2727272727272727</v>
      </c>
      <c r="Q327" s="245">
        <v>168</v>
      </c>
    </row>
    <row r="328" spans="1:17" ht="14.4" customHeight="1" x14ac:dyDescent="0.3">
      <c r="A328" s="240" t="s">
        <v>699</v>
      </c>
      <c r="B328" s="241" t="s">
        <v>530</v>
      </c>
      <c r="C328" s="241" t="s">
        <v>531</v>
      </c>
      <c r="D328" s="241" t="s">
        <v>563</v>
      </c>
      <c r="E328" s="241" t="s">
        <v>564</v>
      </c>
      <c r="F328" s="244">
        <v>9</v>
      </c>
      <c r="G328" s="244">
        <v>1422</v>
      </c>
      <c r="H328" s="244">
        <v>1</v>
      </c>
      <c r="I328" s="244">
        <v>158</v>
      </c>
      <c r="J328" s="244">
        <v>13</v>
      </c>
      <c r="K328" s="244">
        <v>2067</v>
      </c>
      <c r="L328" s="244">
        <v>1.4535864978902953</v>
      </c>
      <c r="M328" s="244">
        <v>159</v>
      </c>
      <c r="N328" s="244">
        <v>9</v>
      </c>
      <c r="O328" s="244">
        <v>1440</v>
      </c>
      <c r="P328" s="260">
        <v>1.0126582278481013</v>
      </c>
      <c r="Q328" s="245">
        <v>160</v>
      </c>
    </row>
    <row r="329" spans="1:17" ht="14.4" customHeight="1" x14ac:dyDescent="0.3">
      <c r="A329" s="240" t="s">
        <v>699</v>
      </c>
      <c r="B329" s="241" t="s">
        <v>530</v>
      </c>
      <c r="C329" s="241" t="s">
        <v>531</v>
      </c>
      <c r="D329" s="241" t="s">
        <v>567</v>
      </c>
      <c r="E329" s="241" t="s">
        <v>568</v>
      </c>
      <c r="F329" s="244">
        <v>96</v>
      </c>
      <c r="G329" s="244">
        <v>29856</v>
      </c>
      <c r="H329" s="244">
        <v>1</v>
      </c>
      <c r="I329" s="244">
        <v>311</v>
      </c>
      <c r="J329" s="244">
        <v>109</v>
      </c>
      <c r="K329" s="244">
        <v>34117</v>
      </c>
      <c r="L329" s="244">
        <v>1.1427183815648445</v>
      </c>
      <c r="M329" s="244">
        <v>313</v>
      </c>
      <c r="N329" s="244">
        <v>97</v>
      </c>
      <c r="O329" s="244">
        <v>30652</v>
      </c>
      <c r="P329" s="260">
        <v>1.0266613076098607</v>
      </c>
      <c r="Q329" s="245">
        <v>316</v>
      </c>
    </row>
    <row r="330" spans="1:17" ht="14.4" customHeight="1" x14ac:dyDescent="0.3">
      <c r="A330" s="240" t="s">
        <v>699</v>
      </c>
      <c r="B330" s="241" t="s">
        <v>530</v>
      </c>
      <c r="C330" s="241" t="s">
        <v>531</v>
      </c>
      <c r="D330" s="241" t="s">
        <v>569</v>
      </c>
      <c r="E330" s="241" t="s">
        <v>570</v>
      </c>
      <c r="F330" s="244">
        <v>11</v>
      </c>
      <c r="G330" s="244">
        <v>4653</v>
      </c>
      <c r="H330" s="244">
        <v>1</v>
      </c>
      <c r="I330" s="244">
        <v>423</v>
      </c>
      <c r="J330" s="244">
        <v>16</v>
      </c>
      <c r="K330" s="244">
        <v>6800</v>
      </c>
      <c r="L330" s="244">
        <v>1.4614227380184828</v>
      </c>
      <c r="M330" s="244">
        <v>425</v>
      </c>
      <c r="N330" s="244">
        <v>17</v>
      </c>
      <c r="O330" s="244">
        <v>7293</v>
      </c>
      <c r="P330" s="260">
        <v>1.5673758865248226</v>
      </c>
      <c r="Q330" s="245">
        <v>429</v>
      </c>
    </row>
    <row r="331" spans="1:17" ht="14.4" customHeight="1" x14ac:dyDescent="0.3">
      <c r="A331" s="240" t="s">
        <v>699</v>
      </c>
      <c r="B331" s="241" t="s">
        <v>530</v>
      </c>
      <c r="C331" s="241" t="s">
        <v>531</v>
      </c>
      <c r="D331" s="241" t="s">
        <v>571</v>
      </c>
      <c r="E331" s="241" t="s">
        <v>572</v>
      </c>
      <c r="F331" s="244">
        <v>2</v>
      </c>
      <c r="G331" s="244">
        <v>864</v>
      </c>
      <c r="H331" s="244">
        <v>1</v>
      </c>
      <c r="I331" s="244">
        <v>432</v>
      </c>
      <c r="J331" s="244">
        <v>3</v>
      </c>
      <c r="K331" s="244">
        <v>1302</v>
      </c>
      <c r="L331" s="244">
        <v>1.5069444444444444</v>
      </c>
      <c r="M331" s="244">
        <v>434</v>
      </c>
      <c r="N331" s="244"/>
      <c r="O331" s="244"/>
      <c r="P331" s="260"/>
      <c r="Q331" s="245"/>
    </row>
    <row r="332" spans="1:17" ht="14.4" customHeight="1" x14ac:dyDescent="0.3">
      <c r="A332" s="240" t="s">
        <v>699</v>
      </c>
      <c r="B332" s="241" t="s">
        <v>530</v>
      </c>
      <c r="C332" s="241" t="s">
        <v>531</v>
      </c>
      <c r="D332" s="241" t="s">
        <v>575</v>
      </c>
      <c r="E332" s="241" t="s">
        <v>576</v>
      </c>
      <c r="F332" s="244">
        <v>275</v>
      </c>
      <c r="G332" s="244">
        <v>92675</v>
      </c>
      <c r="H332" s="244">
        <v>1</v>
      </c>
      <c r="I332" s="244">
        <v>337</v>
      </c>
      <c r="J332" s="244">
        <v>524</v>
      </c>
      <c r="K332" s="244">
        <v>176588</v>
      </c>
      <c r="L332" s="244">
        <v>1.9054545454545455</v>
      </c>
      <c r="M332" s="244">
        <v>337</v>
      </c>
      <c r="N332" s="244">
        <v>379</v>
      </c>
      <c r="O332" s="244">
        <v>128102</v>
      </c>
      <c r="P332" s="260">
        <v>1.3822713784731588</v>
      </c>
      <c r="Q332" s="245">
        <v>338</v>
      </c>
    </row>
    <row r="333" spans="1:17" ht="14.4" customHeight="1" x14ac:dyDescent="0.3">
      <c r="A333" s="240" t="s">
        <v>699</v>
      </c>
      <c r="B333" s="241" t="s">
        <v>530</v>
      </c>
      <c r="C333" s="241" t="s">
        <v>531</v>
      </c>
      <c r="D333" s="241" t="s">
        <v>579</v>
      </c>
      <c r="E333" s="241" t="s">
        <v>580</v>
      </c>
      <c r="F333" s="244">
        <v>3</v>
      </c>
      <c r="G333" s="244">
        <v>306</v>
      </c>
      <c r="H333" s="244">
        <v>1</v>
      </c>
      <c r="I333" s="244">
        <v>102</v>
      </c>
      <c r="J333" s="244">
        <v>4</v>
      </c>
      <c r="K333" s="244">
        <v>408</v>
      </c>
      <c r="L333" s="244">
        <v>1.3333333333333333</v>
      </c>
      <c r="M333" s="244">
        <v>102</v>
      </c>
      <c r="N333" s="244">
        <v>8</v>
      </c>
      <c r="O333" s="244">
        <v>824</v>
      </c>
      <c r="P333" s="260">
        <v>2.6928104575163401</v>
      </c>
      <c r="Q333" s="245">
        <v>103</v>
      </c>
    </row>
    <row r="334" spans="1:17" ht="14.4" customHeight="1" x14ac:dyDescent="0.3">
      <c r="A334" s="240" t="s">
        <v>699</v>
      </c>
      <c r="B334" s="241" t="s">
        <v>530</v>
      </c>
      <c r="C334" s="241" t="s">
        <v>531</v>
      </c>
      <c r="D334" s="241" t="s">
        <v>583</v>
      </c>
      <c r="E334" s="241" t="s">
        <v>584</v>
      </c>
      <c r="F334" s="244">
        <v>1</v>
      </c>
      <c r="G334" s="244">
        <v>4998</v>
      </c>
      <c r="H334" s="244">
        <v>1</v>
      </c>
      <c r="I334" s="244">
        <v>4998</v>
      </c>
      <c r="J334" s="244"/>
      <c r="K334" s="244"/>
      <c r="L334" s="244"/>
      <c r="M334" s="244"/>
      <c r="N334" s="244"/>
      <c r="O334" s="244"/>
      <c r="P334" s="260"/>
      <c r="Q334" s="245"/>
    </row>
    <row r="335" spans="1:17" ht="14.4" customHeight="1" x14ac:dyDescent="0.3">
      <c r="A335" s="240" t="s">
        <v>699</v>
      </c>
      <c r="B335" s="241" t="s">
        <v>530</v>
      </c>
      <c r="C335" s="241" t="s">
        <v>531</v>
      </c>
      <c r="D335" s="241" t="s">
        <v>587</v>
      </c>
      <c r="E335" s="241" t="s">
        <v>588</v>
      </c>
      <c r="F335" s="244">
        <v>9</v>
      </c>
      <c r="G335" s="244">
        <v>1998</v>
      </c>
      <c r="H335" s="244">
        <v>1</v>
      </c>
      <c r="I335" s="244">
        <v>222</v>
      </c>
      <c r="J335" s="244">
        <v>5</v>
      </c>
      <c r="K335" s="244">
        <v>1110</v>
      </c>
      <c r="L335" s="244">
        <v>0.55555555555555558</v>
      </c>
      <c r="M335" s="244">
        <v>222</v>
      </c>
      <c r="N335" s="244">
        <v>11</v>
      </c>
      <c r="O335" s="244">
        <v>2453</v>
      </c>
      <c r="P335" s="260">
        <v>1.2277277277277276</v>
      </c>
      <c r="Q335" s="245">
        <v>223</v>
      </c>
    </row>
    <row r="336" spans="1:17" ht="14.4" customHeight="1" x14ac:dyDescent="0.3">
      <c r="A336" s="240" t="s">
        <v>699</v>
      </c>
      <c r="B336" s="241" t="s">
        <v>530</v>
      </c>
      <c r="C336" s="241" t="s">
        <v>531</v>
      </c>
      <c r="D336" s="241" t="s">
        <v>589</v>
      </c>
      <c r="E336" s="241" t="s">
        <v>590</v>
      </c>
      <c r="F336" s="244">
        <v>7</v>
      </c>
      <c r="G336" s="244">
        <v>749</v>
      </c>
      <c r="H336" s="244">
        <v>1</v>
      </c>
      <c r="I336" s="244">
        <v>107</v>
      </c>
      <c r="J336" s="244">
        <v>3</v>
      </c>
      <c r="K336" s="244">
        <v>321</v>
      </c>
      <c r="L336" s="244">
        <v>0.42857142857142855</v>
      </c>
      <c r="M336" s="244">
        <v>107</v>
      </c>
      <c r="N336" s="244">
        <v>9</v>
      </c>
      <c r="O336" s="244">
        <v>972</v>
      </c>
      <c r="P336" s="260">
        <v>1.2977303070761015</v>
      </c>
      <c r="Q336" s="245">
        <v>108</v>
      </c>
    </row>
    <row r="337" spans="1:17" ht="14.4" customHeight="1" x14ac:dyDescent="0.3">
      <c r="A337" s="240" t="s">
        <v>699</v>
      </c>
      <c r="B337" s="241" t="s">
        <v>530</v>
      </c>
      <c r="C337" s="241" t="s">
        <v>531</v>
      </c>
      <c r="D337" s="241" t="s">
        <v>593</v>
      </c>
      <c r="E337" s="241" t="s">
        <v>594</v>
      </c>
      <c r="F337" s="244">
        <v>2</v>
      </c>
      <c r="G337" s="244">
        <v>54</v>
      </c>
      <c r="H337" s="244">
        <v>1</v>
      </c>
      <c r="I337" s="244">
        <v>27</v>
      </c>
      <c r="J337" s="244"/>
      <c r="K337" s="244"/>
      <c r="L337" s="244"/>
      <c r="M337" s="244"/>
      <c r="N337" s="244"/>
      <c r="O337" s="244"/>
      <c r="P337" s="260"/>
      <c r="Q337" s="245"/>
    </row>
    <row r="338" spans="1:17" ht="14.4" customHeight="1" x14ac:dyDescent="0.3">
      <c r="A338" s="240" t="s">
        <v>699</v>
      </c>
      <c r="B338" s="241" t="s">
        <v>530</v>
      </c>
      <c r="C338" s="241" t="s">
        <v>531</v>
      </c>
      <c r="D338" s="241" t="s">
        <v>599</v>
      </c>
      <c r="E338" s="241" t="s">
        <v>600</v>
      </c>
      <c r="F338" s="244">
        <v>16</v>
      </c>
      <c r="G338" s="244">
        <v>5712</v>
      </c>
      <c r="H338" s="244">
        <v>1</v>
      </c>
      <c r="I338" s="244">
        <v>357</v>
      </c>
      <c r="J338" s="244">
        <v>27</v>
      </c>
      <c r="K338" s="244">
        <v>9747</v>
      </c>
      <c r="L338" s="244">
        <v>1.70640756302521</v>
      </c>
      <c r="M338" s="244">
        <v>361</v>
      </c>
      <c r="N338" s="244">
        <v>23</v>
      </c>
      <c r="O338" s="244">
        <v>8395</v>
      </c>
      <c r="P338" s="260">
        <v>1.4697128851540617</v>
      </c>
      <c r="Q338" s="245">
        <v>365</v>
      </c>
    </row>
    <row r="339" spans="1:17" ht="14.4" customHeight="1" x14ac:dyDescent="0.3">
      <c r="A339" s="240" t="s">
        <v>699</v>
      </c>
      <c r="B339" s="241" t="s">
        <v>530</v>
      </c>
      <c r="C339" s="241" t="s">
        <v>531</v>
      </c>
      <c r="D339" s="241" t="s">
        <v>601</v>
      </c>
      <c r="E339" s="241" t="s">
        <v>602</v>
      </c>
      <c r="F339" s="244">
        <v>9</v>
      </c>
      <c r="G339" s="244">
        <v>324</v>
      </c>
      <c r="H339" s="244">
        <v>1</v>
      </c>
      <c r="I339" s="244">
        <v>36</v>
      </c>
      <c r="J339" s="244">
        <v>3</v>
      </c>
      <c r="K339" s="244">
        <v>108</v>
      </c>
      <c r="L339" s="244">
        <v>0.33333333333333331</v>
      </c>
      <c r="M339" s="244">
        <v>36</v>
      </c>
      <c r="N339" s="244">
        <v>8</v>
      </c>
      <c r="O339" s="244">
        <v>296</v>
      </c>
      <c r="P339" s="260">
        <v>0.9135802469135802</v>
      </c>
      <c r="Q339" s="245">
        <v>37</v>
      </c>
    </row>
    <row r="340" spans="1:17" ht="14.4" customHeight="1" x14ac:dyDescent="0.3">
      <c r="A340" s="240" t="s">
        <v>699</v>
      </c>
      <c r="B340" s="241" t="s">
        <v>530</v>
      </c>
      <c r="C340" s="241" t="s">
        <v>531</v>
      </c>
      <c r="D340" s="241" t="s">
        <v>613</v>
      </c>
      <c r="E340" s="241" t="s">
        <v>614</v>
      </c>
      <c r="F340" s="244">
        <v>23</v>
      </c>
      <c r="G340" s="244">
        <v>15088</v>
      </c>
      <c r="H340" s="244">
        <v>1</v>
      </c>
      <c r="I340" s="244">
        <v>656</v>
      </c>
      <c r="J340" s="244">
        <v>30</v>
      </c>
      <c r="K340" s="244">
        <v>19800</v>
      </c>
      <c r="L340" s="244">
        <v>1.3123011664899258</v>
      </c>
      <c r="M340" s="244">
        <v>660</v>
      </c>
      <c r="N340" s="244">
        <v>29</v>
      </c>
      <c r="O340" s="244">
        <v>19256</v>
      </c>
      <c r="P340" s="260">
        <v>1.2762460233297985</v>
      </c>
      <c r="Q340" s="245">
        <v>664</v>
      </c>
    </row>
    <row r="341" spans="1:17" ht="14.4" customHeight="1" x14ac:dyDescent="0.3">
      <c r="A341" s="240" t="s">
        <v>699</v>
      </c>
      <c r="B341" s="241" t="s">
        <v>530</v>
      </c>
      <c r="C341" s="241" t="s">
        <v>531</v>
      </c>
      <c r="D341" s="241" t="s">
        <v>615</v>
      </c>
      <c r="E341" s="241" t="s">
        <v>616</v>
      </c>
      <c r="F341" s="244">
        <v>50</v>
      </c>
      <c r="G341" s="244">
        <v>3900</v>
      </c>
      <c r="H341" s="244">
        <v>1</v>
      </c>
      <c r="I341" s="244">
        <v>78</v>
      </c>
      <c r="J341" s="244">
        <v>60</v>
      </c>
      <c r="K341" s="244">
        <v>4680</v>
      </c>
      <c r="L341" s="244">
        <v>1.2</v>
      </c>
      <c r="M341" s="244">
        <v>78</v>
      </c>
      <c r="N341" s="244">
        <v>62</v>
      </c>
      <c r="O341" s="244">
        <v>4898</v>
      </c>
      <c r="P341" s="260">
        <v>1.255897435897436</v>
      </c>
      <c r="Q341" s="245">
        <v>79</v>
      </c>
    </row>
    <row r="342" spans="1:17" ht="14.4" customHeight="1" x14ac:dyDescent="0.3">
      <c r="A342" s="240" t="s">
        <v>699</v>
      </c>
      <c r="B342" s="241" t="s">
        <v>530</v>
      </c>
      <c r="C342" s="241" t="s">
        <v>531</v>
      </c>
      <c r="D342" s="241" t="s">
        <v>617</v>
      </c>
      <c r="E342" s="241" t="s">
        <v>618</v>
      </c>
      <c r="F342" s="244">
        <v>222</v>
      </c>
      <c r="G342" s="244">
        <v>25308</v>
      </c>
      <c r="H342" s="244">
        <v>1</v>
      </c>
      <c r="I342" s="244">
        <v>114</v>
      </c>
      <c r="J342" s="244">
        <v>235</v>
      </c>
      <c r="K342" s="244">
        <v>27025</v>
      </c>
      <c r="L342" s="244">
        <v>1.0678441599494231</v>
      </c>
      <c r="M342" s="244">
        <v>115</v>
      </c>
      <c r="N342" s="244">
        <v>167</v>
      </c>
      <c r="O342" s="244">
        <v>19205</v>
      </c>
      <c r="P342" s="260">
        <v>0.75885095621937726</v>
      </c>
      <c r="Q342" s="245">
        <v>115</v>
      </c>
    </row>
    <row r="343" spans="1:17" ht="14.4" customHeight="1" x14ac:dyDescent="0.3">
      <c r="A343" s="240" t="s">
        <v>699</v>
      </c>
      <c r="B343" s="241" t="s">
        <v>530</v>
      </c>
      <c r="C343" s="241" t="s">
        <v>531</v>
      </c>
      <c r="D343" s="241" t="s">
        <v>619</v>
      </c>
      <c r="E343" s="241" t="s">
        <v>620</v>
      </c>
      <c r="F343" s="244">
        <v>2</v>
      </c>
      <c r="G343" s="244">
        <v>270</v>
      </c>
      <c r="H343" s="244">
        <v>1</v>
      </c>
      <c r="I343" s="244">
        <v>135</v>
      </c>
      <c r="J343" s="244">
        <v>2</v>
      </c>
      <c r="K343" s="244">
        <v>270</v>
      </c>
      <c r="L343" s="244">
        <v>1</v>
      </c>
      <c r="M343" s="244">
        <v>135</v>
      </c>
      <c r="N343" s="244">
        <v>3</v>
      </c>
      <c r="O343" s="244">
        <v>408</v>
      </c>
      <c r="P343" s="260">
        <v>1.5111111111111111</v>
      </c>
      <c r="Q343" s="245">
        <v>136</v>
      </c>
    </row>
    <row r="344" spans="1:17" ht="14.4" customHeight="1" x14ac:dyDescent="0.3">
      <c r="A344" s="240" t="s">
        <v>699</v>
      </c>
      <c r="B344" s="241" t="s">
        <v>530</v>
      </c>
      <c r="C344" s="241" t="s">
        <v>531</v>
      </c>
      <c r="D344" s="241" t="s">
        <v>623</v>
      </c>
      <c r="E344" s="241" t="s">
        <v>624</v>
      </c>
      <c r="F344" s="244">
        <v>1219</v>
      </c>
      <c r="G344" s="244">
        <v>338882</v>
      </c>
      <c r="H344" s="244">
        <v>1</v>
      </c>
      <c r="I344" s="244">
        <v>278</v>
      </c>
      <c r="J344" s="244">
        <v>1408</v>
      </c>
      <c r="K344" s="244">
        <v>394240</v>
      </c>
      <c r="L344" s="244">
        <v>1.1633547960647068</v>
      </c>
      <c r="M344" s="244">
        <v>280</v>
      </c>
      <c r="N344" s="244">
        <v>1313</v>
      </c>
      <c r="O344" s="244">
        <v>368953</v>
      </c>
      <c r="P344" s="260">
        <v>1.0887359021724377</v>
      </c>
      <c r="Q344" s="245">
        <v>281</v>
      </c>
    </row>
    <row r="345" spans="1:17" ht="14.4" customHeight="1" x14ac:dyDescent="0.3">
      <c r="A345" s="240" t="s">
        <v>699</v>
      </c>
      <c r="B345" s="241" t="s">
        <v>530</v>
      </c>
      <c r="C345" s="241" t="s">
        <v>531</v>
      </c>
      <c r="D345" s="241" t="s">
        <v>625</v>
      </c>
      <c r="E345" s="241" t="s">
        <v>626</v>
      </c>
      <c r="F345" s="244">
        <v>14</v>
      </c>
      <c r="G345" s="244">
        <v>3360</v>
      </c>
      <c r="H345" s="244">
        <v>1</v>
      </c>
      <c r="I345" s="244">
        <v>240</v>
      </c>
      <c r="J345" s="244">
        <v>22</v>
      </c>
      <c r="K345" s="244">
        <v>5324</v>
      </c>
      <c r="L345" s="244">
        <v>1.5845238095238094</v>
      </c>
      <c r="M345" s="244">
        <v>242</v>
      </c>
      <c r="N345" s="244">
        <v>26</v>
      </c>
      <c r="O345" s="244">
        <v>6318</v>
      </c>
      <c r="P345" s="260">
        <v>1.8803571428571428</v>
      </c>
      <c r="Q345" s="245">
        <v>243</v>
      </c>
    </row>
    <row r="346" spans="1:17" ht="14.4" customHeight="1" x14ac:dyDescent="0.3">
      <c r="A346" s="240" t="s">
        <v>699</v>
      </c>
      <c r="B346" s="241" t="s">
        <v>530</v>
      </c>
      <c r="C346" s="241" t="s">
        <v>531</v>
      </c>
      <c r="D346" s="241" t="s">
        <v>627</v>
      </c>
      <c r="E346" s="241" t="s">
        <v>628</v>
      </c>
      <c r="F346" s="244"/>
      <c r="G346" s="244"/>
      <c r="H346" s="244"/>
      <c r="I346" s="244"/>
      <c r="J346" s="244">
        <v>3</v>
      </c>
      <c r="K346" s="244">
        <v>10239</v>
      </c>
      <c r="L346" s="244"/>
      <c r="M346" s="244">
        <v>3413</v>
      </c>
      <c r="N346" s="244">
        <v>4</v>
      </c>
      <c r="O346" s="244">
        <v>13756</v>
      </c>
      <c r="P346" s="260"/>
      <c r="Q346" s="245">
        <v>3439</v>
      </c>
    </row>
    <row r="347" spans="1:17" ht="14.4" customHeight="1" x14ac:dyDescent="0.3">
      <c r="A347" s="240" t="s">
        <v>699</v>
      </c>
      <c r="B347" s="241" t="s">
        <v>530</v>
      </c>
      <c r="C347" s="241" t="s">
        <v>531</v>
      </c>
      <c r="D347" s="241" t="s">
        <v>629</v>
      </c>
      <c r="E347" s="241" t="s">
        <v>630</v>
      </c>
      <c r="F347" s="244">
        <v>183</v>
      </c>
      <c r="G347" s="244">
        <v>82533</v>
      </c>
      <c r="H347" s="244">
        <v>1</v>
      </c>
      <c r="I347" s="244">
        <v>451</v>
      </c>
      <c r="J347" s="244">
        <v>210</v>
      </c>
      <c r="K347" s="244">
        <v>95130</v>
      </c>
      <c r="L347" s="244">
        <v>1.1526298571480498</v>
      </c>
      <c r="M347" s="244">
        <v>453</v>
      </c>
      <c r="N347" s="244">
        <v>210</v>
      </c>
      <c r="O347" s="244">
        <v>95760</v>
      </c>
      <c r="P347" s="260">
        <v>1.1602631674602886</v>
      </c>
      <c r="Q347" s="245">
        <v>456</v>
      </c>
    </row>
    <row r="348" spans="1:17" ht="14.4" customHeight="1" x14ac:dyDescent="0.3">
      <c r="A348" s="240" t="s">
        <v>699</v>
      </c>
      <c r="B348" s="241" t="s">
        <v>530</v>
      </c>
      <c r="C348" s="241" t="s">
        <v>531</v>
      </c>
      <c r="D348" s="241" t="s">
        <v>631</v>
      </c>
      <c r="E348" s="241" t="s">
        <v>632</v>
      </c>
      <c r="F348" s="244">
        <v>18</v>
      </c>
      <c r="G348" s="244">
        <v>8136</v>
      </c>
      <c r="H348" s="244">
        <v>1</v>
      </c>
      <c r="I348" s="244">
        <v>452</v>
      </c>
      <c r="J348" s="244">
        <v>9</v>
      </c>
      <c r="K348" s="244">
        <v>4086</v>
      </c>
      <c r="L348" s="244">
        <v>0.50221238938053092</v>
      </c>
      <c r="M348" s="244">
        <v>454</v>
      </c>
      <c r="N348" s="244">
        <v>13</v>
      </c>
      <c r="O348" s="244">
        <v>5941</v>
      </c>
      <c r="P348" s="260">
        <v>0.73021140609636181</v>
      </c>
      <c r="Q348" s="245">
        <v>457</v>
      </c>
    </row>
    <row r="349" spans="1:17" ht="14.4" customHeight="1" x14ac:dyDescent="0.3">
      <c r="A349" s="240" t="s">
        <v>699</v>
      </c>
      <c r="B349" s="241" t="s">
        <v>530</v>
      </c>
      <c r="C349" s="241" t="s">
        <v>531</v>
      </c>
      <c r="D349" s="241" t="s">
        <v>633</v>
      </c>
      <c r="E349" s="241" t="s">
        <v>634</v>
      </c>
      <c r="F349" s="244">
        <v>1</v>
      </c>
      <c r="G349" s="244">
        <v>6013</v>
      </c>
      <c r="H349" s="244">
        <v>1</v>
      </c>
      <c r="I349" s="244">
        <v>6013</v>
      </c>
      <c r="J349" s="244">
        <v>1</v>
      </c>
      <c r="K349" s="244">
        <v>6049</v>
      </c>
      <c r="L349" s="244">
        <v>1.0059870281057708</v>
      </c>
      <c r="M349" s="244">
        <v>6049</v>
      </c>
      <c r="N349" s="244">
        <v>2</v>
      </c>
      <c r="O349" s="244">
        <v>12188</v>
      </c>
      <c r="P349" s="260">
        <v>2.0269416264759688</v>
      </c>
      <c r="Q349" s="245">
        <v>6094</v>
      </c>
    </row>
    <row r="350" spans="1:17" ht="14.4" customHeight="1" x14ac:dyDescent="0.3">
      <c r="A350" s="240" t="s">
        <v>699</v>
      </c>
      <c r="B350" s="241" t="s">
        <v>530</v>
      </c>
      <c r="C350" s="241" t="s">
        <v>531</v>
      </c>
      <c r="D350" s="241" t="s">
        <v>635</v>
      </c>
      <c r="E350" s="241" t="s">
        <v>636</v>
      </c>
      <c r="F350" s="244">
        <v>2</v>
      </c>
      <c r="G350" s="244">
        <v>790</v>
      </c>
      <c r="H350" s="244">
        <v>1</v>
      </c>
      <c r="I350" s="244">
        <v>395</v>
      </c>
      <c r="J350" s="244">
        <v>4</v>
      </c>
      <c r="K350" s="244">
        <v>1596</v>
      </c>
      <c r="L350" s="244">
        <v>2.0202531645569621</v>
      </c>
      <c r="M350" s="244">
        <v>399</v>
      </c>
      <c r="N350" s="244">
        <v>7</v>
      </c>
      <c r="O350" s="244">
        <v>2828</v>
      </c>
      <c r="P350" s="260">
        <v>3.579746835443038</v>
      </c>
      <c r="Q350" s="245">
        <v>404</v>
      </c>
    </row>
    <row r="351" spans="1:17" ht="14.4" customHeight="1" x14ac:dyDescent="0.3">
      <c r="A351" s="240" t="s">
        <v>699</v>
      </c>
      <c r="B351" s="241" t="s">
        <v>530</v>
      </c>
      <c r="C351" s="241" t="s">
        <v>531</v>
      </c>
      <c r="D351" s="241" t="s">
        <v>637</v>
      </c>
      <c r="E351" s="241" t="s">
        <v>638</v>
      </c>
      <c r="F351" s="244">
        <v>1460</v>
      </c>
      <c r="G351" s="244">
        <v>500780</v>
      </c>
      <c r="H351" s="244">
        <v>1</v>
      </c>
      <c r="I351" s="244">
        <v>343</v>
      </c>
      <c r="J351" s="244">
        <v>1656</v>
      </c>
      <c r="K351" s="244">
        <v>571320</v>
      </c>
      <c r="L351" s="244">
        <v>1.1408602579975238</v>
      </c>
      <c r="M351" s="244">
        <v>345</v>
      </c>
      <c r="N351" s="244">
        <v>1491</v>
      </c>
      <c r="O351" s="244">
        <v>518868</v>
      </c>
      <c r="P351" s="260">
        <v>1.0361196533407884</v>
      </c>
      <c r="Q351" s="245">
        <v>348</v>
      </c>
    </row>
    <row r="352" spans="1:17" ht="14.4" customHeight="1" x14ac:dyDescent="0.3">
      <c r="A352" s="240" t="s">
        <v>699</v>
      </c>
      <c r="B352" s="241" t="s">
        <v>530</v>
      </c>
      <c r="C352" s="241" t="s">
        <v>531</v>
      </c>
      <c r="D352" s="241" t="s">
        <v>643</v>
      </c>
      <c r="E352" s="241" t="s">
        <v>644</v>
      </c>
      <c r="F352" s="244"/>
      <c r="G352" s="244"/>
      <c r="H352" s="244"/>
      <c r="I352" s="244"/>
      <c r="J352" s="244">
        <v>1</v>
      </c>
      <c r="K352" s="244">
        <v>1236</v>
      </c>
      <c r="L352" s="244"/>
      <c r="M352" s="244">
        <v>1236</v>
      </c>
      <c r="N352" s="244">
        <v>1</v>
      </c>
      <c r="O352" s="244">
        <v>1245</v>
      </c>
      <c r="P352" s="260"/>
      <c r="Q352" s="245">
        <v>1245</v>
      </c>
    </row>
    <row r="353" spans="1:17" ht="14.4" customHeight="1" x14ac:dyDescent="0.3">
      <c r="A353" s="240" t="s">
        <v>699</v>
      </c>
      <c r="B353" s="241" t="s">
        <v>530</v>
      </c>
      <c r="C353" s="241" t="s">
        <v>531</v>
      </c>
      <c r="D353" s="241" t="s">
        <v>645</v>
      </c>
      <c r="E353" s="241" t="s">
        <v>646</v>
      </c>
      <c r="F353" s="244"/>
      <c r="G353" s="244"/>
      <c r="H353" s="244"/>
      <c r="I353" s="244"/>
      <c r="J353" s="244">
        <v>7</v>
      </c>
      <c r="K353" s="244">
        <v>15547</v>
      </c>
      <c r="L353" s="244"/>
      <c r="M353" s="244">
        <v>2221</v>
      </c>
      <c r="N353" s="244">
        <v>7</v>
      </c>
      <c r="O353" s="244">
        <v>15631</v>
      </c>
      <c r="P353" s="260"/>
      <c r="Q353" s="245">
        <v>2233</v>
      </c>
    </row>
    <row r="354" spans="1:17" ht="14.4" customHeight="1" x14ac:dyDescent="0.3">
      <c r="A354" s="240" t="s">
        <v>699</v>
      </c>
      <c r="B354" s="241" t="s">
        <v>530</v>
      </c>
      <c r="C354" s="241" t="s">
        <v>531</v>
      </c>
      <c r="D354" s="241" t="s">
        <v>647</v>
      </c>
      <c r="E354" s="241" t="s">
        <v>648</v>
      </c>
      <c r="F354" s="244"/>
      <c r="G354" s="244"/>
      <c r="H354" s="244"/>
      <c r="I354" s="244"/>
      <c r="J354" s="244">
        <v>7</v>
      </c>
      <c r="K354" s="244">
        <v>7000</v>
      </c>
      <c r="L354" s="244"/>
      <c r="M354" s="244">
        <v>1000</v>
      </c>
      <c r="N354" s="244">
        <v>7</v>
      </c>
      <c r="O354" s="244">
        <v>7014</v>
      </c>
      <c r="P354" s="260"/>
      <c r="Q354" s="245">
        <v>1002</v>
      </c>
    </row>
    <row r="355" spans="1:17" ht="14.4" customHeight="1" x14ac:dyDescent="0.3">
      <c r="A355" s="240" t="s">
        <v>700</v>
      </c>
      <c r="B355" s="241" t="s">
        <v>530</v>
      </c>
      <c r="C355" s="241" t="s">
        <v>531</v>
      </c>
      <c r="D355" s="241" t="s">
        <v>534</v>
      </c>
      <c r="E355" s="241" t="s">
        <v>535</v>
      </c>
      <c r="F355" s="244">
        <v>2</v>
      </c>
      <c r="G355" s="244">
        <v>2012</v>
      </c>
      <c r="H355" s="244">
        <v>1</v>
      </c>
      <c r="I355" s="244">
        <v>1006</v>
      </c>
      <c r="J355" s="244"/>
      <c r="K355" s="244"/>
      <c r="L355" s="244"/>
      <c r="M355" s="244"/>
      <c r="N355" s="244">
        <v>2</v>
      </c>
      <c r="O355" s="244">
        <v>2048</v>
      </c>
      <c r="P355" s="260">
        <v>1.0178926441351888</v>
      </c>
      <c r="Q355" s="245">
        <v>1024</v>
      </c>
    </row>
    <row r="356" spans="1:17" ht="14.4" customHeight="1" x14ac:dyDescent="0.3">
      <c r="A356" s="240" t="s">
        <v>700</v>
      </c>
      <c r="B356" s="241" t="s">
        <v>530</v>
      </c>
      <c r="C356" s="241" t="s">
        <v>531</v>
      </c>
      <c r="D356" s="241" t="s">
        <v>536</v>
      </c>
      <c r="E356" s="241" t="s">
        <v>537</v>
      </c>
      <c r="F356" s="244">
        <v>1</v>
      </c>
      <c r="G356" s="244">
        <v>2037</v>
      </c>
      <c r="H356" s="244">
        <v>1</v>
      </c>
      <c r="I356" s="244">
        <v>2037</v>
      </c>
      <c r="J356" s="244">
        <v>2</v>
      </c>
      <c r="K356" s="244">
        <v>4098</v>
      </c>
      <c r="L356" s="244">
        <v>2.0117820324005891</v>
      </c>
      <c r="M356" s="244">
        <v>2049</v>
      </c>
      <c r="N356" s="244">
        <v>4</v>
      </c>
      <c r="O356" s="244">
        <v>8256</v>
      </c>
      <c r="P356" s="260">
        <v>4.0530191458026508</v>
      </c>
      <c r="Q356" s="245">
        <v>2064</v>
      </c>
    </row>
    <row r="357" spans="1:17" ht="14.4" customHeight="1" x14ac:dyDescent="0.3">
      <c r="A357" s="240" t="s">
        <v>700</v>
      </c>
      <c r="B357" s="241" t="s">
        <v>530</v>
      </c>
      <c r="C357" s="241" t="s">
        <v>531</v>
      </c>
      <c r="D357" s="241" t="s">
        <v>544</v>
      </c>
      <c r="E357" s="241" t="s">
        <v>543</v>
      </c>
      <c r="F357" s="244">
        <v>14</v>
      </c>
      <c r="G357" s="244">
        <v>742</v>
      </c>
      <c r="H357" s="244">
        <v>1</v>
      </c>
      <c r="I357" s="244">
        <v>53</v>
      </c>
      <c r="J357" s="244">
        <v>12</v>
      </c>
      <c r="K357" s="244">
        <v>636</v>
      </c>
      <c r="L357" s="244">
        <v>0.8571428571428571</v>
      </c>
      <c r="M357" s="244">
        <v>53</v>
      </c>
      <c r="N357" s="244">
        <v>10</v>
      </c>
      <c r="O357" s="244">
        <v>530</v>
      </c>
      <c r="P357" s="260">
        <v>0.7142857142857143</v>
      </c>
      <c r="Q357" s="245">
        <v>53</v>
      </c>
    </row>
    <row r="358" spans="1:17" ht="14.4" customHeight="1" x14ac:dyDescent="0.3">
      <c r="A358" s="240" t="s">
        <v>700</v>
      </c>
      <c r="B358" s="241" t="s">
        <v>530</v>
      </c>
      <c r="C358" s="241" t="s">
        <v>531</v>
      </c>
      <c r="D358" s="241" t="s">
        <v>547</v>
      </c>
      <c r="E358" s="241" t="s">
        <v>548</v>
      </c>
      <c r="F358" s="244">
        <v>18</v>
      </c>
      <c r="G358" s="244">
        <v>2160</v>
      </c>
      <c r="H358" s="244">
        <v>1</v>
      </c>
      <c r="I358" s="244">
        <v>120</v>
      </c>
      <c r="J358" s="244">
        <v>8</v>
      </c>
      <c r="K358" s="244">
        <v>960</v>
      </c>
      <c r="L358" s="244">
        <v>0.44444444444444442</v>
      </c>
      <c r="M358" s="244">
        <v>120</v>
      </c>
      <c r="N358" s="244">
        <v>10</v>
      </c>
      <c r="O358" s="244">
        <v>1210</v>
      </c>
      <c r="P358" s="260">
        <v>0.56018518518518523</v>
      </c>
      <c r="Q358" s="245">
        <v>121</v>
      </c>
    </row>
    <row r="359" spans="1:17" ht="14.4" customHeight="1" x14ac:dyDescent="0.3">
      <c r="A359" s="240" t="s">
        <v>700</v>
      </c>
      <c r="B359" s="241" t="s">
        <v>530</v>
      </c>
      <c r="C359" s="241" t="s">
        <v>531</v>
      </c>
      <c r="D359" s="241" t="s">
        <v>557</v>
      </c>
      <c r="E359" s="241" t="s">
        <v>558</v>
      </c>
      <c r="F359" s="244">
        <v>1</v>
      </c>
      <c r="G359" s="244">
        <v>377</v>
      </c>
      <c r="H359" s="244">
        <v>1</v>
      </c>
      <c r="I359" s="244">
        <v>377</v>
      </c>
      <c r="J359" s="244">
        <v>1</v>
      </c>
      <c r="K359" s="244">
        <v>379</v>
      </c>
      <c r="L359" s="244">
        <v>1.0053050397877985</v>
      </c>
      <c r="M359" s="244">
        <v>379</v>
      </c>
      <c r="N359" s="244"/>
      <c r="O359" s="244"/>
      <c r="P359" s="260"/>
      <c r="Q359" s="245"/>
    </row>
    <row r="360" spans="1:17" ht="14.4" customHeight="1" x14ac:dyDescent="0.3">
      <c r="A360" s="240" t="s">
        <v>700</v>
      </c>
      <c r="B360" s="241" t="s">
        <v>530</v>
      </c>
      <c r="C360" s="241" t="s">
        <v>531</v>
      </c>
      <c r="D360" s="241" t="s">
        <v>559</v>
      </c>
      <c r="E360" s="241" t="s">
        <v>560</v>
      </c>
      <c r="F360" s="244">
        <v>103</v>
      </c>
      <c r="G360" s="244">
        <v>16686</v>
      </c>
      <c r="H360" s="244">
        <v>1</v>
      </c>
      <c r="I360" s="244">
        <v>162</v>
      </c>
      <c r="J360" s="244">
        <v>55</v>
      </c>
      <c r="K360" s="244">
        <v>9020</v>
      </c>
      <c r="L360" s="244">
        <v>0.54057293539494189</v>
      </c>
      <c r="M360" s="244">
        <v>164</v>
      </c>
      <c r="N360" s="244">
        <v>113</v>
      </c>
      <c r="O360" s="244">
        <v>18645</v>
      </c>
      <c r="P360" s="260">
        <v>1.1174038115785689</v>
      </c>
      <c r="Q360" s="245">
        <v>165</v>
      </c>
    </row>
    <row r="361" spans="1:17" ht="14.4" customHeight="1" x14ac:dyDescent="0.3">
      <c r="A361" s="240" t="s">
        <v>700</v>
      </c>
      <c r="B361" s="241" t="s">
        <v>530</v>
      </c>
      <c r="C361" s="241" t="s">
        <v>531</v>
      </c>
      <c r="D361" s="241" t="s">
        <v>561</v>
      </c>
      <c r="E361" s="241" t="s">
        <v>562</v>
      </c>
      <c r="F361" s="244">
        <v>3</v>
      </c>
      <c r="G361" s="244">
        <v>495</v>
      </c>
      <c r="H361" s="244">
        <v>1</v>
      </c>
      <c r="I361" s="244">
        <v>165</v>
      </c>
      <c r="J361" s="244">
        <v>3</v>
      </c>
      <c r="K361" s="244">
        <v>501</v>
      </c>
      <c r="L361" s="244">
        <v>1.0121212121212122</v>
      </c>
      <c r="M361" s="244">
        <v>167</v>
      </c>
      <c r="N361" s="244">
        <v>2</v>
      </c>
      <c r="O361" s="244">
        <v>336</v>
      </c>
      <c r="P361" s="260">
        <v>0.67878787878787883</v>
      </c>
      <c r="Q361" s="245">
        <v>168</v>
      </c>
    </row>
    <row r="362" spans="1:17" ht="14.4" customHeight="1" x14ac:dyDescent="0.3">
      <c r="A362" s="240" t="s">
        <v>700</v>
      </c>
      <c r="B362" s="241" t="s">
        <v>530</v>
      </c>
      <c r="C362" s="241" t="s">
        <v>531</v>
      </c>
      <c r="D362" s="241" t="s">
        <v>563</v>
      </c>
      <c r="E362" s="241" t="s">
        <v>564</v>
      </c>
      <c r="F362" s="244">
        <v>1</v>
      </c>
      <c r="G362" s="244">
        <v>158</v>
      </c>
      <c r="H362" s="244">
        <v>1</v>
      </c>
      <c r="I362" s="244">
        <v>158</v>
      </c>
      <c r="J362" s="244">
        <v>3</v>
      </c>
      <c r="K362" s="244">
        <v>477</v>
      </c>
      <c r="L362" s="244">
        <v>3.018987341772152</v>
      </c>
      <c r="M362" s="244">
        <v>159</v>
      </c>
      <c r="N362" s="244">
        <v>2</v>
      </c>
      <c r="O362" s="244">
        <v>320</v>
      </c>
      <c r="P362" s="260">
        <v>2.0253164556962027</v>
      </c>
      <c r="Q362" s="245">
        <v>160</v>
      </c>
    </row>
    <row r="363" spans="1:17" ht="14.4" customHeight="1" x14ac:dyDescent="0.3">
      <c r="A363" s="240" t="s">
        <v>700</v>
      </c>
      <c r="B363" s="241" t="s">
        <v>530</v>
      </c>
      <c r="C363" s="241" t="s">
        <v>531</v>
      </c>
      <c r="D363" s="241" t="s">
        <v>567</v>
      </c>
      <c r="E363" s="241" t="s">
        <v>568</v>
      </c>
      <c r="F363" s="244">
        <v>3</v>
      </c>
      <c r="G363" s="244">
        <v>933</v>
      </c>
      <c r="H363" s="244">
        <v>1</v>
      </c>
      <c r="I363" s="244">
        <v>311</v>
      </c>
      <c r="J363" s="244">
        <v>2</v>
      </c>
      <c r="K363" s="244">
        <v>626</v>
      </c>
      <c r="L363" s="244">
        <v>0.67095391211146838</v>
      </c>
      <c r="M363" s="244">
        <v>313</v>
      </c>
      <c r="N363" s="244">
        <v>2</v>
      </c>
      <c r="O363" s="244">
        <v>632</v>
      </c>
      <c r="P363" s="260">
        <v>0.67738478027867099</v>
      </c>
      <c r="Q363" s="245">
        <v>316</v>
      </c>
    </row>
    <row r="364" spans="1:17" ht="14.4" customHeight="1" x14ac:dyDescent="0.3">
      <c r="A364" s="240" t="s">
        <v>700</v>
      </c>
      <c r="B364" s="241" t="s">
        <v>530</v>
      </c>
      <c r="C364" s="241" t="s">
        <v>531</v>
      </c>
      <c r="D364" s="241" t="s">
        <v>569</v>
      </c>
      <c r="E364" s="241" t="s">
        <v>570</v>
      </c>
      <c r="F364" s="244">
        <v>2</v>
      </c>
      <c r="G364" s="244">
        <v>846</v>
      </c>
      <c r="H364" s="244">
        <v>1</v>
      </c>
      <c r="I364" s="244">
        <v>423</v>
      </c>
      <c r="J364" s="244">
        <v>2</v>
      </c>
      <c r="K364" s="244">
        <v>850</v>
      </c>
      <c r="L364" s="244">
        <v>1.0047281323877069</v>
      </c>
      <c r="M364" s="244">
        <v>425</v>
      </c>
      <c r="N364" s="244">
        <v>1</v>
      </c>
      <c r="O364" s="244">
        <v>429</v>
      </c>
      <c r="P364" s="260">
        <v>0.50709219858156029</v>
      </c>
      <c r="Q364" s="245">
        <v>429</v>
      </c>
    </row>
    <row r="365" spans="1:17" ht="14.4" customHeight="1" x14ac:dyDescent="0.3">
      <c r="A365" s="240" t="s">
        <v>700</v>
      </c>
      <c r="B365" s="241" t="s">
        <v>530</v>
      </c>
      <c r="C365" s="241" t="s">
        <v>531</v>
      </c>
      <c r="D365" s="241" t="s">
        <v>575</v>
      </c>
      <c r="E365" s="241" t="s">
        <v>576</v>
      </c>
      <c r="F365" s="244">
        <v>7</v>
      </c>
      <c r="G365" s="244">
        <v>2359</v>
      </c>
      <c r="H365" s="244">
        <v>1</v>
      </c>
      <c r="I365" s="244">
        <v>337</v>
      </c>
      <c r="J365" s="244">
        <v>12</v>
      </c>
      <c r="K365" s="244">
        <v>4044</v>
      </c>
      <c r="L365" s="244">
        <v>1.7142857142857142</v>
      </c>
      <c r="M365" s="244">
        <v>337</v>
      </c>
      <c r="N365" s="244">
        <v>3</v>
      </c>
      <c r="O365" s="244">
        <v>1014</v>
      </c>
      <c r="P365" s="260">
        <v>0.42984315387876221</v>
      </c>
      <c r="Q365" s="245">
        <v>338</v>
      </c>
    </row>
    <row r="366" spans="1:17" ht="14.4" customHeight="1" x14ac:dyDescent="0.3">
      <c r="A366" s="240" t="s">
        <v>700</v>
      </c>
      <c r="B366" s="241" t="s">
        <v>530</v>
      </c>
      <c r="C366" s="241" t="s">
        <v>531</v>
      </c>
      <c r="D366" s="241" t="s">
        <v>579</v>
      </c>
      <c r="E366" s="241" t="s">
        <v>580</v>
      </c>
      <c r="F366" s="244"/>
      <c r="G366" s="244"/>
      <c r="H366" s="244"/>
      <c r="I366" s="244"/>
      <c r="J366" s="244"/>
      <c r="K366" s="244"/>
      <c r="L366" s="244"/>
      <c r="M366" s="244"/>
      <c r="N366" s="244">
        <v>1</v>
      </c>
      <c r="O366" s="244">
        <v>103</v>
      </c>
      <c r="P366" s="260"/>
      <c r="Q366" s="245">
        <v>103</v>
      </c>
    </row>
    <row r="367" spans="1:17" ht="14.4" customHeight="1" x14ac:dyDescent="0.3">
      <c r="A367" s="240" t="s">
        <v>700</v>
      </c>
      <c r="B367" s="241" t="s">
        <v>530</v>
      </c>
      <c r="C367" s="241" t="s">
        <v>531</v>
      </c>
      <c r="D367" s="241" t="s">
        <v>587</v>
      </c>
      <c r="E367" s="241" t="s">
        <v>588</v>
      </c>
      <c r="F367" s="244"/>
      <c r="G367" s="244"/>
      <c r="H367" s="244"/>
      <c r="I367" s="244"/>
      <c r="J367" s="244">
        <v>1</v>
      </c>
      <c r="K367" s="244">
        <v>222</v>
      </c>
      <c r="L367" s="244"/>
      <c r="M367" s="244">
        <v>222</v>
      </c>
      <c r="N367" s="244"/>
      <c r="O367" s="244"/>
      <c r="P367" s="260"/>
      <c r="Q367" s="245"/>
    </row>
    <row r="368" spans="1:17" ht="14.4" customHeight="1" x14ac:dyDescent="0.3">
      <c r="A368" s="240" t="s">
        <v>700</v>
      </c>
      <c r="B368" s="241" t="s">
        <v>530</v>
      </c>
      <c r="C368" s="241" t="s">
        <v>531</v>
      </c>
      <c r="D368" s="241" t="s">
        <v>589</v>
      </c>
      <c r="E368" s="241" t="s">
        <v>590</v>
      </c>
      <c r="F368" s="244"/>
      <c r="G368" s="244"/>
      <c r="H368" s="244"/>
      <c r="I368" s="244"/>
      <c r="J368" s="244">
        <v>1</v>
      </c>
      <c r="K368" s="244">
        <v>107</v>
      </c>
      <c r="L368" s="244"/>
      <c r="M368" s="244">
        <v>107</v>
      </c>
      <c r="N368" s="244"/>
      <c r="O368" s="244"/>
      <c r="P368" s="260"/>
      <c r="Q368" s="245"/>
    </row>
    <row r="369" spans="1:17" ht="14.4" customHeight="1" x14ac:dyDescent="0.3">
      <c r="A369" s="240" t="s">
        <v>700</v>
      </c>
      <c r="B369" s="241" t="s">
        <v>530</v>
      </c>
      <c r="C369" s="241" t="s">
        <v>531</v>
      </c>
      <c r="D369" s="241" t="s">
        <v>593</v>
      </c>
      <c r="E369" s="241" t="s">
        <v>594</v>
      </c>
      <c r="F369" s="244">
        <v>1</v>
      </c>
      <c r="G369" s="244">
        <v>27</v>
      </c>
      <c r="H369" s="244">
        <v>1</v>
      </c>
      <c r="I369" s="244">
        <v>27</v>
      </c>
      <c r="J369" s="244"/>
      <c r="K369" s="244"/>
      <c r="L369" s="244"/>
      <c r="M369" s="244"/>
      <c r="N369" s="244"/>
      <c r="O369" s="244"/>
      <c r="P369" s="260"/>
      <c r="Q369" s="245"/>
    </row>
    <row r="370" spans="1:17" ht="14.4" customHeight="1" x14ac:dyDescent="0.3">
      <c r="A370" s="240" t="s">
        <v>700</v>
      </c>
      <c r="B370" s="241" t="s">
        <v>530</v>
      </c>
      <c r="C370" s="241" t="s">
        <v>531</v>
      </c>
      <c r="D370" s="241" t="s">
        <v>599</v>
      </c>
      <c r="E370" s="241" t="s">
        <v>600</v>
      </c>
      <c r="F370" s="244">
        <v>1</v>
      </c>
      <c r="G370" s="244">
        <v>357</v>
      </c>
      <c r="H370" s="244">
        <v>1</v>
      </c>
      <c r="I370" s="244">
        <v>357</v>
      </c>
      <c r="J370" s="244"/>
      <c r="K370" s="244"/>
      <c r="L370" s="244"/>
      <c r="M370" s="244"/>
      <c r="N370" s="244"/>
      <c r="O370" s="244"/>
      <c r="P370" s="260"/>
      <c r="Q370" s="245"/>
    </row>
    <row r="371" spans="1:17" ht="14.4" customHeight="1" x14ac:dyDescent="0.3">
      <c r="A371" s="240" t="s">
        <v>700</v>
      </c>
      <c r="B371" s="241" t="s">
        <v>530</v>
      </c>
      <c r="C371" s="241" t="s">
        <v>531</v>
      </c>
      <c r="D371" s="241" t="s">
        <v>601</v>
      </c>
      <c r="E371" s="241" t="s">
        <v>602</v>
      </c>
      <c r="F371" s="244">
        <v>1</v>
      </c>
      <c r="G371" s="244">
        <v>36</v>
      </c>
      <c r="H371" s="244">
        <v>1</v>
      </c>
      <c r="I371" s="244">
        <v>36</v>
      </c>
      <c r="J371" s="244">
        <v>1</v>
      </c>
      <c r="K371" s="244">
        <v>36</v>
      </c>
      <c r="L371" s="244">
        <v>1</v>
      </c>
      <c r="M371" s="244">
        <v>36</v>
      </c>
      <c r="N371" s="244"/>
      <c r="O371" s="244"/>
      <c r="P371" s="260"/>
      <c r="Q371" s="245"/>
    </row>
    <row r="372" spans="1:17" ht="14.4" customHeight="1" x14ac:dyDescent="0.3">
      <c r="A372" s="240" t="s">
        <v>700</v>
      </c>
      <c r="B372" s="241" t="s">
        <v>530</v>
      </c>
      <c r="C372" s="241" t="s">
        <v>531</v>
      </c>
      <c r="D372" s="241" t="s">
        <v>613</v>
      </c>
      <c r="E372" s="241" t="s">
        <v>614</v>
      </c>
      <c r="F372" s="244">
        <v>1</v>
      </c>
      <c r="G372" s="244">
        <v>656</v>
      </c>
      <c r="H372" s="244">
        <v>1</v>
      </c>
      <c r="I372" s="244">
        <v>656</v>
      </c>
      <c r="J372" s="244"/>
      <c r="K372" s="244"/>
      <c r="L372" s="244"/>
      <c r="M372" s="244"/>
      <c r="N372" s="244"/>
      <c r="O372" s="244"/>
      <c r="P372" s="260"/>
      <c r="Q372" s="245"/>
    </row>
    <row r="373" spans="1:17" ht="14.4" customHeight="1" x14ac:dyDescent="0.3">
      <c r="A373" s="240" t="s">
        <v>700</v>
      </c>
      <c r="B373" s="241" t="s">
        <v>530</v>
      </c>
      <c r="C373" s="241" t="s">
        <v>531</v>
      </c>
      <c r="D373" s="241" t="s">
        <v>615</v>
      </c>
      <c r="E373" s="241" t="s">
        <v>616</v>
      </c>
      <c r="F373" s="244">
        <v>3</v>
      </c>
      <c r="G373" s="244">
        <v>234</v>
      </c>
      <c r="H373" s="244">
        <v>1</v>
      </c>
      <c r="I373" s="244">
        <v>78</v>
      </c>
      <c r="J373" s="244"/>
      <c r="K373" s="244"/>
      <c r="L373" s="244"/>
      <c r="M373" s="244"/>
      <c r="N373" s="244"/>
      <c r="O373" s="244"/>
      <c r="P373" s="260"/>
      <c r="Q373" s="245"/>
    </row>
    <row r="374" spans="1:17" ht="14.4" customHeight="1" x14ac:dyDescent="0.3">
      <c r="A374" s="240" t="s">
        <v>700</v>
      </c>
      <c r="B374" s="241" t="s">
        <v>530</v>
      </c>
      <c r="C374" s="241" t="s">
        <v>531</v>
      </c>
      <c r="D374" s="241" t="s">
        <v>617</v>
      </c>
      <c r="E374" s="241" t="s">
        <v>618</v>
      </c>
      <c r="F374" s="244">
        <v>4</v>
      </c>
      <c r="G374" s="244">
        <v>456</v>
      </c>
      <c r="H374" s="244">
        <v>1</v>
      </c>
      <c r="I374" s="244">
        <v>114</v>
      </c>
      <c r="J374" s="244">
        <v>1</v>
      </c>
      <c r="K374" s="244">
        <v>115</v>
      </c>
      <c r="L374" s="244">
        <v>0.25219298245614036</v>
      </c>
      <c r="M374" s="244">
        <v>115</v>
      </c>
      <c r="N374" s="244">
        <v>1</v>
      </c>
      <c r="O374" s="244">
        <v>115</v>
      </c>
      <c r="P374" s="260">
        <v>0.25219298245614036</v>
      </c>
      <c r="Q374" s="245">
        <v>115</v>
      </c>
    </row>
    <row r="375" spans="1:17" ht="14.4" customHeight="1" x14ac:dyDescent="0.3">
      <c r="A375" s="240" t="s">
        <v>700</v>
      </c>
      <c r="B375" s="241" t="s">
        <v>530</v>
      </c>
      <c r="C375" s="241" t="s">
        <v>531</v>
      </c>
      <c r="D375" s="241" t="s">
        <v>621</v>
      </c>
      <c r="E375" s="241" t="s">
        <v>622</v>
      </c>
      <c r="F375" s="244">
        <v>1</v>
      </c>
      <c r="G375" s="244">
        <v>777</v>
      </c>
      <c r="H375" s="244">
        <v>1</v>
      </c>
      <c r="I375" s="244">
        <v>777</v>
      </c>
      <c r="J375" s="244"/>
      <c r="K375" s="244"/>
      <c r="L375" s="244"/>
      <c r="M375" s="244"/>
      <c r="N375" s="244"/>
      <c r="O375" s="244"/>
      <c r="P375" s="260"/>
      <c r="Q375" s="245"/>
    </row>
    <row r="376" spans="1:17" ht="14.4" customHeight="1" x14ac:dyDescent="0.3">
      <c r="A376" s="240" t="s">
        <v>700</v>
      </c>
      <c r="B376" s="241" t="s">
        <v>530</v>
      </c>
      <c r="C376" s="241" t="s">
        <v>531</v>
      </c>
      <c r="D376" s="241" t="s">
        <v>623</v>
      </c>
      <c r="E376" s="241" t="s">
        <v>624</v>
      </c>
      <c r="F376" s="244">
        <v>9</v>
      </c>
      <c r="G376" s="244">
        <v>2502</v>
      </c>
      <c r="H376" s="244">
        <v>1</v>
      </c>
      <c r="I376" s="244">
        <v>278</v>
      </c>
      <c r="J376" s="244">
        <v>8</v>
      </c>
      <c r="K376" s="244">
        <v>2240</v>
      </c>
      <c r="L376" s="244">
        <v>0.89528377298161466</v>
      </c>
      <c r="M376" s="244">
        <v>280</v>
      </c>
      <c r="N376" s="244">
        <v>8</v>
      </c>
      <c r="O376" s="244">
        <v>2248</v>
      </c>
      <c r="P376" s="260">
        <v>0.89848121502797762</v>
      </c>
      <c r="Q376" s="245">
        <v>281</v>
      </c>
    </row>
    <row r="377" spans="1:17" ht="14.4" customHeight="1" x14ac:dyDescent="0.3">
      <c r="A377" s="240" t="s">
        <v>700</v>
      </c>
      <c r="B377" s="241" t="s">
        <v>530</v>
      </c>
      <c r="C377" s="241" t="s">
        <v>531</v>
      </c>
      <c r="D377" s="241" t="s">
        <v>625</v>
      </c>
      <c r="E377" s="241" t="s">
        <v>626</v>
      </c>
      <c r="F377" s="244">
        <v>1</v>
      </c>
      <c r="G377" s="244">
        <v>240</v>
      </c>
      <c r="H377" s="244">
        <v>1</v>
      </c>
      <c r="I377" s="244">
        <v>240</v>
      </c>
      <c r="J377" s="244"/>
      <c r="K377" s="244"/>
      <c r="L377" s="244"/>
      <c r="M377" s="244"/>
      <c r="N377" s="244"/>
      <c r="O377" s="244"/>
      <c r="P377" s="260"/>
      <c r="Q377" s="245"/>
    </row>
    <row r="378" spans="1:17" ht="14.4" customHeight="1" x14ac:dyDescent="0.3">
      <c r="A378" s="240" t="s">
        <v>700</v>
      </c>
      <c r="B378" s="241" t="s">
        <v>530</v>
      </c>
      <c r="C378" s="241" t="s">
        <v>531</v>
      </c>
      <c r="D378" s="241" t="s">
        <v>627</v>
      </c>
      <c r="E378" s="241" t="s">
        <v>628</v>
      </c>
      <c r="F378" s="244">
        <v>1</v>
      </c>
      <c r="G378" s="244">
        <v>3393</v>
      </c>
      <c r="H378" s="244">
        <v>1</v>
      </c>
      <c r="I378" s="244">
        <v>3393</v>
      </c>
      <c r="J378" s="244">
        <v>2</v>
      </c>
      <c r="K378" s="244">
        <v>6826</v>
      </c>
      <c r="L378" s="244">
        <v>2.0117889773062188</v>
      </c>
      <c r="M378" s="244">
        <v>3413</v>
      </c>
      <c r="N378" s="244">
        <v>5</v>
      </c>
      <c r="O378" s="244">
        <v>17195</v>
      </c>
      <c r="P378" s="260">
        <v>5.0677866195107573</v>
      </c>
      <c r="Q378" s="245">
        <v>3439</v>
      </c>
    </row>
    <row r="379" spans="1:17" ht="14.4" customHeight="1" x14ac:dyDescent="0.3">
      <c r="A379" s="240" t="s">
        <v>700</v>
      </c>
      <c r="B379" s="241" t="s">
        <v>530</v>
      </c>
      <c r="C379" s="241" t="s">
        <v>531</v>
      </c>
      <c r="D379" s="241" t="s">
        <v>629</v>
      </c>
      <c r="E379" s="241" t="s">
        <v>630</v>
      </c>
      <c r="F379" s="244">
        <v>3</v>
      </c>
      <c r="G379" s="244">
        <v>1353</v>
      </c>
      <c r="H379" s="244">
        <v>1</v>
      </c>
      <c r="I379" s="244">
        <v>451</v>
      </c>
      <c r="J379" s="244">
        <v>1</v>
      </c>
      <c r="K379" s="244">
        <v>453</v>
      </c>
      <c r="L379" s="244">
        <v>0.33481152993348118</v>
      </c>
      <c r="M379" s="244">
        <v>453</v>
      </c>
      <c r="N379" s="244">
        <v>1</v>
      </c>
      <c r="O379" s="244">
        <v>456</v>
      </c>
      <c r="P379" s="260">
        <v>0.33702882483370289</v>
      </c>
      <c r="Q379" s="245">
        <v>456</v>
      </c>
    </row>
    <row r="380" spans="1:17" ht="14.4" customHeight="1" x14ac:dyDescent="0.3">
      <c r="A380" s="240" t="s">
        <v>700</v>
      </c>
      <c r="B380" s="241" t="s">
        <v>530</v>
      </c>
      <c r="C380" s="241" t="s">
        <v>531</v>
      </c>
      <c r="D380" s="241" t="s">
        <v>631</v>
      </c>
      <c r="E380" s="241" t="s">
        <v>632</v>
      </c>
      <c r="F380" s="244"/>
      <c r="G380" s="244"/>
      <c r="H380" s="244"/>
      <c r="I380" s="244"/>
      <c r="J380" s="244">
        <v>1</v>
      </c>
      <c r="K380" s="244">
        <v>454</v>
      </c>
      <c r="L380" s="244"/>
      <c r="M380" s="244">
        <v>454</v>
      </c>
      <c r="N380" s="244"/>
      <c r="O380" s="244"/>
      <c r="P380" s="260"/>
      <c r="Q380" s="245"/>
    </row>
    <row r="381" spans="1:17" ht="14.4" customHeight="1" x14ac:dyDescent="0.3">
      <c r="A381" s="240" t="s">
        <v>700</v>
      </c>
      <c r="B381" s="241" t="s">
        <v>530</v>
      </c>
      <c r="C381" s="241" t="s">
        <v>531</v>
      </c>
      <c r="D381" s="241" t="s">
        <v>633</v>
      </c>
      <c r="E381" s="241" t="s">
        <v>634</v>
      </c>
      <c r="F381" s="244">
        <v>1</v>
      </c>
      <c r="G381" s="244">
        <v>6013</v>
      </c>
      <c r="H381" s="244">
        <v>1</v>
      </c>
      <c r="I381" s="244">
        <v>6013</v>
      </c>
      <c r="J381" s="244"/>
      <c r="K381" s="244"/>
      <c r="L381" s="244"/>
      <c r="M381" s="244"/>
      <c r="N381" s="244"/>
      <c r="O381" s="244"/>
      <c r="P381" s="260"/>
      <c r="Q381" s="245"/>
    </row>
    <row r="382" spans="1:17" ht="14.4" customHeight="1" x14ac:dyDescent="0.3">
      <c r="A382" s="240" t="s">
        <v>700</v>
      </c>
      <c r="B382" s="241" t="s">
        <v>530</v>
      </c>
      <c r="C382" s="241" t="s">
        <v>531</v>
      </c>
      <c r="D382" s="241" t="s">
        <v>635</v>
      </c>
      <c r="E382" s="241" t="s">
        <v>636</v>
      </c>
      <c r="F382" s="244">
        <v>3</v>
      </c>
      <c r="G382" s="244">
        <v>1185</v>
      </c>
      <c r="H382" s="244">
        <v>1</v>
      </c>
      <c r="I382" s="244">
        <v>395</v>
      </c>
      <c r="J382" s="244">
        <v>2</v>
      </c>
      <c r="K382" s="244">
        <v>798</v>
      </c>
      <c r="L382" s="244">
        <v>0.67341772151898738</v>
      </c>
      <c r="M382" s="244">
        <v>399</v>
      </c>
      <c r="N382" s="244">
        <v>5</v>
      </c>
      <c r="O382" s="244">
        <v>2020</v>
      </c>
      <c r="P382" s="260">
        <v>1.7046413502109705</v>
      </c>
      <c r="Q382" s="245">
        <v>404</v>
      </c>
    </row>
    <row r="383" spans="1:17" ht="14.4" customHeight="1" x14ac:dyDescent="0.3">
      <c r="A383" s="240" t="s">
        <v>700</v>
      </c>
      <c r="B383" s="241" t="s">
        <v>530</v>
      </c>
      <c r="C383" s="241" t="s">
        <v>531</v>
      </c>
      <c r="D383" s="241" t="s">
        <v>637</v>
      </c>
      <c r="E383" s="241" t="s">
        <v>638</v>
      </c>
      <c r="F383" s="244">
        <v>16</v>
      </c>
      <c r="G383" s="244">
        <v>5488</v>
      </c>
      <c r="H383" s="244">
        <v>1</v>
      </c>
      <c r="I383" s="244">
        <v>343</v>
      </c>
      <c r="J383" s="244">
        <v>10</v>
      </c>
      <c r="K383" s="244">
        <v>3450</v>
      </c>
      <c r="L383" s="244">
        <v>0.62864431486880468</v>
      </c>
      <c r="M383" s="244">
        <v>345</v>
      </c>
      <c r="N383" s="244">
        <v>10</v>
      </c>
      <c r="O383" s="244">
        <v>3480</v>
      </c>
      <c r="P383" s="260">
        <v>0.63411078717201164</v>
      </c>
      <c r="Q383" s="245">
        <v>348</v>
      </c>
    </row>
    <row r="384" spans="1:17" ht="14.4" customHeight="1" x14ac:dyDescent="0.3">
      <c r="A384" s="240" t="s">
        <v>701</v>
      </c>
      <c r="B384" s="241" t="s">
        <v>530</v>
      </c>
      <c r="C384" s="241" t="s">
        <v>531</v>
      </c>
      <c r="D384" s="241" t="s">
        <v>534</v>
      </c>
      <c r="E384" s="241" t="s">
        <v>535</v>
      </c>
      <c r="F384" s="244">
        <v>2</v>
      </c>
      <c r="G384" s="244">
        <v>2012</v>
      </c>
      <c r="H384" s="244">
        <v>1</v>
      </c>
      <c r="I384" s="244">
        <v>1006</v>
      </c>
      <c r="J384" s="244"/>
      <c r="K384" s="244"/>
      <c r="L384" s="244"/>
      <c r="M384" s="244"/>
      <c r="N384" s="244"/>
      <c r="O384" s="244"/>
      <c r="P384" s="260"/>
      <c r="Q384" s="245"/>
    </row>
    <row r="385" spans="1:17" ht="14.4" customHeight="1" x14ac:dyDescent="0.3">
      <c r="A385" s="240" t="s">
        <v>701</v>
      </c>
      <c r="B385" s="241" t="s">
        <v>530</v>
      </c>
      <c r="C385" s="241" t="s">
        <v>531</v>
      </c>
      <c r="D385" s="241" t="s">
        <v>536</v>
      </c>
      <c r="E385" s="241" t="s">
        <v>537</v>
      </c>
      <c r="F385" s="244"/>
      <c r="G385" s="244"/>
      <c r="H385" s="244"/>
      <c r="I385" s="244"/>
      <c r="J385" s="244"/>
      <c r="K385" s="244"/>
      <c r="L385" s="244"/>
      <c r="M385" s="244"/>
      <c r="N385" s="244">
        <v>1</v>
      </c>
      <c r="O385" s="244">
        <v>2064</v>
      </c>
      <c r="P385" s="260"/>
      <c r="Q385" s="245">
        <v>2064</v>
      </c>
    </row>
    <row r="386" spans="1:17" ht="14.4" customHeight="1" x14ac:dyDescent="0.3">
      <c r="A386" s="240" t="s">
        <v>701</v>
      </c>
      <c r="B386" s="241" t="s">
        <v>530</v>
      </c>
      <c r="C386" s="241" t="s">
        <v>531</v>
      </c>
      <c r="D386" s="241" t="s">
        <v>542</v>
      </c>
      <c r="E386" s="241" t="s">
        <v>543</v>
      </c>
      <c r="F386" s="244"/>
      <c r="G386" s="244"/>
      <c r="H386" s="244"/>
      <c r="I386" s="244"/>
      <c r="J386" s="244"/>
      <c r="K386" s="244"/>
      <c r="L386" s="244"/>
      <c r="M386" s="244"/>
      <c r="N386" s="244">
        <v>6</v>
      </c>
      <c r="O386" s="244">
        <v>204</v>
      </c>
      <c r="P386" s="260"/>
      <c r="Q386" s="245">
        <v>34</v>
      </c>
    </row>
    <row r="387" spans="1:17" ht="14.4" customHeight="1" x14ac:dyDescent="0.3">
      <c r="A387" s="240" t="s">
        <v>701</v>
      </c>
      <c r="B387" s="241" t="s">
        <v>530</v>
      </c>
      <c r="C387" s="241" t="s">
        <v>531</v>
      </c>
      <c r="D387" s="241" t="s">
        <v>544</v>
      </c>
      <c r="E387" s="241" t="s">
        <v>543</v>
      </c>
      <c r="F387" s="244">
        <v>244</v>
      </c>
      <c r="G387" s="244">
        <v>12932</v>
      </c>
      <c r="H387" s="244">
        <v>1</v>
      </c>
      <c r="I387" s="244">
        <v>53</v>
      </c>
      <c r="J387" s="244">
        <v>286</v>
      </c>
      <c r="K387" s="244">
        <v>15158</v>
      </c>
      <c r="L387" s="244">
        <v>1.1721311475409837</v>
      </c>
      <c r="M387" s="244">
        <v>53</v>
      </c>
      <c r="N387" s="244">
        <v>260</v>
      </c>
      <c r="O387" s="244">
        <v>13780</v>
      </c>
      <c r="P387" s="260">
        <v>1.0655737704918034</v>
      </c>
      <c r="Q387" s="245">
        <v>53</v>
      </c>
    </row>
    <row r="388" spans="1:17" ht="14.4" customHeight="1" x14ac:dyDescent="0.3">
      <c r="A388" s="240" t="s">
        <v>701</v>
      </c>
      <c r="B388" s="241" t="s">
        <v>530</v>
      </c>
      <c r="C388" s="241" t="s">
        <v>531</v>
      </c>
      <c r="D388" s="241" t="s">
        <v>545</v>
      </c>
      <c r="E388" s="241" t="s">
        <v>546</v>
      </c>
      <c r="F388" s="244">
        <v>122</v>
      </c>
      <c r="G388" s="244">
        <v>6466</v>
      </c>
      <c r="H388" s="244">
        <v>1</v>
      </c>
      <c r="I388" s="244">
        <v>53</v>
      </c>
      <c r="J388" s="244">
        <v>268</v>
      </c>
      <c r="K388" s="244">
        <v>14204</v>
      </c>
      <c r="L388" s="244">
        <v>2.1967213114754101</v>
      </c>
      <c r="M388" s="244">
        <v>53</v>
      </c>
      <c r="N388" s="244">
        <v>290</v>
      </c>
      <c r="O388" s="244">
        <v>15370</v>
      </c>
      <c r="P388" s="260">
        <v>2.377049180327869</v>
      </c>
      <c r="Q388" s="245">
        <v>53</v>
      </c>
    </row>
    <row r="389" spans="1:17" ht="14.4" customHeight="1" x14ac:dyDescent="0.3">
      <c r="A389" s="240" t="s">
        <v>701</v>
      </c>
      <c r="B389" s="241" t="s">
        <v>530</v>
      </c>
      <c r="C389" s="241" t="s">
        <v>531</v>
      </c>
      <c r="D389" s="241" t="s">
        <v>547</v>
      </c>
      <c r="E389" s="241" t="s">
        <v>548</v>
      </c>
      <c r="F389" s="244">
        <v>200</v>
      </c>
      <c r="G389" s="244">
        <v>24000</v>
      </c>
      <c r="H389" s="244">
        <v>1</v>
      </c>
      <c r="I389" s="244">
        <v>120</v>
      </c>
      <c r="J389" s="244">
        <v>220</v>
      </c>
      <c r="K389" s="244">
        <v>26400</v>
      </c>
      <c r="L389" s="244">
        <v>1.1000000000000001</v>
      </c>
      <c r="M389" s="244">
        <v>120</v>
      </c>
      <c r="N389" s="244">
        <v>250</v>
      </c>
      <c r="O389" s="244">
        <v>30250</v>
      </c>
      <c r="P389" s="260">
        <v>1.2604166666666667</v>
      </c>
      <c r="Q389" s="245">
        <v>121</v>
      </c>
    </row>
    <row r="390" spans="1:17" ht="14.4" customHeight="1" x14ac:dyDescent="0.3">
      <c r="A390" s="240" t="s">
        <v>701</v>
      </c>
      <c r="B390" s="241" t="s">
        <v>530</v>
      </c>
      <c r="C390" s="241" t="s">
        <v>531</v>
      </c>
      <c r="D390" s="241" t="s">
        <v>549</v>
      </c>
      <c r="E390" s="241" t="s">
        <v>550</v>
      </c>
      <c r="F390" s="244">
        <v>4</v>
      </c>
      <c r="G390" s="244">
        <v>692</v>
      </c>
      <c r="H390" s="244">
        <v>1</v>
      </c>
      <c r="I390" s="244">
        <v>173</v>
      </c>
      <c r="J390" s="244">
        <v>1</v>
      </c>
      <c r="K390" s="244">
        <v>173</v>
      </c>
      <c r="L390" s="244">
        <v>0.25</v>
      </c>
      <c r="M390" s="244">
        <v>173</v>
      </c>
      <c r="N390" s="244">
        <v>3</v>
      </c>
      <c r="O390" s="244">
        <v>522</v>
      </c>
      <c r="P390" s="260">
        <v>0.75433526011560692</v>
      </c>
      <c r="Q390" s="245">
        <v>174</v>
      </c>
    </row>
    <row r="391" spans="1:17" ht="14.4" customHeight="1" x14ac:dyDescent="0.3">
      <c r="A391" s="240" t="s">
        <v>701</v>
      </c>
      <c r="B391" s="241" t="s">
        <v>530</v>
      </c>
      <c r="C391" s="241" t="s">
        <v>531</v>
      </c>
      <c r="D391" s="241" t="s">
        <v>551</v>
      </c>
      <c r="E391" s="241" t="s">
        <v>552</v>
      </c>
      <c r="F391" s="244">
        <v>3</v>
      </c>
      <c r="G391" s="244">
        <v>5937</v>
      </c>
      <c r="H391" s="244">
        <v>1</v>
      </c>
      <c r="I391" s="244">
        <v>1979</v>
      </c>
      <c r="J391" s="244">
        <v>11</v>
      </c>
      <c r="K391" s="244">
        <v>21835</v>
      </c>
      <c r="L391" s="244">
        <v>3.677783392285666</v>
      </c>
      <c r="M391" s="244">
        <v>1985</v>
      </c>
      <c r="N391" s="244">
        <v>13</v>
      </c>
      <c r="O391" s="244">
        <v>25909</v>
      </c>
      <c r="P391" s="260">
        <v>4.3639885464039079</v>
      </c>
      <c r="Q391" s="245">
        <v>1993</v>
      </c>
    </row>
    <row r="392" spans="1:17" ht="14.4" customHeight="1" x14ac:dyDescent="0.3">
      <c r="A392" s="240" t="s">
        <v>701</v>
      </c>
      <c r="B392" s="241" t="s">
        <v>530</v>
      </c>
      <c r="C392" s="241" t="s">
        <v>531</v>
      </c>
      <c r="D392" s="241" t="s">
        <v>553</v>
      </c>
      <c r="E392" s="241" t="s">
        <v>554</v>
      </c>
      <c r="F392" s="244"/>
      <c r="G392" s="244"/>
      <c r="H392" s="244"/>
      <c r="I392" s="244"/>
      <c r="J392" s="244">
        <v>1</v>
      </c>
      <c r="K392" s="244">
        <v>1985</v>
      </c>
      <c r="L392" s="244"/>
      <c r="M392" s="244">
        <v>1985</v>
      </c>
      <c r="N392" s="244">
        <v>1</v>
      </c>
      <c r="O392" s="244">
        <v>1993</v>
      </c>
      <c r="P392" s="260"/>
      <c r="Q392" s="245">
        <v>1993</v>
      </c>
    </row>
    <row r="393" spans="1:17" ht="14.4" customHeight="1" x14ac:dyDescent="0.3">
      <c r="A393" s="240" t="s">
        <v>701</v>
      </c>
      <c r="B393" s="241" t="s">
        <v>530</v>
      </c>
      <c r="C393" s="241" t="s">
        <v>531</v>
      </c>
      <c r="D393" s="241" t="s">
        <v>557</v>
      </c>
      <c r="E393" s="241" t="s">
        <v>558</v>
      </c>
      <c r="F393" s="244">
        <v>11</v>
      </c>
      <c r="G393" s="244">
        <v>4147</v>
      </c>
      <c r="H393" s="244">
        <v>1</v>
      </c>
      <c r="I393" s="244">
        <v>377</v>
      </c>
      <c r="J393" s="244">
        <v>7</v>
      </c>
      <c r="K393" s="244">
        <v>2653</v>
      </c>
      <c r="L393" s="244">
        <v>0.63973957077405352</v>
      </c>
      <c r="M393" s="244">
        <v>379</v>
      </c>
      <c r="N393" s="244">
        <v>3</v>
      </c>
      <c r="O393" s="244">
        <v>1140</v>
      </c>
      <c r="P393" s="260">
        <v>0.27489751627682663</v>
      </c>
      <c r="Q393" s="245">
        <v>380</v>
      </c>
    </row>
    <row r="394" spans="1:17" ht="14.4" customHeight="1" x14ac:dyDescent="0.3">
      <c r="A394" s="240" t="s">
        <v>701</v>
      </c>
      <c r="B394" s="241" t="s">
        <v>530</v>
      </c>
      <c r="C394" s="241" t="s">
        <v>531</v>
      </c>
      <c r="D394" s="241" t="s">
        <v>559</v>
      </c>
      <c r="E394" s="241" t="s">
        <v>560</v>
      </c>
      <c r="F394" s="244">
        <v>350</v>
      </c>
      <c r="G394" s="244">
        <v>56700</v>
      </c>
      <c r="H394" s="244">
        <v>1</v>
      </c>
      <c r="I394" s="244">
        <v>162</v>
      </c>
      <c r="J394" s="244">
        <v>328</v>
      </c>
      <c r="K394" s="244">
        <v>53792</v>
      </c>
      <c r="L394" s="244">
        <v>0.94871252204585543</v>
      </c>
      <c r="M394" s="244">
        <v>164</v>
      </c>
      <c r="N394" s="244">
        <v>456</v>
      </c>
      <c r="O394" s="244">
        <v>75240</v>
      </c>
      <c r="P394" s="260">
        <v>1.3269841269841269</v>
      </c>
      <c r="Q394" s="245">
        <v>165</v>
      </c>
    </row>
    <row r="395" spans="1:17" ht="14.4" customHeight="1" x14ac:dyDescent="0.3">
      <c r="A395" s="240" t="s">
        <v>701</v>
      </c>
      <c r="B395" s="241" t="s">
        <v>530</v>
      </c>
      <c r="C395" s="241" t="s">
        <v>531</v>
      </c>
      <c r="D395" s="241" t="s">
        <v>561</v>
      </c>
      <c r="E395" s="241" t="s">
        <v>562</v>
      </c>
      <c r="F395" s="244">
        <v>66</v>
      </c>
      <c r="G395" s="244">
        <v>10890</v>
      </c>
      <c r="H395" s="244">
        <v>1</v>
      </c>
      <c r="I395" s="244">
        <v>165</v>
      </c>
      <c r="J395" s="244">
        <v>54</v>
      </c>
      <c r="K395" s="244">
        <v>9018</v>
      </c>
      <c r="L395" s="244">
        <v>0.82809917355371898</v>
      </c>
      <c r="M395" s="244">
        <v>167</v>
      </c>
      <c r="N395" s="244">
        <v>64</v>
      </c>
      <c r="O395" s="244">
        <v>10752</v>
      </c>
      <c r="P395" s="260">
        <v>0.9873278236914601</v>
      </c>
      <c r="Q395" s="245">
        <v>168</v>
      </c>
    </row>
    <row r="396" spans="1:17" ht="14.4" customHeight="1" x14ac:dyDescent="0.3">
      <c r="A396" s="240" t="s">
        <v>701</v>
      </c>
      <c r="B396" s="241" t="s">
        <v>530</v>
      </c>
      <c r="C396" s="241" t="s">
        <v>531</v>
      </c>
      <c r="D396" s="241" t="s">
        <v>563</v>
      </c>
      <c r="E396" s="241" t="s">
        <v>564</v>
      </c>
      <c r="F396" s="244">
        <v>24</v>
      </c>
      <c r="G396" s="244">
        <v>3792</v>
      </c>
      <c r="H396" s="244">
        <v>1</v>
      </c>
      <c r="I396" s="244">
        <v>158</v>
      </c>
      <c r="J396" s="244">
        <v>16</v>
      </c>
      <c r="K396" s="244">
        <v>2544</v>
      </c>
      <c r="L396" s="244">
        <v>0.67088607594936711</v>
      </c>
      <c r="M396" s="244">
        <v>159</v>
      </c>
      <c r="N396" s="244">
        <v>15</v>
      </c>
      <c r="O396" s="244">
        <v>2400</v>
      </c>
      <c r="P396" s="260">
        <v>0.63291139240506333</v>
      </c>
      <c r="Q396" s="245">
        <v>160</v>
      </c>
    </row>
    <row r="397" spans="1:17" ht="14.4" customHeight="1" x14ac:dyDescent="0.3">
      <c r="A397" s="240" t="s">
        <v>701</v>
      </c>
      <c r="B397" s="241" t="s">
        <v>530</v>
      </c>
      <c r="C397" s="241" t="s">
        <v>531</v>
      </c>
      <c r="D397" s="241" t="s">
        <v>565</v>
      </c>
      <c r="E397" s="241" t="s">
        <v>566</v>
      </c>
      <c r="F397" s="244">
        <v>1</v>
      </c>
      <c r="G397" s="244">
        <v>520</v>
      </c>
      <c r="H397" s="244">
        <v>1</v>
      </c>
      <c r="I397" s="244">
        <v>520</v>
      </c>
      <c r="J397" s="244">
        <v>3</v>
      </c>
      <c r="K397" s="244">
        <v>1566</v>
      </c>
      <c r="L397" s="244">
        <v>3.0115384615384615</v>
      </c>
      <c r="M397" s="244">
        <v>522</v>
      </c>
      <c r="N397" s="244">
        <v>8</v>
      </c>
      <c r="O397" s="244">
        <v>4200</v>
      </c>
      <c r="P397" s="260">
        <v>8.0769230769230766</v>
      </c>
      <c r="Q397" s="245">
        <v>525</v>
      </c>
    </row>
    <row r="398" spans="1:17" ht="14.4" customHeight="1" x14ac:dyDescent="0.3">
      <c r="A398" s="240" t="s">
        <v>701</v>
      </c>
      <c r="B398" s="241" t="s">
        <v>530</v>
      </c>
      <c r="C398" s="241" t="s">
        <v>531</v>
      </c>
      <c r="D398" s="241" t="s">
        <v>567</v>
      </c>
      <c r="E398" s="241" t="s">
        <v>568</v>
      </c>
      <c r="F398" s="244">
        <v>71</v>
      </c>
      <c r="G398" s="244">
        <v>22081</v>
      </c>
      <c r="H398" s="244">
        <v>1</v>
      </c>
      <c r="I398" s="244">
        <v>311</v>
      </c>
      <c r="J398" s="244">
        <v>91</v>
      </c>
      <c r="K398" s="244">
        <v>28483</v>
      </c>
      <c r="L398" s="244">
        <v>1.2899325211720483</v>
      </c>
      <c r="M398" s="244">
        <v>313</v>
      </c>
      <c r="N398" s="244">
        <v>125</v>
      </c>
      <c r="O398" s="244">
        <v>39500</v>
      </c>
      <c r="P398" s="260">
        <v>1.7888682577781803</v>
      </c>
      <c r="Q398" s="245">
        <v>316</v>
      </c>
    </row>
    <row r="399" spans="1:17" ht="14.4" customHeight="1" x14ac:dyDescent="0.3">
      <c r="A399" s="240" t="s">
        <v>701</v>
      </c>
      <c r="B399" s="241" t="s">
        <v>530</v>
      </c>
      <c r="C399" s="241" t="s">
        <v>531</v>
      </c>
      <c r="D399" s="241" t="s">
        <v>569</v>
      </c>
      <c r="E399" s="241" t="s">
        <v>570</v>
      </c>
      <c r="F399" s="244">
        <v>49</v>
      </c>
      <c r="G399" s="244">
        <v>20727</v>
      </c>
      <c r="H399" s="244">
        <v>1</v>
      </c>
      <c r="I399" s="244">
        <v>423</v>
      </c>
      <c r="J399" s="244">
        <v>77</v>
      </c>
      <c r="K399" s="244">
        <v>32725</v>
      </c>
      <c r="L399" s="244">
        <v>1.5788584937521108</v>
      </c>
      <c r="M399" s="244">
        <v>425</v>
      </c>
      <c r="N399" s="244">
        <v>105</v>
      </c>
      <c r="O399" s="244">
        <v>45045</v>
      </c>
      <c r="P399" s="260">
        <v>2.1732522796352582</v>
      </c>
      <c r="Q399" s="245">
        <v>429</v>
      </c>
    </row>
    <row r="400" spans="1:17" ht="14.4" customHeight="1" x14ac:dyDescent="0.3">
      <c r="A400" s="240" t="s">
        <v>701</v>
      </c>
      <c r="B400" s="241" t="s">
        <v>530</v>
      </c>
      <c r="C400" s="241" t="s">
        <v>531</v>
      </c>
      <c r="D400" s="241" t="s">
        <v>571</v>
      </c>
      <c r="E400" s="241" t="s">
        <v>572</v>
      </c>
      <c r="F400" s="244">
        <v>18</v>
      </c>
      <c r="G400" s="244">
        <v>7776</v>
      </c>
      <c r="H400" s="244">
        <v>1</v>
      </c>
      <c r="I400" s="244">
        <v>432</v>
      </c>
      <c r="J400" s="244">
        <v>21</v>
      </c>
      <c r="K400" s="244">
        <v>9114</v>
      </c>
      <c r="L400" s="244">
        <v>1.1720679012345678</v>
      </c>
      <c r="M400" s="244">
        <v>434</v>
      </c>
      <c r="N400" s="244">
        <v>18</v>
      </c>
      <c r="O400" s="244">
        <v>7830</v>
      </c>
      <c r="P400" s="260">
        <v>1.0069444444444444</v>
      </c>
      <c r="Q400" s="245">
        <v>435</v>
      </c>
    </row>
    <row r="401" spans="1:17" ht="14.4" customHeight="1" x14ac:dyDescent="0.3">
      <c r="A401" s="240" t="s">
        <v>701</v>
      </c>
      <c r="B401" s="241" t="s">
        <v>530</v>
      </c>
      <c r="C401" s="241" t="s">
        <v>531</v>
      </c>
      <c r="D401" s="241" t="s">
        <v>575</v>
      </c>
      <c r="E401" s="241" t="s">
        <v>576</v>
      </c>
      <c r="F401" s="244">
        <v>122</v>
      </c>
      <c r="G401" s="244">
        <v>41114</v>
      </c>
      <c r="H401" s="244">
        <v>1</v>
      </c>
      <c r="I401" s="244">
        <v>337</v>
      </c>
      <c r="J401" s="244">
        <v>375</v>
      </c>
      <c r="K401" s="244">
        <v>126375</v>
      </c>
      <c r="L401" s="244">
        <v>3.0737704918032787</v>
      </c>
      <c r="M401" s="244">
        <v>337</v>
      </c>
      <c r="N401" s="244">
        <v>266</v>
      </c>
      <c r="O401" s="244">
        <v>89908</v>
      </c>
      <c r="P401" s="260">
        <v>2.1867976844870363</v>
      </c>
      <c r="Q401" s="245">
        <v>338</v>
      </c>
    </row>
    <row r="402" spans="1:17" ht="14.4" customHeight="1" x14ac:dyDescent="0.3">
      <c r="A402" s="240" t="s">
        <v>701</v>
      </c>
      <c r="B402" s="241" t="s">
        <v>530</v>
      </c>
      <c r="C402" s="241" t="s">
        <v>531</v>
      </c>
      <c r="D402" s="241" t="s">
        <v>577</v>
      </c>
      <c r="E402" s="241" t="s">
        <v>578</v>
      </c>
      <c r="F402" s="244">
        <v>1</v>
      </c>
      <c r="G402" s="244">
        <v>1583</v>
      </c>
      <c r="H402" s="244">
        <v>1</v>
      </c>
      <c r="I402" s="244">
        <v>1583</v>
      </c>
      <c r="J402" s="244">
        <v>1</v>
      </c>
      <c r="K402" s="244">
        <v>1585</v>
      </c>
      <c r="L402" s="244">
        <v>1.0012634238787113</v>
      </c>
      <c r="M402" s="244">
        <v>1585</v>
      </c>
      <c r="N402" s="244">
        <v>6</v>
      </c>
      <c r="O402" s="244">
        <v>9534</v>
      </c>
      <c r="P402" s="260">
        <v>6.0227416298168039</v>
      </c>
      <c r="Q402" s="245">
        <v>1589</v>
      </c>
    </row>
    <row r="403" spans="1:17" ht="14.4" customHeight="1" x14ac:dyDescent="0.3">
      <c r="A403" s="240" t="s">
        <v>701</v>
      </c>
      <c r="B403" s="241" t="s">
        <v>530</v>
      </c>
      <c r="C403" s="241" t="s">
        <v>531</v>
      </c>
      <c r="D403" s="241" t="s">
        <v>579</v>
      </c>
      <c r="E403" s="241" t="s">
        <v>580</v>
      </c>
      <c r="F403" s="244">
        <v>24</v>
      </c>
      <c r="G403" s="244">
        <v>2448</v>
      </c>
      <c r="H403" s="244">
        <v>1</v>
      </c>
      <c r="I403" s="244">
        <v>102</v>
      </c>
      <c r="J403" s="244">
        <v>17</v>
      </c>
      <c r="K403" s="244">
        <v>1734</v>
      </c>
      <c r="L403" s="244">
        <v>0.70833333333333337</v>
      </c>
      <c r="M403" s="244">
        <v>102</v>
      </c>
      <c r="N403" s="244">
        <v>32</v>
      </c>
      <c r="O403" s="244">
        <v>3296</v>
      </c>
      <c r="P403" s="260">
        <v>1.34640522875817</v>
      </c>
      <c r="Q403" s="245">
        <v>103</v>
      </c>
    </row>
    <row r="404" spans="1:17" ht="14.4" customHeight="1" x14ac:dyDescent="0.3">
      <c r="A404" s="240" t="s">
        <v>701</v>
      </c>
      <c r="B404" s="241" t="s">
        <v>530</v>
      </c>
      <c r="C404" s="241" t="s">
        <v>531</v>
      </c>
      <c r="D404" s="241" t="s">
        <v>583</v>
      </c>
      <c r="E404" s="241" t="s">
        <v>584</v>
      </c>
      <c r="F404" s="244">
        <v>8</v>
      </c>
      <c r="G404" s="244">
        <v>39984</v>
      </c>
      <c r="H404" s="244">
        <v>1</v>
      </c>
      <c r="I404" s="244">
        <v>4998</v>
      </c>
      <c r="J404" s="244">
        <v>5</v>
      </c>
      <c r="K404" s="244">
        <v>25070</v>
      </c>
      <c r="L404" s="244">
        <v>0.62700080032012806</v>
      </c>
      <c r="M404" s="244">
        <v>5014</v>
      </c>
      <c r="N404" s="244">
        <v>6</v>
      </c>
      <c r="O404" s="244">
        <v>30210</v>
      </c>
      <c r="P404" s="260">
        <v>0.75555222088835539</v>
      </c>
      <c r="Q404" s="245">
        <v>5035</v>
      </c>
    </row>
    <row r="405" spans="1:17" ht="14.4" customHeight="1" x14ac:dyDescent="0.3">
      <c r="A405" s="240" t="s">
        <v>701</v>
      </c>
      <c r="B405" s="241" t="s">
        <v>530</v>
      </c>
      <c r="C405" s="241" t="s">
        <v>531</v>
      </c>
      <c r="D405" s="241" t="s">
        <v>585</v>
      </c>
      <c r="E405" s="241" t="s">
        <v>586</v>
      </c>
      <c r="F405" s="244">
        <v>6</v>
      </c>
      <c r="G405" s="244">
        <v>34860</v>
      </c>
      <c r="H405" s="244">
        <v>1</v>
      </c>
      <c r="I405" s="244">
        <v>5810</v>
      </c>
      <c r="J405" s="244">
        <v>3</v>
      </c>
      <c r="K405" s="244">
        <v>17496</v>
      </c>
      <c r="L405" s="244">
        <v>0.50189328743545614</v>
      </c>
      <c r="M405" s="244">
        <v>5832</v>
      </c>
      <c r="N405" s="244">
        <v>4</v>
      </c>
      <c r="O405" s="244">
        <v>23440</v>
      </c>
      <c r="P405" s="260">
        <v>0.67240390131956396</v>
      </c>
      <c r="Q405" s="245">
        <v>5860</v>
      </c>
    </row>
    <row r="406" spans="1:17" ht="14.4" customHeight="1" x14ac:dyDescent="0.3">
      <c r="A406" s="240" t="s">
        <v>701</v>
      </c>
      <c r="B406" s="241" t="s">
        <v>530</v>
      </c>
      <c r="C406" s="241" t="s">
        <v>531</v>
      </c>
      <c r="D406" s="241" t="s">
        <v>587</v>
      </c>
      <c r="E406" s="241" t="s">
        <v>588</v>
      </c>
      <c r="F406" s="244">
        <v>7</v>
      </c>
      <c r="G406" s="244">
        <v>1554</v>
      </c>
      <c r="H406" s="244">
        <v>1</v>
      </c>
      <c r="I406" s="244">
        <v>222</v>
      </c>
      <c r="J406" s="244">
        <v>5</v>
      </c>
      <c r="K406" s="244">
        <v>1110</v>
      </c>
      <c r="L406" s="244">
        <v>0.7142857142857143</v>
      </c>
      <c r="M406" s="244">
        <v>222</v>
      </c>
      <c r="N406" s="244">
        <v>5</v>
      </c>
      <c r="O406" s="244">
        <v>1115</v>
      </c>
      <c r="P406" s="260">
        <v>0.71750321750321755</v>
      </c>
      <c r="Q406" s="245">
        <v>223</v>
      </c>
    </row>
    <row r="407" spans="1:17" ht="14.4" customHeight="1" x14ac:dyDescent="0.3">
      <c r="A407" s="240" t="s">
        <v>701</v>
      </c>
      <c r="B407" s="241" t="s">
        <v>530</v>
      </c>
      <c r="C407" s="241" t="s">
        <v>531</v>
      </c>
      <c r="D407" s="241" t="s">
        <v>589</v>
      </c>
      <c r="E407" s="241" t="s">
        <v>590</v>
      </c>
      <c r="F407" s="244">
        <v>6</v>
      </c>
      <c r="G407" s="244">
        <v>642</v>
      </c>
      <c r="H407" s="244">
        <v>1</v>
      </c>
      <c r="I407" s="244">
        <v>107</v>
      </c>
      <c r="J407" s="244">
        <v>6</v>
      </c>
      <c r="K407" s="244">
        <v>642</v>
      </c>
      <c r="L407" s="244">
        <v>1</v>
      </c>
      <c r="M407" s="244">
        <v>107</v>
      </c>
      <c r="N407" s="244">
        <v>1</v>
      </c>
      <c r="O407" s="244">
        <v>108</v>
      </c>
      <c r="P407" s="260">
        <v>0.16822429906542055</v>
      </c>
      <c r="Q407" s="245">
        <v>108</v>
      </c>
    </row>
    <row r="408" spans="1:17" ht="14.4" customHeight="1" x14ac:dyDescent="0.3">
      <c r="A408" s="240" t="s">
        <v>701</v>
      </c>
      <c r="B408" s="241" t="s">
        <v>530</v>
      </c>
      <c r="C408" s="241" t="s">
        <v>531</v>
      </c>
      <c r="D408" s="241" t="s">
        <v>591</v>
      </c>
      <c r="E408" s="241" t="s">
        <v>592</v>
      </c>
      <c r="F408" s="244">
        <v>1</v>
      </c>
      <c r="G408" s="244">
        <v>163</v>
      </c>
      <c r="H408" s="244">
        <v>1</v>
      </c>
      <c r="I408" s="244">
        <v>163</v>
      </c>
      <c r="J408" s="244"/>
      <c r="K408" s="244"/>
      <c r="L408" s="244"/>
      <c r="M408" s="244"/>
      <c r="N408" s="244">
        <v>1</v>
      </c>
      <c r="O408" s="244">
        <v>164</v>
      </c>
      <c r="P408" s="260">
        <v>1.0061349693251533</v>
      </c>
      <c r="Q408" s="245">
        <v>164</v>
      </c>
    </row>
    <row r="409" spans="1:17" ht="14.4" customHeight="1" x14ac:dyDescent="0.3">
      <c r="A409" s="240" t="s">
        <v>701</v>
      </c>
      <c r="B409" s="241" t="s">
        <v>530</v>
      </c>
      <c r="C409" s="241" t="s">
        <v>531</v>
      </c>
      <c r="D409" s="241" t="s">
        <v>593</v>
      </c>
      <c r="E409" s="241" t="s">
        <v>594</v>
      </c>
      <c r="F409" s="244">
        <v>3</v>
      </c>
      <c r="G409" s="244">
        <v>81</v>
      </c>
      <c r="H409" s="244">
        <v>1</v>
      </c>
      <c r="I409" s="244">
        <v>27</v>
      </c>
      <c r="J409" s="244">
        <v>1</v>
      </c>
      <c r="K409" s="244">
        <v>27</v>
      </c>
      <c r="L409" s="244">
        <v>0.33333333333333331</v>
      </c>
      <c r="M409" s="244">
        <v>27</v>
      </c>
      <c r="N409" s="244"/>
      <c r="O409" s="244"/>
      <c r="P409" s="260"/>
      <c r="Q409" s="245"/>
    </row>
    <row r="410" spans="1:17" ht="14.4" customHeight="1" x14ac:dyDescent="0.3">
      <c r="A410" s="240" t="s">
        <v>701</v>
      </c>
      <c r="B410" s="241" t="s">
        <v>530</v>
      </c>
      <c r="C410" s="241" t="s">
        <v>531</v>
      </c>
      <c r="D410" s="241" t="s">
        <v>595</v>
      </c>
      <c r="E410" s="241" t="s">
        <v>596</v>
      </c>
      <c r="F410" s="244">
        <v>3</v>
      </c>
      <c r="G410" s="244">
        <v>135</v>
      </c>
      <c r="H410" s="244">
        <v>1</v>
      </c>
      <c r="I410" s="244">
        <v>45</v>
      </c>
      <c r="J410" s="244"/>
      <c r="K410" s="244"/>
      <c r="L410" s="244"/>
      <c r="M410" s="244"/>
      <c r="N410" s="244"/>
      <c r="O410" s="244"/>
      <c r="P410" s="260"/>
      <c r="Q410" s="245"/>
    </row>
    <row r="411" spans="1:17" ht="14.4" customHeight="1" x14ac:dyDescent="0.3">
      <c r="A411" s="240" t="s">
        <v>701</v>
      </c>
      <c r="B411" s="241" t="s">
        <v>530</v>
      </c>
      <c r="C411" s="241" t="s">
        <v>531</v>
      </c>
      <c r="D411" s="241" t="s">
        <v>597</v>
      </c>
      <c r="E411" s="241" t="s">
        <v>598</v>
      </c>
      <c r="F411" s="244">
        <v>1</v>
      </c>
      <c r="G411" s="244">
        <v>99</v>
      </c>
      <c r="H411" s="244">
        <v>1</v>
      </c>
      <c r="I411" s="244">
        <v>99</v>
      </c>
      <c r="J411" s="244"/>
      <c r="K411" s="244"/>
      <c r="L411" s="244"/>
      <c r="M411" s="244"/>
      <c r="N411" s="244"/>
      <c r="O411" s="244"/>
      <c r="P411" s="260"/>
      <c r="Q411" s="245"/>
    </row>
    <row r="412" spans="1:17" ht="14.4" customHeight="1" x14ac:dyDescent="0.3">
      <c r="A412" s="240" t="s">
        <v>701</v>
      </c>
      <c r="B412" s="241" t="s">
        <v>530</v>
      </c>
      <c r="C412" s="241" t="s">
        <v>531</v>
      </c>
      <c r="D412" s="241" t="s">
        <v>599</v>
      </c>
      <c r="E412" s="241" t="s">
        <v>600</v>
      </c>
      <c r="F412" s="244">
        <v>6</v>
      </c>
      <c r="G412" s="244">
        <v>2142</v>
      </c>
      <c r="H412" s="244">
        <v>1</v>
      </c>
      <c r="I412" s="244">
        <v>357</v>
      </c>
      <c r="J412" s="244">
        <v>4</v>
      </c>
      <c r="K412" s="244">
        <v>1444</v>
      </c>
      <c r="L412" s="244">
        <v>0.67413632119514477</v>
      </c>
      <c r="M412" s="244">
        <v>361</v>
      </c>
      <c r="N412" s="244">
        <v>3</v>
      </c>
      <c r="O412" s="244">
        <v>1095</v>
      </c>
      <c r="P412" s="260">
        <v>0.51120448179271705</v>
      </c>
      <c r="Q412" s="245">
        <v>365</v>
      </c>
    </row>
    <row r="413" spans="1:17" ht="14.4" customHeight="1" x14ac:dyDescent="0.3">
      <c r="A413" s="240" t="s">
        <v>701</v>
      </c>
      <c r="B413" s="241" t="s">
        <v>530</v>
      </c>
      <c r="C413" s="241" t="s">
        <v>531</v>
      </c>
      <c r="D413" s="241" t="s">
        <v>601</v>
      </c>
      <c r="E413" s="241" t="s">
        <v>602</v>
      </c>
      <c r="F413" s="244">
        <v>8</v>
      </c>
      <c r="G413" s="244">
        <v>288</v>
      </c>
      <c r="H413" s="244">
        <v>1</v>
      </c>
      <c r="I413" s="244">
        <v>36</v>
      </c>
      <c r="J413" s="244">
        <v>6</v>
      </c>
      <c r="K413" s="244">
        <v>216</v>
      </c>
      <c r="L413" s="244">
        <v>0.75</v>
      </c>
      <c r="M413" s="244">
        <v>36</v>
      </c>
      <c r="N413" s="244">
        <v>3</v>
      </c>
      <c r="O413" s="244">
        <v>111</v>
      </c>
      <c r="P413" s="260">
        <v>0.38541666666666669</v>
      </c>
      <c r="Q413" s="245">
        <v>37</v>
      </c>
    </row>
    <row r="414" spans="1:17" ht="14.4" customHeight="1" x14ac:dyDescent="0.3">
      <c r="A414" s="240" t="s">
        <v>701</v>
      </c>
      <c r="B414" s="241" t="s">
        <v>530</v>
      </c>
      <c r="C414" s="241" t="s">
        <v>531</v>
      </c>
      <c r="D414" s="241" t="s">
        <v>603</v>
      </c>
      <c r="E414" s="241" t="s">
        <v>604</v>
      </c>
      <c r="F414" s="244">
        <v>3</v>
      </c>
      <c r="G414" s="244">
        <v>498</v>
      </c>
      <c r="H414" s="244">
        <v>1</v>
      </c>
      <c r="I414" s="244">
        <v>166</v>
      </c>
      <c r="J414" s="244">
        <v>1</v>
      </c>
      <c r="K414" s="244">
        <v>166</v>
      </c>
      <c r="L414" s="244">
        <v>0.33333333333333331</v>
      </c>
      <c r="M414" s="244">
        <v>166</v>
      </c>
      <c r="N414" s="244">
        <v>2</v>
      </c>
      <c r="O414" s="244">
        <v>334</v>
      </c>
      <c r="P414" s="260">
        <v>0.67068273092369479</v>
      </c>
      <c r="Q414" s="245">
        <v>167</v>
      </c>
    </row>
    <row r="415" spans="1:17" ht="14.4" customHeight="1" x14ac:dyDescent="0.3">
      <c r="A415" s="240" t="s">
        <v>701</v>
      </c>
      <c r="B415" s="241" t="s">
        <v>530</v>
      </c>
      <c r="C415" s="241" t="s">
        <v>531</v>
      </c>
      <c r="D415" s="241" t="s">
        <v>613</v>
      </c>
      <c r="E415" s="241" t="s">
        <v>614</v>
      </c>
      <c r="F415" s="244">
        <v>12</v>
      </c>
      <c r="G415" s="244">
        <v>7872</v>
      </c>
      <c r="H415" s="244">
        <v>1</v>
      </c>
      <c r="I415" s="244">
        <v>656</v>
      </c>
      <c r="J415" s="244">
        <v>12</v>
      </c>
      <c r="K415" s="244">
        <v>7920</v>
      </c>
      <c r="L415" s="244">
        <v>1.0060975609756098</v>
      </c>
      <c r="M415" s="244">
        <v>660</v>
      </c>
      <c r="N415" s="244">
        <v>4</v>
      </c>
      <c r="O415" s="244">
        <v>2656</v>
      </c>
      <c r="P415" s="260">
        <v>0.33739837398373984</v>
      </c>
      <c r="Q415" s="245">
        <v>664</v>
      </c>
    </row>
    <row r="416" spans="1:17" ht="14.4" customHeight="1" x14ac:dyDescent="0.3">
      <c r="A416" s="240" t="s">
        <v>701</v>
      </c>
      <c r="B416" s="241" t="s">
        <v>530</v>
      </c>
      <c r="C416" s="241" t="s">
        <v>531</v>
      </c>
      <c r="D416" s="241" t="s">
        <v>615</v>
      </c>
      <c r="E416" s="241" t="s">
        <v>616</v>
      </c>
      <c r="F416" s="244">
        <v>37</v>
      </c>
      <c r="G416" s="244">
        <v>2886</v>
      </c>
      <c r="H416" s="244">
        <v>1</v>
      </c>
      <c r="I416" s="244">
        <v>78</v>
      </c>
      <c r="J416" s="244">
        <v>39</v>
      </c>
      <c r="K416" s="244">
        <v>3042</v>
      </c>
      <c r="L416" s="244">
        <v>1.0540540540540539</v>
      </c>
      <c r="M416" s="244">
        <v>78</v>
      </c>
      <c r="N416" s="244">
        <v>20</v>
      </c>
      <c r="O416" s="244">
        <v>1580</v>
      </c>
      <c r="P416" s="260">
        <v>0.54747054747054746</v>
      </c>
      <c r="Q416" s="245">
        <v>79</v>
      </c>
    </row>
    <row r="417" spans="1:17" ht="14.4" customHeight="1" x14ac:dyDescent="0.3">
      <c r="A417" s="240" t="s">
        <v>701</v>
      </c>
      <c r="B417" s="241" t="s">
        <v>530</v>
      </c>
      <c r="C417" s="241" t="s">
        <v>531</v>
      </c>
      <c r="D417" s="241" t="s">
        <v>617</v>
      </c>
      <c r="E417" s="241" t="s">
        <v>618</v>
      </c>
      <c r="F417" s="244">
        <v>34</v>
      </c>
      <c r="G417" s="244">
        <v>3876</v>
      </c>
      <c r="H417" s="244">
        <v>1</v>
      </c>
      <c r="I417" s="244">
        <v>114</v>
      </c>
      <c r="J417" s="244">
        <v>33</v>
      </c>
      <c r="K417" s="244">
        <v>3795</v>
      </c>
      <c r="L417" s="244">
        <v>0.97910216718266252</v>
      </c>
      <c r="M417" s="244">
        <v>115</v>
      </c>
      <c r="N417" s="244">
        <v>24</v>
      </c>
      <c r="O417" s="244">
        <v>2760</v>
      </c>
      <c r="P417" s="260">
        <v>0.71207430340557276</v>
      </c>
      <c r="Q417" s="245">
        <v>115</v>
      </c>
    </row>
    <row r="418" spans="1:17" ht="14.4" customHeight="1" x14ac:dyDescent="0.3">
      <c r="A418" s="240" t="s">
        <v>701</v>
      </c>
      <c r="B418" s="241" t="s">
        <v>530</v>
      </c>
      <c r="C418" s="241" t="s">
        <v>531</v>
      </c>
      <c r="D418" s="241" t="s">
        <v>619</v>
      </c>
      <c r="E418" s="241" t="s">
        <v>620</v>
      </c>
      <c r="F418" s="244">
        <v>3</v>
      </c>
      <c r="G418" s="244">
        <v>405</v>
      </c>
      <c r="H418" s="244">
        <v>1</v>
      </c>
      <c r="I418" s="244">
        <v>135</v>
      </c>
      <c r="J418" s="244"/>
      <c r="K418" s="244"/>
      <c r="L418" s="244"/>
      <c r="M418" s="244"/>
      <c r="N418" s="244">
        <v>2</v>
      </c>
      <c r="O418" s="244">
        <v>272</v>
      </c>
      <c r="P418" s="260">
        <v>0.67160493827160495</v>
      </c>
      <c r="Q418" s="245">
        <v>136</v>
      </c>
    </row>
    <row r="419" spans="1:17" ht="14.4" customHeight="1" x14ac:dyDescent="0.3">
      <c r="A419" s="240" t="s">
        <v>701</v>
      </c>
      <c r="B419" s="241" t="s">
        <v>530</v>
      </c>
      <c r="C419" s="241" t="s">
        <v>531</v>
      </c>
      <c r="D419" s="241" t="s">
        <v>623</v>
      </c>
      <c r="E419" s="241" t="s">
        <v>624</v>
      </c>
      <c r="F419" s="244">
        <v>173</v>
      </c>
      <c r="G419" s="244">
        <v>48094</v>
      </c>
      <c r="H419" s="244">
        <v>1</v>
      </c>
      <c r="I419" s="244">
        <v>278</v>
      </c>
      <c r="J419" s="244">
        <v>192</v>
      </c>
      <c r="K419" s="244">
        <v>53760</v>
      </c>
      <c r="L419" s="244">
        <v>1.1178109535492993</v>
      </c>
      <c r="M419" s="244">
        <v>280</v>
      </c>
      <c r="N419" s="244">
        <v>210</v>
      </c>
      <c r="O419" s="244">
        <v>59010</v>
      </c>
      <c r="P419" s="260">
        <v>1.226972179481848</v>
      </c>
      <c r="Q419" s="245">
        <v>281</v>
      </c>
    </row>
    <row r="420" spans="1:17" ht="14.4" customHeight="1" x14ac:dyDescent="0.3">
      <c r="A420" s="240" t="s">
        <v>701</v>
      </c>
      <c r="B420" s="241" t="s">
        <v>530</v>
      </c>
      <c r="C420" s="241" t="s">
        <v>531</v>
      </c>
      <c r="D420" s="241" t="s">
        <v>625</v>
      </c>
      <c r="E420" s="241" t="s">
        <v>626</v>
      </c>
      <c r="F420" s="244">
        <v>12</v>
      </c>
      <c r="G420" s="244">
        <v>2880</v>
      </c>
      <c r="H420" s="244">
        <v>1</v>
      </c>
      <c r="I420" s="244">
        <v>240</v>
      </c>
      <c r="J420" s="244">
        <v>15</v>
      </c>
      <c r="K420" s="244">
        <v>3630</v>
      </c>
      <c r="L420" s="244">
        <v>1.2604166666666667</v>
      </c>
      <c r="M420" s="244">
        <v>242</v>
      </c>
      <c r="N420" s="244">
        <v>6</v>
      </c>
      <c r="O420" s="244">
        <v>1458</v>
      </c>
      <c r="P420" s="260">
        <v>0.50624999999999998</v>
      </c>
      <c r="Q420" s="245">
        <v>243</v>
      </c>
    </row>
    <row r="421" spans="1:17" ht="14.4" customHeight="1" x14ac:dyDescent="0.3">
      <c r="A421" s="240" t="s">
        <v>701</v>
      </c>
      <c r="B421" s="241" t="s">
        <v>530</v>
      </c>
      <c r="C421" s="241" t="s">
        <v>531</v>
      </c>
      <c r="D421" s="241" t="s">
        <v>627</v>
      </c>
      <c r="E421" s="241" t="s">
        <v>628</v>
      </c>
      <c r="F421" s="244">
        <v>2</v>
      </c>
      <c r="G421" s="244">
        <v>6786</v>
      </c>
      <c r="H421" s="244">
        <v>1</v>
      </c>
      <c r="I421" s="244">
        <v>3393</v>
      </c>
      <c r="J421" s="244"/>
      <c r="K421" s="244"/>
      <c r="L421" s="244"/>
      <c r="M421" s="244"/>
      <c r="N421" s="244"/>
      <c r="O421" s="244"/>
      <c r="P421" s="260"/>
      <c r="Q421" s="245"/>
    </row>
    <row r="422" spans="1:17" ht="14.4" customHeight="1" x14ac:dyDescent="0.3">
      <c r="A422" s="240" t="s">
        <v>701</v>
      </c>
      <c r="B422" s="241" t="s">
        <v>530</v>
      </c>
      <c r="C422" s="241" t="s">
        <v>531</v>
      </c>
      <c r="D422" s="241" t="s">
        <v>629</v>
      </c>
      <c r="E422" s="241" t="s">
        <v>630</v>
      </c>
      <c r="F422" s="244">
        <v>74</v>
      </c>
      <c r="G422" s="244">
        <v>33374</v>
      </c>
      <c r="H422" s="244">
        <v>1</v>
      </c>
      <c r="I422" s="244">
        <v>451</v>
      </c>
      <c r="J422" s="244">
        <v>125</v>
      </c>
      <c r="K422" s="244">
        <v>56625</v>
      </c>
      <c r="L422" s="244">
        <v>1.6966800503385868</v>
      </c>
      <c r="M422" s="244">
        <v>453</v>
      </c>
      <c r="N422" s="244">
        <v>130</v>
      </c>
      <c r="O422" s="244">
        <v>59280</v>
      </c>
      <c r="P422" s="260">
        <v>1.7762329957451908</v>
      </c>
      <c r="Q422" s="245">
        <v>456</v>
      </c>
    </row>
    <row r="423" spans="1:17" ht="14.4" customHeight="1" x14ac:dyDescent="0.3">
      <c r="A423" s="240" t="s">
        <v>701</v>
      </c>
      <c r="B423" s="241" t="s">
        <v>530</v>
      </c>
      <c r="C423" s="241" t="s">
        <v>531</v>
      </c>
      <c r="D423" s="241" t="s">
        <v>631</v>
      </c>
      <c r="E423" s="241" t="s">
        <v>632</v>
      </c>
      <c r="F423" s="244">
        <v>8</v>
      </c>
      <c r="G423" s="244">
        <v>3616</v>
      </c>
      <c r="H423" s="244">
        <v>1</v>
      </c>
      <c r="I423" s="244">
        <v>452</v>
      </c>
      <c r="J423" s="244">
        <v>6</v>
      </c>
      <c r="K423" s="244">
        <v>2724</v>
      </c>
      <c r="L423" s="244">
        <v>0.75331858407079644</v>
      </c>
      <c r="M423" s="244">
        <v>454</v>
      </c>
      <c r="N423" s="244">
        <v>2</v>
      </c>
      <c r="O423" s="244">
        <v>914</v>
      </c>
      <c r="P423" s="260">
        <v>0.25276548672566373</v>
      </c>
      <c r="Q423" s="245">
        <v>457</v>
      </c>
    </row>
    <row r="424" spans="1:17" ht="14.4" customHeight="1" x14ac:dyDescent="0.3">
      <c r="A424" s="240" t="s">
        <v>701</v>
      </c>
      <c r="B424" s="241" t="s">
        <v>530</v>
      </c>
      <c r="C424" s="241" t="s">
        <v>531</v>
      </c>
      <c r="D424" s="241" t="s">
        <v>633</v>
      </c>
      <c r="E424" s="241" t="s">
        <v>634</v>
      </c>
      <c r="F424" s="244"/>
      <c r="G424" s="244"/>
      <c r="H424" s="244"/>
      <c r="I424" s="244"/>
      <c r="J424" s="244"/>
      <c r="K424" s="244"/>
      <c r="L424" s="244"/>
      <c r="M424" s="244"/>
      <c r="N424" s="244">
        <v>1</v>
      </c>
      <c r="O424" s="244">
        <v>6094</v>
      </c>
      <c r="P424" s="260"/>
      <c r="Q424" s="245">
        <v>6094</v>
      </c>
    </row>
    <row r="425" spans="1:17" ht="14.4" customHeight="1" x14ac:dyDescent="0.3">
      <c r="A425" s="240" t="s">
        <v>701</v>
      </c>
      <c r="B425" s="241" t="s">
        <v>530</v>
      </c>
      <c r="C425" s="241" t="s">
        <v>531</v>
      </c>
      <c r="D425" s="241" t="s">
        <v>635</v>
      </c>
      <c r="E425" s="241" t="s">
        <v>636</v>
      </c>
      <c r="F425" s="244">
        <v>2</v>
      </c>
      <c r="G425" s="244">
        <v>790</v>
      </c>
      <c r="H425" s="244">
        <v>1</v>
      </c>
      <c r="I425" s="244">
        <v>395</v>
      </c>
      <c r="J425" s="244"/>
      <c r="K425" s="244"/>
      <c r="L425" s="244"/>
      <c r="M425" s="244"/>
      <c r="N425" s="244">
        <v>1</v>
      </c>
      <c r="O425" s="244">
        <v>404</v>
      </c>
      <c r="P425" s="260">
        <v>0.51139240506329109</v>
      </c>
      <c r="Q425" s="245">
        <v>404</v>
      </c>
    </row>
    <row r="426" spans="1:17" ht="14.4" customHeight="1" x14ac:dyDescent="0.3">
      <c r="A426" s="240" t="s">
        <v>701</v>
      </c>
      <c r="B426" s="241" t="s">
        <v>530</v>
      </c>
      <c r="C426" s="241" t="s">
        <v>531</v>
      </c>
      <c r="D426" s="241" t="s">
        <v>637</v>
      </c>
      <c r="E426" s="241" t="s">
        <v>638</v>
      </c>
      <c r="F426" s="244">
        <v>259</v>
      </c>
      <c r="G426" s="244">
        <v>88837</v>
      </c>
      <c r="H426" s="244">
        <v>1</v>
      </c>
      <c r="I426" s="244">
        <v>343</v>
      </c>
      <c r="J426" s="244">
        <v>310</v>
      </c>
      <c r="K426" s="244">
        <v>106950</v>
      </c>
      <c r="L426" s="244">
        <v>1.2038902709456645</v>
      </c>
      <c r="M426" s="244">
        <v>345</v>
      </c>
      <c r="N426" s="244">
        <v>324</v>
      </c>
      <c r="O426" s="244">
        <v>112752</v>
      </c>
      <c r="P426" s="260">
        <v>1.2692008960230534</v>
      </c>
      <c r="Q426" s="245">
        <v>348</v>
      </c>
    </row>
    <row r="427" spans="1:17" ht="14.4" customHeight="1" x14ac:dyDescent="0.3">
      <c r="A427" s="240" t="s">
        <v>701</v>
      </c>
      <c r="B427" s="241" t="s">
        <v>530</v>
      </c>
      <c r="C427" s="241" t="s">
        <v>531</v>
      </c>
      <c r="D427" s="241" t="s">
        <v>639</v>
      </c>
      <c r="E427" s="241" t="s">
        <v>640</v>
      </c>
      <c r="F427" s="244"/>
      <c r="G427" s="244"/>
      <c r="H427" s="244"/>
      <c r="I427" s="244"/>
      <c r="J427" s="244">
        <v>2</v>
      </c>
      <c r="K427" s="244">
        <v>5748</v>
      </c>
      <c r="L427" s="244"/>
      <c r="M427" s="244">
        <v>2874</v>
      </c>
      <c r="N427" s="244"/>
      <c r="O427" s="244"/>
      <c r="P427" s="260"/>
      <c r="Q427" s="245"/>
    </row>
    <row r="428" spans="1:17" ht="14.4" customHeight="1" x14ac:dyDescent="0.3">
      <c r="A428" s="240" t="s">
        <v>701</v>
      </c>
      <c r="B428" s="241" t="s">
        <v>530</v>
      </c>
      <c r="C428" s="241" t="s">
        <v>531</v>
      </c>
      <c r="D428" s="241" t="s">
        <v>643</v>
      </c>
      <c r="E428" s="241" t="s">
        <v>644</v>
      </c>
      <c r="F428" s="244"/>
      <c r="G428" s="244"/>
      <c r="H428" s="244"/>
      <c r="I428" s="244"/>
      <c r="J428" s="244">
        <v>2</v>
      </c>
      <c r="K428" s="244">
        <v>2472</v>
      </c>
      <c r="L428" s="244"/>
      <c r="M428" s="244">
        <v>1236</v>
      </c>
      <c r="N428" s="244">
        <v>4</v>
      </c>
      <c r="O428" s="244">
        <v>4980</v>
      </c>
      <c r="P428" s="260"/>
      <c r="Q428" s="245">
        <v>1245</v>
      </c>
    </row>
    <row r="429" spans="1:17" ht="14.4" customHeight="1" x14ac:dyDescent="0.3">
      <c r="A429" s="240" t="s">
        <v>701</v>
      </c>
      <c r="B429" s="241" t="s">
        <v>530</v>
      </c>
      <c r="C429" s="241" t="s">
        <v>531</v>
      </c>
      <c r="D429" s="241" t="s">
        <v>645</v>
      </c>
      <c r="E429" s="241" t="s">
        <v>646</v>
      </c>
      <c r="F429" s="244"/>
      <c r="G429" s="244"/>
      <c r="H429" s="244"/>
      <c r="I429" s="244"/>
      <c r="J429" s="244">
        <v>6</v>
      </c>
      <c r="K429" s="244">
        <v>13326</v>
      </c>
      <c r="L429" s="244"/>
      <c r="M429" s="244">
        <v>2221</v>
      </c>
      <c r="N429" s="244">
        <v>8</v>
      </c>
      <c r="O429" s="244">
        <v>17864</v>
      </c>
      <c r="P429" s="260"/>
      <c r="Q429" s="245">
        <v>2233</v>
      </c>
    </row>
    <row r="430" spans="1:17" ht="14.4" customHeight="1" x14ac:dyDescent="0.3">
      <c r="A430" s="240" t="s">
        <v>701</v>
      </c>
      <c r="B430" s="241" t="s">
        <v>530</v>
      </c>
      <c r="C430" s="241" t="s">
        <v>531</v>
      </c>
      <c r="D430" s="241" t="s">
        <v>647</v>
      </c>
      <c r="E430" s="241" t="s">
        <v>648</v>
      </c>
      <c r="F430" s="244"/>
      <c r="G430" s="244"/>
      <c r="H430" s="244"/>
      <c r="I430" s="244"/>
      <c r="J430" s="244">
        <v>6</v>
      </c>
      <c r="K430" s="244">
        <v>6000</v>
      </c>
      <c r="L430" s="244"/>
      <c r="M430" s="244">
        <v>1000</v>
      </c>
      <c r="N430" s="244">
        <v>8</v>
      </c>
      <c r="O430" s="244">
        <v>8016</v>
      </c>
      <c r="P430" s="260"/>
      <c r="Q430" s="245">
        <v>1002</v>
      </c>
    </row>
    <row r="431" spans="1:17" ht="14.4" customHeight="1" x14ac:dyDescent="0.3">
      <c r="A431" s="240" t="s">
        <v>702</v>
      </c>
      <c r="B431" s="241" t="s">
        <v>530</v>
      </c>
      <c r="C431" s="241" t="s">
        <v>531</v>
      </c>
      <c r="D431" s="241" t="s">
        <v>534</v>
      </c>
      <c r="E431" s="241" t="s">
        <v>535</v>
      </c>
      <c r="F431" s="244"/>
      <c r="G431" s="244"/>
      <c r="H431" s="244"/>
      <c r="I431" s="244"/>
      <c r="J431" s="244">
        <v>2</v>
      </c>
      <c r="K431" s="244">
        <v>2028</v>
      </c>
      <c r="L431" s="244"/>
      <c r="M431" s="244">
        <v>1014</v>
      </c>
      <c r="N431" s="244"/>
      <c r="O431" s="244"/>
      <c r="P431" s="260"/>
      <c r="Q431" s="245"/>
    </row>
    <row r="432" spans="1:17" ht="14.4" customHeight="1" x14ac:dyDescent="0.3">
      <c r="A432" s="240" t="s">
        <v>702</v>
      </c>
      <c r="B432" s="241" t="s">
        <v>530</v>
      </c>
      <c r="C432" s="241" t="s">
        <v>531</v>
      </c>
      <c r="D432" s="241" t="s">
        <v>542</v>
      </c>
      <c r="E432" s="241" t="s">
        <v>543</v>
      </c>
      <c r="F432" s="244"/>
      <c r="G432" s="244"/>
      <c r="H432" s="244"/>
      <c r="I432" s="244"/>
      <c r="J432" s="244"/>
      <c r="K432" s="244"/>
      <c r="L432" s="244"/>
      <c r="M432" s="244"/>
      <c r="N432" s="244">
        <v>4</v>
      </c>
      <c r="O432" s="244">
        <v>136</v>
      </c>
      <c r="P432" s="260"/>
      <c r="Q432" s="245">
        <v>34</v>
      </c>
    </row>
    <row r="433" spans="1:17" ht="14.4" customHeight="1" x14ac:dyDescent="0.3">
      <c r="A433" s="240" t="s">
        <v>702</v>
      </c>
      <c r="B433" s="241" t="s">
        <v>530</v>
      </c>
      <c r="C433" s="241" t="s">
        <v>531</v>
      </c>
      <c r="D433" s="241" t="s">
        <v>544</v>
      </c>
      <c r="E433" s="241" t="s">
        <v>543</v>
      </c>
      <c r="F433" s="244">
        <v>78</v>
      </c>
      <c r="G433" s="244">
        <v>4134</v>
      </c>
      <c r="H433" s="244">
        <v>1</v>
      </c>
      <c r="I433" s="244">
        <v>53</v>
      </c>
      <c r="J433" s="244">
        <v>96</v>
      </c>
      <c r="K433" s="244">
        <v>5088</v>
      </c>
      <c r="L433" s="244">
        <v>1.2307692307692308</v>
      </c>
      <c r="M433" s="244">
        <v>53</v>
      </c>
      <c r="N433" s="244">
        <v>78</v>
      </c>
      <c r="O433" s="244">
        <v>4134</v>
      </c>
      <c r="P433" s="260">
        <v>1</v>
      </c>
      <c r="Q433" s="245">
        <v>53</v>
      </c>
    </row>
    <row r="434" spans="1:17" ht="14.4" customHeight="1" x14ac:dyDescent="0.3">
      <c r="A434" s="240" t="s">
        <v>702</v>
      </c>
      <c r="B434" s="241" t="s">
        <v>530</v>
      </c>
      <c r="C434" s="241" t="s">
        <v>531</v>
      </c>
      <c r="D434" s="241" t="s">
        <v>545</v>
      </c>
      <c r="E434" s="241" t="s">
        <v>546</v>
      </c>
      <c r="F434" s="244">
        <v>18</v>
      </c>
      <c r="G434" s="244">
        <v>954</v>
      </c>
      <c r="H434" s="244">
        <v>1</v>
      </c>
      <c r="I434" s="244">
        <v>53</v>
      </c>
      <c r="J434" s="244">
        <v>32</v>
      </c>
      <c r="K434" s="244">
        <v>1696</v>
      </c>
      <c r="L434" s="244">
        <v>1.7777777777777777</v>
      </c>
      <c r="M434" s="244">
        <v>53</v>
      </c>
      <c r="N434" s="244">
        <v>34</v>
      </c>
      <c r="O434" s="244">
        <v>1802</v>
      </c>
      <c r="P434" s="260">
        <v>1.8888888888888888</v>
      </c>
      <c r="Q434" s="245">
        <v>53</v>
      </c>
    </row>
    <row r="435" spans="1:17" ht="14.4" customHeight="1" x14ac:dyDescent="0.3">
      <c r="A435" s="240" t="s">
        <v>702</v>
      </c>
      <c r="B435" s="241" t="s">
        <v>530</v>
      </c>
      <c r="C435" s="241" t="s">
        <v>531</v>
      </c>
      <c r="D435" s="241" t="s">
        <v>547</v>
      </c>
      <c r="E435" s="241" t="s">
        <v>548</v>
      </c>
      <c r="F435" s="244">
        <v>10</v>
      </c>
      <c r="G435" s="244">
        <v>1200</v>
      </c>
      <c r="H435" s="244">
        <v>1</v>
      </c>
      <c r="I435" s="244">
        <v>120</v>
      </c>
      <c r="J435" s="244">
        <v>16</v>
      </c>
      <c r="K435" s="244">
        <v>1920</v>
      </c>
      <c r="L435" s="244">
        <v>1.6</v>
      </c>
      <c r="M435" s="244">
        <v>120</v>
      </c>
      <c r="N435" s="244">
        <v>26</v>
      </c>
      <c r="O435" s="244">
        <v>3146</v>
      </c>
      <c r="P435" s="260">
        <v>2.6216666666666666</v>
      </c>
      <c r="Q435" s="245">
        <v>121</v>
      </c>
    </row>
    <row r="436" spans="1:17" ht="14.4" customHeight="1" x14ac:dyDescent="0.3">
      <c r="A436" s="240" t="s">
        <v>702</v>
      </c>
      <c r="B436" s="241" t="s">
        <v>530</v>
      </c>
      <c r="C436" s="241" t="s">
        <v>531</v>
      </c>
      <c r="D436" s="241" t="s">
        <v>551</v>
      </c>
      <c r="E436" s="241" t="s">
        <v>552</v>
      </c>
      <c r="F436" s="244"/>
      <c r="G436" s="244"/>
      <c r="H436" s="244"/>
      <c r="I436" s="244"/>
      <c r="J436" s="244">
        <v>5</v>
      </c>
      <c r="K436" s="244">
        <v>9925</v>
      </c>
      <c r="L436" s="244"/>
      <c r="M436" s="244">
        <v>1985</v>
      </c>
      <c r="N436" s="244"/>
      <c r="O436" s="244"/>
      <c r="P436" s="260"/>
      <c r="Q436" s="245"/>
    </row>
    <row r="437" spans="1:17" ht="14.4" customHeight="1" x14ac:dyDescent="0.3">
      <c r="A437" s="240" t="s">
        <v>702</v>
      </c>
      <c r="B437" s="241" t="s">
        <v>530</v>
      </c>
      <c r="C437" s="241" t="s">
        <v>531</v>
      </c>
      <c r="D437" s="241" t="s">
        <v>555</v>
      </c>
      <c r="E437" s="241" t="s">
        <v>556</v>
      </c>
      <c r="F437" s="244"/>
      <c r="G437" s="244"/>
      <c r="H437" s="244"/>
      <c r="I437" s="244"/>
      <c r="J437" s="244">
        <v>1</v>
      </c>
      <c r="K437" s="244">
        <v>224</v>
      </c>
      <c r="L437" s="244"/>
      <c r="M437" s="244">
        <v>224</v>
      </c>
      <c r="N437" s="244"/>
      <c r="O437" s="244"/>
      <c r="P437" s="260"/>
      <c r="Q437" s="245"/>
    </row>
    <row r="438" spans="1:17" ht="14.4" customHeight="1" x14ac:dyDescent="0.3">
      <c r="A438" s="240" t="s">
        <v>702</v>
      </c>
      <c r="B438" s="241" t="s">
        <v>530</v>
      </c>
      <c r="C438" s="241" t="s">
        <v>531</v>
      </c>
      <c r="D438" s="241" t="s">
        <v>557</v>
      </c>
      <c r="E438" s="241" t="s">
        <v>558</v>
      </c>
      <c r="F438" s="244"/>
      <c r="G438" s="244"/>
      <c r="H438" s="244"/>
      <c r="I438" s="244"/>
      <c r="J438" s="244">
        <v>6</v>
      </c>
      <c r="K438" s="244">
        <v>2274</v>
      </c>
      <c r="L438" s="244"/>
      <c r="M438" s="244">
        <v>379</v>
      </c>
      <c r="N438" s="244"/>
      <c r="O438" s="244"/>
      <c r="P438" s="260"/>
      <c r="Q438" s="245"/>
    </row>
    <row r="439" spans="1:17" ht="14.4" customHeight="1" x14ac:dyDescent="0.3">
      <c r="A439" s="240" t="s">
        <v>702</v>
      </c>
      <c r="B439" s="241" t="s">
        <v>530</v>
      </c>
      <c r="C439" s="241" t="s">
        <v>531</v>
      </c>
      <c r="D439" s="241" t="s">
        <v>559</v>
      </c>
      <c r="E439" s="241" t="s">
        <v>560</v>
      </c>
      <c r="F439" s="244">
        <v>54</v>
      </c>
      <c r="G439" s="244">
        <v>8748</v>
      </c>
      <c r="H439" s="244">
        <v>1</v>
      </c>
      <c r="I439" s="244">
        <v>162</v>
      </c>
      <c r="J439" s="244">
        <v>121</v>
      </c>
      <c r="K439" s="244">
        <v>19844</v>
      </c>
      <c r="L439" s="244">
        <v>2.2684042066758114</v>
      </c>
      <c r="M439" s="244">
        <v>164</v>
      </c>
      <c r="N439" s="244">
        <v>76</v>
      </c>
      <c r="O439" s="244">
        <v>12540</v>
      </c>
      <c r="P439" s="260">
        <v>1.4334705075445817</v>
      </c>
      <c r="Q439" s="245">
        <v>165</v>
      </c>
    </row>
    <row r="440" spans="1:17" ht="14.4" customHeight="1" x14ac:dyDescent="0.3">
      <c r="A440" s="240" t="s">
        <v>702</v>
      </c>
      <c r="B440" s="241" t="s">
        <v>530</v>
      </c>
      <c r="C440" s="241" t="s">
        <v>531</v>
      </c>
      <c r="D440" s="241" t="s">
        <v>561</v>
      </c>
      <c r="E440" s="241" t="s">
        <v>562</v>
      </c>
      <c r="F440" s="244">
        <v>5</v>
      </c>
      <c r="G440" s="244">
        <v>825</v>
      </c>
      <c r="H440" s="244">
        <v>1</v>
      </c>
      <c r="I440" s="244">
        <v>165</v>
      </c>
      <c r="J440" s="244">
        <v>17</v>
      </c>
      <c r="K440" s="244">
        <v>2839</v>
      </c>
      <c r="L440" s="244">
        <v>3.4412121212121214</v>
      </c>
      <c r="M440" s="244">
        <v>167</v>
      </c>
      <c r="N440" s="244">
        <v>3</v>
      </c>
      <c r="O440" s="244">
        <v>504</v>
      </c>
      <c r="P440" s="260">
        <v>0.61090909090909096</v>
      </c>
      <c r="Q440" s="245">
        <v>168</v>
      </c>
    </row>
    <row r="441" spans="1:17" ht="14.4" customHeight="1" x14ac:dyDescent="0.3">
      <c r="A441" s="240" t="s">
        <v>702</v>
      </c>
      <c r="B441" s="241" t="s">
        <v>530</v>
      </c>
      <c r="C441" s="241" t="s">
        <v>531</v>
      </c>
      <c r="D441" s="241" t="s">
        <v>563</v>
      </c>
      <c r="E441" s="241" t="s">
        <v>564</v>
      </c>
      <c r="F441" s="244">
        <v>15</v>
      </c>
      <c r="G441" s="244">
        <v>2370</v>
      </c>
      <c r="H441" s="244">
        <v>1</v>
      </c>
      <c r="I441" s="244">
        <v>158</v>
      </c>
      <c r="J441" s="244">
        <v>20</v>
      </c>
      <c r="K441" s="244">
        <v>3180</v>
      </c>
      <c r="L441" s="244">
        <v>1.3417721518987342</v>
      </c>
      <c r="M441" s="244">
        <v>159</v>
      </c>
      <c r="N441" s="244">
        <v>36</v>
      </c>
      <c r="O441" s="244">
        <v>5760</v>
      </c>
      <c r="P441" s="260">
        <v>2.4303797468354431</v>
      </c>
      <c r="Q441" s="245">
        <v>160</v>
      </c>
    </row>
    <row r="442" spans="1:17" ht="14.4" customHeight="1" x14ac:dyDescent="0.3">
      <c r="A442" s="240" t="s">
        <v>702</v>
      </c>
      <c r="B442" s="241" t="s">
        <v>530</v>
      </c>
      <c r="C442" s="241" t="s">
        <v>531</v>
      </c>
      <c r="D442" s="241" t="s">
        <v>567</v>
      </c>
      <c r="E442" s="241" t="s">
        <v>568</v>
      </c>
      <c r="F442" s="244">
        <v>20</v>
      </c>
      <c r="G442" s="244">
        <v>6220</v>
      </c>
      <c r="H442" s="244">
        <v>1</v>
      </c>
      <c r="I442" s="244">
        <v>311</v>
      </c>
      <c r="J442" s="244">
        <v>21</v>
      </c>
      <c r="K442" s="244">
        <v>6573</v>
      </c>
      <c r="L442" s="244">
        <v>1.0567524115755627</v>
      </c>
      <c r="M442" s="244">
        <v>313</v>
      </c>
      <c r="N442" s="244">
        <v>7</v>
      </c>
      <c r="O442" s="244">
        <v>2212</v>
      </c>
      <c r="P442" s="260">
        <v>0.35562700964630223</v>
      </c>
      <c r="Q442" s="245">
        <v>316</v>
      </c>
    </row>
    <row r="443" spans="1:17" ht="14.4" customHeight="1" x14ac:dyDescent="0.3">
      <c r="A443" s="240" t="s">
        <v>702</v>
      </c>
      <c r="B443" s="241" t="s">
        <v>530</v>
      </c>
      <c r="C443" s="241" t="s">
        <v>531</v>
      </c>
      <c r="D443" s="241" t="s">
        <v>569</v>
      </c>
      <c r="E443" s="241" t="s">
        <v>570</v>
      </c>
      <c r="F443" s="244">
        <v>10</v>
      </c>
      <c r="G443" s="244">
        <v>4230</v>
      </c>
      <c r="H443" s="244">
        <v>1</v>
      </c>
      <c r="I443" s="244">
        <v>423</v>
      </c>
      <c r="J443" s="244">
        <v>4</v>
      </c>
      <c r="K443" s="244">
        <v>1700</v>
      </c>
      <c r="L443" s="244">
        <v>0.40189125295508277</v>
      </c>
      <c r="M443" s="244">
        <v>425</v>
      </c>
      <c r="N443" s="244">
        <v>1</v>
      </c>
      <c r="O443" s="244">
        <v>429</v>
      </c>
      <c r="P443" s="260">
        <v>0.10141843971631205</v>
      </c>
      <c r="Q443" s="245">
        <v>429</v>
      </c>
    </row>
    <row r="444" spans="1:17" ht="14.4" customHeight="1" x14ac:dyDescent="0.3">
      <c r="A444" s="240" t="s">
        <v>702</v>
      </c>
      <c r="B444" s="241" t="s">
        <v>530</v>
      </c>
      <c r="C444" s="241" t="s">
        <v>531</v>
      </c>
      <c r="D444" s="241" t="s">
        <v>575</v>
      </c>
      <c r="E444" s="241" t="s">
        <v>576</v>
      </c>
      <c r="F444" s="244">
        <v>13</v>
      </c>
      <c r="G444" s="244">
        <v>4381</v>
      </c>
      <c r="H444" s="244">
        <v>1</v>
      </c>
      <c r="I444" s="244">
        <v>337</v>
      </c>
      <c r="J444" s="244">
        <v>55</v>
      </c>
      <c r="K444" s="244">
        <v>18535</v>
      </c>
      <c r="L444" s="244">
        <v>4.2307692307692308</v>
      </c>
      <c r="M444" s="244">
        <v>337</v>
      </c>
      <c r="N444" s="244">
        <v>46</v>
      </c>
      <c r="O444" s="244">
        <v>15548</v>
      </c>
      <c r="P444" s="260">
        <v>3.5489614243323442</v>
      </c>
      <c r="Q444" s="245">
        <v>338</v>
      </c>
    </row>
    <row r="445" spans="1:17" ht="14.4" customHeight="1" x14ac:dyDescent="0.3">
      <c r="A445" s="240" t="s">
        <v>702</v>
      </c>
      <c r="B445" s="241" t="s">
        <v>530</v>
      </c>
      <c r="C445" s="241" t="s">
        <v>531</v>
      </c>
      <c r="D445" s="241" t="s">
        <v>579</v>
      </c>
      <c r="E445" s="241" t="s">
        <v>580</v>
      </c>
      <c r="F445" s="244">
        <v>5</v>
      </c>
      <c r="G445" s="244">
        <v>510</v>
      </c>
      <c r="H445" s="244">
        <v>1</v>
      </c>
      <c r="I445" s="244">
        <v>102</v>
      </c>
      <c r="J445" s="244"/>
      <c r="K445" s="244"/>
      <c r="L445" s="244"/>
      <c r="M445" s="244"/>
      <c r="N445" s="244"/>
      <c r="O445" s="244"/>
      <c r="P445" s="260"/>
      <c r="Q445" s="245"/>
    </row>
    <row r="446" spans="1:17" ht="14.4" customHeight="1" x14ac:dyDescent="0.3">
      <c r="A446" s="240" t="s">
        <v>702</v>
      </c>
      <c r="B446" s="241" t="s">
        <v>530</v>
      </c>
      <c r="C446" s="241" t="s">
        <v>531</v>
      </c>
      <c r="D446" s="241" t="s">
        <v>587</v>
      </c>
      <c r="E446" s="241" t="s">
        <v>588</v>
      </c>
      <c r="F446" s="244"/>
      <c r="G446" s="244"/>
      <c r="H446" s="244"/>
      <c r="I446" s="244"/>
      <c r="J446" s="244">
        <v>2</v>
      </c>
      <c r="K446" s="244">
        <v>444</v>
      </c>
      <c r="L446" s="244"/>
      <c r="M446" s="244">
        <v>222</v>
      </c>
      <c r="N446" s="244"/>
      <c r="O446" s="244"/>
      <c r="P446" s="260"/>
      <c r="Q446" s="245"/>
    </row>
    <row r="447" spans="1:17" ht="14.4" customHeight="1" x14ac:dyDescent="0.3">
      <c r="A447" s="240" t="s">
        <v>702</v>
      </c>
      <c r="B447" s="241" t="s">
        <v>530</v>
      </c>
      <c r="C447" s="241" t="s">
        <v>531</v>
      </c>
      <c r="D447" s="241" t="s">
        <v>589</v>
      </c>
      <c r="E447" s="241" t="s">
        <v>590</v>
      </c>
      <c r="F447" s="244"/>
      <c r="G447" s="244"/>
      <c r="H447" s="244"/>
      <c r="I447" s="244"/>
      <c r="J447" s="244">
        <v>2</v>
      </c>
      <c r="K447" s="244">
        <v>214</v>
      </c>
      <c r="L447" s="244"/>
      <c r="M447" s="244">
        <v>107</v>
      </c>
      <c r="N447" s="244"/>
      <c r="O447" s="244"/>
      <c r="P447" s="260"/>
      <c r="Q447" s="245"/>
    </row>
    <row r="448" spans="1:17" ht="14.4" customHeight="1" x14ac:dyDescent="0.3">
      <c r="A448" s="240" t="s">
        <v>702</v>
      </c>
      <c r="B448" s="241" t="s">
        <v>530</v>
      </c>
      <c r="C448" s="241" t="s">
        <v>531</v>
      </c>
      <c r="D448" s="241" t="s">
        <v>599</v>
      </c>
      <c r="E448" s="241" t="s">
        <v>600</v>
      </c>
      <c r="F448" s="244"/>
      <c r="G448" s="244"/>
      <c r="H448" s="244"/>
      <c r="I448" s="244"/>
      <c r="J448" s="244">
        <v>3</v>
      </c>
      <c r="K448" s="244">
        <v>1083</v>
      </c>
      <c r="L448" s="244"/>
      <c r="M448" s="244">
        <v>361</v>
      </c>
      <c r="N448" s="244">
        <v>2</v>
      </c>
      <c r="O448" s="244">
        <v>730</v>
      </c>
      <c r="P448" s="260"/>
      <c r="Q448" s="245">
        <v>365</v>
      </c>
    </row>
    <row r="449" spans="1:17" ht="14.4" customHeight="1" x14ac:dyDescent="0.3">
      <c r="A449" s="240" t="s">
        <v>702</v>
      </c>
      <c r="B449" s="241" t="s">
        <v>530</v>
      </c>
      <c r="C449" s="241" t="s">
        <v>531</v>
      </c>
      <c r="D449" s="241" t="s">
        <v>601</v>
      </c>
      <c r="E449" s="241" t="s">
        <v>602</v>
      </c>
      <c r="F449" s="244"/>
      <c r="G449" s="244"/>
      <c r="H449" s="244"/>
      <c r="I449" s="244"/>
      <c r="J449" s="244">
        <v>2</v>
      </c>
      <c r="K449" s="244">
        <v>72</v>
      </c>
      <c r="L449" s="244"/>
      <c r="M449" s="244">
        <v>36</v>
      </c>
      <c r="N449" s="244"/>
      <c r="O449" s="244"/>
      <c r="P449" s="260"/>
      <c r="Q449" s="245"/>
    </row>
    <row r="450" spans="1:17" ht="14.4" customHeight="1" x14ac:dyDescent="0.3">
      <c r="A450" s="240" t="s">
        <v>702</v>
      </c>
      <c r="B450" s="241" t="s">
        <v>530</v>
      </c>
      <c r="C450" s="241" t="s">
        <v>531</v>
      </c>
      <c r="D450" s="241" t="s">
        <v>613</v>
      </c>
      <c r="E450" s="241" t="s">
        <v>614</v>
      </c>
      <c r="F450" s="244"/>
      <c r="G450" s="244"/>
      <c r="H450" s="244"/>
      <c r="I450" s="244"/>
      <c r="J450" s="244">
        <v>3</v>
      </c>
      <c r="K450" s="244">
        <v>1980</v>
      </c>
      <c r="L450" s="244"/>
      <c r="M450" s="244">
        <v>660</v>
      </c>
      <c r="N450" s="244">
        <v>2</v>
      </c>
      <c r="O450" s="244">
        <v>1328</v>
      </c>
      <c r="P450" s="260"/>
      <c r="Q450" s="245">
        <v>664</v>
      </c>
    </row>
    <row r="451" spans="1:17" ht="14.4" customHeight="1" x14ac:dyDescent="0.3">
      <c r="A451" s="240" t="s">
        <v>702</v>
      </c>
      <c r="B451" s="241" t="s">
        <v>530</v>
      </c>
      <c r="C451" s="241" t="s">
        <v>531</v>
      </c>
      <c r="D451" s="241" t="s">
        <v>615</v>
      </c>
      <c r="E451" s="241" t="s">
        <v>616</v>
      </c>
      <c r="F451" s="244"/>
      <c r="G451" s="244"/>
      <c r="H451" s="244"/>
      <c r="I451" s="244"/>
      <c r="J451" s="244">
        <v>6</v>
      </c>
      <c r="K451" s="244">
        <v>468</v>
      </c>
      <c r="L451" s="244"/>
      <c r="M451" s="244">
        <v>78</v>
      </c>
      <c r="N451" s="244">
        <v>3</v>
      </c>
      <c r="O451" s="244">
        <v>237</v>
      </c>
      <c r="P451" s="260"/>
      <c r="Q451" s="245">
        <v>79</v>
      </c>
    </row>
    <row r="452" spans="1:17" ht="14.4" customHeight="1" x14ac:dyDescent="0.3">
      <c r="A452" s="240" t="s">
        <v>702</v>
      </c>
      <c r="B452" s="241" t="s">
        <v>530</v>
      </c>
      <c r="C452" s="241" t="s">
        <v>531</v>
      </c>
      <c r="D452" s="241" t="s">
        <v>617</v>
      </c>
      <c r="E452" s="241" t="s">
        <v>618</v>
      </c>
      <c r="F452" s="244">
        <v>7</v>
      </c>
      <c r="G452" s="244">
        <v>798</v>
      </c>
      <c r="H452" s="244">
        <v>1</v>
      </c>
      <c r="I452" s="244">
        <v>114</v>
      </c>
      <c r="J452" s="244">
        <v>6</v>
      </c>
      <c r="K452" s="244">
        <v>690</v>
      </c>
      <c r="L452" s="244">
        <v>0.86466165413533835</v>
      </c>
      <c r="M452" s="244">
        <v>115</v>
      </c>
      <c r="N452" s="244">
        <v>2</v>
      </c>
      <c r="O452" s="244">
        <v>230</v>
      </c>
      <c r="P452" s="260">
        <v>0.2882205513784461</v>
      </c>
      <c r="Q452" s="245">
        <v>115</v>
      </c>
    </row>
    <row r="453" spans="1:17" ht="14.4" customHeight="1" x14ac:dyDescent="0.3">
      <c r="A453" s="240" t="s">
        <v>702</v>
      </c>
      <c r="B453" s="241" t="s">
        <v>530</v>
      </c>
      <c r="C453" s="241" t="s">
        <v>531</v>
      </c>
      <c r="D453" s="241" t="s">
        <v>619</v>
      </c>
      <c r="E453" s="241" t="s">
        <v>620</v>
      </c>
      <c r="F453" s="244"/>
      <c r="G453" s="244"/>
      <c r="H453" s="244"/>
      <c r="I453" s="244"/>
      <c r="J453" s="244">
        <v>2</v>
      </c>
      <c r="K453" s="244">
        <v>270</v>
      </c>
      <c r="L453" s="244"/>
      <c r="M453" s="244">
        <v>135</v>
      </c>
      <c r="N453" s="244"/>
      <c r="O453" s="244"/>
      <c r="P453" s="260"/>
      <c r="Q453" s="245"/>
    </row>
    <row r="454" spans="1:17" ht="14.4" customHeight="1" x14ac:dyDescent="0.3">
      <c r="A454" s="240" t="s">
        <v>702</v>
      </c>
      <c r="B454" s="241" t="s">
        <v>530</v>
      </c>
      <c r="C454" s="241" t="s">
        <v>531</v>
      </c>
      <c r="D454" s="241" t="s">
        <v>621</v>
      </c>
      <c r="E454" s="241" t="s">
        <v>622</v>
      </c>
      <c r="F454" s="244"/>
      <c r="G454" s="244"/>
      <c r="H454" s="244"/>
      <c r="I454" s="244"/>
      <c r="J454" s="244">
        <v>1</v>
      </c>
      <c r="K454" s="244">
        <v>783</v>
      </c>
      <c r="L454" s="244"/>
      <c r="M454" s="244">
        <v>783</v>
      </c>
      <c r="N454" s="244"/>
      <c r="O454" s="244"/>
      <c r="P454" s="260"/>
      <c r="Q454" s="245"/>
    </row>
    <row r="455" spans="1:17" ht="14.4" customHeight="1" x14ac:dyDescent="0.3">
      <c r="A455" s="240" t="s">
        <v>702</v>
      </c>
      <c r="B455" s="241" t="s">
        <v>530</v>
      </c>
      <c r="C455" s="241" t="s">
        <v>531</v>
      </c>
      <c r="D455" s="241" t="s">
        <v>623</v>
      </c>
      <c r="E455" s="241" t="s">
        <v>624</v>
      </c>
      <c r="F455" s="244">
        <v>36</v>
      </c>
      <c r="G455" s="244">
        <v>10008</v>
      </c>
      <c r="H455" s="244">
        <v>1</v>
      </c>
      <c r="I455" s="244">
        <v>278</v>
      </c>
      <c r="J455" s="244">
        <v>48</v>
      </c>
      <c r="K455" s="244">
        <v>13440</v>
      </c>
      <c r="L455" s="244">
        <v>1.3429256594724222</v>
      </c>
      <c r="M455" s="244">
        <v>280</v>
      </c>
      <c r="N455" s="244">
        <v>53</v>
      </c>
      <c r="O455" s="244">
        <v>14893</v>
      </c>
      <c r="P455" s="260">
        <v>1.488109512390088</v>
      </c>
      <c r="Q455" s="245">
        <v>281</v>
      </c>
    </row>
    <row r="456" spans="1:17" ht="14.4" customHeight="1" x14ac:dyDescent="0.3">
      <c r="A456" s="240" t="s">
        <v>702</v>
      </c>
      <c r="B456" s="241" t="s">
        <v>530</v>
      </c>
      <c r="C456" s="241" t="s">
        <v>531</v>
      </c>
      <c r="D456" s="241" t="s">
        <v>625</v>
      </c>
      <c r="E456" s="241" t="s">
        <v>626</v>
      </c>
      <c r="F456" s="244"/>
      <c r="G456" s="244"/>
      <c r="H456" s="244"/>
      <c r="I456" s="244"/>
      <c r="J456" s="244">
        <v>1</v>
      </c>
      <c r="K456" s="244">
        <v>242</v>
      </c>
      <c r="L456" s="244"/>
      <c r="M456" s="244">
        <v>242</v>
      </c>
      <c r="N456" s="244">
        <v>2</v>
      </c>
      <c r="O456" s="244">
        <v>486</v>
      </c>
      <c r="P456" s="260"/>
      <c r="Q456" s="245">
        <v>243</v>
      </c>
    </row>
    <row r="457" spans="1:17" ht="14.4" customHeight="1" x14ac:dyDescent="0.3">
      <c r="A457" s="240" t="s">
        <v>702</v>
      </c>
      <c r="B457" s="241" t="s">
        <v>530</v>
      </c>
      <c r="C457" s="241" t="s">
        <v>531</v>
      </c>
      <c r="D457" s="241" t="s">
        <v>627</v>
      </c>
      <c r="E457" s="241" t="s">
        <v>628</v>
      </c>
      <c r="F457" s="244"/>
      <c r="G457" s="244"/>
      <c r="H457" s="244"/>
      <c r="I457" s="244"/>
      <c r="J457" s="244">
        <v>1</v>
      </c>
      <c r="K457" s="244">
        <v>3413</v>
      </c>
      <c r="L457" s="244"/>
      <c r="M457" s="244">
        <v>3413</v>
      </c>
      <c r="N457" s="244"/>
      <c r="O457" s="244"/>
      <c r="P457" s="260"/>
      <c r="Q457" s="245"/>
    </row>
    <row r="458" spans="1:17" ht="14.4" customHeight="1" x14ac:dyDescent="0.3">
      <c r="A458" s="240" t="s">
        <v>702</v>
      </c>
      <c r="B458" s="241" t="s">
        <v>530</v>
      </c>
      <c r="C458" s="241" t="s">
        <v>531</v>
      </c>
      <c r="D458" s="241" t="s">
        <v>629</v>
      </c>
      <c r="E458" s="241" t="s">
        <v>630</v>
      </c>
      <c r="F458" s="244">
        <v>7</v>
      </c>
      <c r="G458" s="244">
        <v>3157</v>
      </c>
      <c r="H458" s="244">
        <v>1</v>
      </c>
      <c r="I458" s="244">
        <v>451</v>
      </c>
      <c r="J458" s="244">
        <v>10</v>
      </c>
      <c r="K458" s="244">
        <v>4530</v>
      </c>
      <c r="L458" s="244">
        <v>1.4349065568577763</v>
      </c>
      <c r="M458" s="244">
        <v>453</v>
      </c>
      <c r="N458" s="244">
        <v>8</v>
      </c>
      <c r="O458" s="244">
        <v>3648</v>
      </c>
      <c r="P458" s="260">
        <v>1.1555273994298385</v>
      </c>
      <c r="Q458" s="245">
        <v>456</v>
      </c>
    </row>
    <row r="459" spans="1:17" ht="14.4" customHeight="1" x14ac:dyDescent="0.3">
      <c r="A459" s="240" t="s">
        <v>702</v>
      </c>
      <c r="B459" s="241" t="s">
        <v>530</v>
      </c>
      <c r="C459" s="241" t="s">
        <v>531</v>
      </c>
      <c r="D459" s="241" t="s">
        <v>631</v>
      </c>
      <c r="E459" s="241" t="s">
        <v>632</v>
      </c>
      <c r="F459" s="244"/>
      <c r="G459" s="244"/>
      <c r="H459" s="244"/>
      <c r="I459" s="244"/>
      <c r="J459" s="244">
        <v>3</v>
      </c>
      <c r="K459" s="244">
        <v>1362</v>
      </c>
      <c r="L459" s="244"/>
      <c r="M459" s="244">
        <v>454</v>
      </c>
      <c r="N459" s="244"/>
      <c r="O459" s="244"/>
      <c r="P459" s="260"/>
      <c r="Q459" s="245"/>
    </row>
    <row r="460" spans="1:17" ht="14.4" customHeight="1" x14ac:dyDescent="0.3">
      <c r="A460" s="240" t="s">
        <v>702</v>
      </c>
      <c r="B460" s="241" t="s">
        <v>530</v>
      </c>
      <c r="C460" s="241" t="s">
        <v>531</v>
      </c>
      <c r="D460" s="241" t="s">
        <v>635</v>
      </c>
      <c r="E460" s="241" t="s">
        <v>636</v>
      </c>
      <c r="F460" s="244"/>
      <c r="G460" s="244"/>
      <c r="H460" s="244"/>
      <c r="I460" s="244"/>
      <c r="J460" s="244">
        <v>2</v>
      </c>
      <c r="K460" s="244">
        <v>798</v>
      </c>
      <c r="L460" s="244"/>
      <c r="M460" s="244">
        <v>399</v>
      </c>
      <c r="N460" s="244"/>
      <c r="O460" s="244"/>
      <c r="P460" s="260"/>
      <c r="Q460" s="245"/>
    </row>
    <row r="461" spans="1:17" ht="14.4" customHeight="1" x14ac:dyDescent="0.3">
      <c r="A461" s="240" t="s">
        <v>702</v>
      </c>
      <c r="B461" s="241" t="s">
        <v>530</v>
      </c>
      <c r="C461" s="241" t="s">
        <v>531</v>
      </c>
      <c r="D461" s="241" t="s">
        <v>637</v>
      </c>
      <c r="E461" s="241" t="s">
        <v>638</v>
      </c>
      <c r="F461" s="244">
        <v>49</v>
      </c>
      <c r="G461" s="244">
        <v>16807</v>
      </c>
      <c r="H461" s="244">
        <v>1</v>
      </c>
      <c r="I461" s="244">
        <v>343</v>
      </c>
      <c r="J461" s="244">
        <v>63</v>
      </c>
      <c r="K461" s="244">
        <v>21735</v>
      </c>
      <c r="L461" s="244">
        <v>1.2932111620158266</v>
      </c>
      <c r="M461" s="244">
        <v>345</v>
      </c>
      <c r="N461" s="244">
        <v>58</v>
      </c>
      <c r="O461" s="244">
        <v>20184</v>
      </c>
      <c r="P461" s="260">
        <v>1.2009281846849527</v>
      </c>
      <c r="Q461" s="245">
        <v>348</v>
      </c>
    </row>
    <row r="462" spans="1:17" ht="14.4" customHeight="1" x14ac:dyDescent="0.3">
      <c r="A462" s="240" t="s">
        <v>703</v>
      </c>
      <c r="B462" s="241" t="s">
        <v>530</v>
      </c>
      <c r="C462" s="241" t="s">
        <v>531</v>
      </c>
      <c r="D462" s="241" t="s">
        <v>532</v>
      </c>
      <c r="E462" s="241" t="s">
        <v>533</v>
      </c>
      <c r="F462" s="244">
        <v>3</v>
      </c>
      <c r="G462" s="244">
        <v>792</v>
      </c>
      <c r="H462" s="244">
        <v>1</v>
      </c>
      <c r="I462" s="244">
        <v>264</v>
      </c>
      <c r="J462" s="244">
        <v>1</v>
      </c>
      <c r="K462" s="244">
        <v>265</v>
      </c>
      <c r="L462" s="244">
        <v>0.33459595959595961</v>
      </c>
      <c r="M462" s="244">
        <v>265</v>
      </c>
      <c r="N462" s="244"/>
      <c r="O462" s="244"/>
      <c r="P462" s="260"/>
      <c r="Q462" s="245"/>
    </row>
    <row r="463" spans="1:17" ht="14.4" customHeight="1" x14ac:dyDescent="0.3">
      <c r="A463" s="240" t="s">
        <v>703</v>
      </c>
      <c r="B463" s="241" t="s">
        <v>530</v>
      </c>
      <c r="C463" s="241" t="s">
        <v>531</v>
      </c>
      <c r="D463" s="241" t="s">
        <v>536</v>
      </c>
      <c r="E463" s="241" t="s">
        <v>537</v>
      </c>
      <c r="F463" s="244"/>
      <c r="G463" s="244"/>
      <c r="H463" s="244"/>
      <c r="I463" s="244"/>
      <c r="J463" s="244"/>
      <c r="K463" s="244"/>
      <c r="L463" s="244"/>
      <c r="M463" s="244"/>
      <c r="N463" s="244">
        <v>1</v>
      </c>
      <c r="O463" s="244">
        <v>2064</v>
      </c>
      <c r="P463" s="260"/>
      <c r="Q463" s="245">
        <v>2064</v>
      </c>
    </row>
    <row r="464" spans="1:17" ht="14.4" customHeight="1" x14ac:dyDescent="0.3">
      <c r="A464" s="240" t="s">
        <v>703</v>
      </c>
      <c r="B464" s="241" t="s">
        <v>530</v>
      </c>
      <c r="C464" s="241" t="s">
        <v>531</v>
      </c>
      <c r="D464" s="241" t="s">
        <v>542</v>
      </c>
      <c r="E464" s="241" t="s">
        <v>543</v>
      </c>
      <c r="F464" s="244"/>
      <c r="G464" s="244"/>
      <c r="H464" s="244"/>
      <c r="I464" s="244"/>
      <c r="J464" s="244">
        <v>60</v>
      </c>
      <c r="K464" s="244">
        <v>2040</v>
      </c>
      <c r="L464" s="244"/>
      <c r="M464" s="244">
        <v>34</v>
      </c>
      <c r="N464" s="244"/>
      <c r="O464" s="244"/>
      <c r="P464" s="260"/>
      <c r="Q464" s="245"/>
    </row>
    <row r="465" spans="1:17" ht="14.4" customHeight="1" x14ac:dyDescent="0.3">
      <c r="A465" s="240" t="s">
        <v>703</v>
      </c>
      <c r="B465" s="241" t="s">
        <v>530</v>
      </c>
      <c r="C465" s="241" t="s">
        <v>531</v>
      </c>
      <c r="D465" s="241" t="s">
        <v>544</v>
      </c>
      <c r="E465" s="241" t="s">
        <v>543</v>
      </c>
      <c r="F465" s="244">
        <v>6704</v>
      </c>
      <c r="G465" s="244">
        <v>355312</v>
      </c>
      <c r="H465" s="244">
        <v>1</v>
      </c>
      <c r="I465" s="244">
        <v>53</v>
      </c>
      <c r="J465" s="244">
        <v>4807</v>
      </c>
      <c r="K465" s="244">
        <v>254771</v>
      </c>
      <c r="L465" s="244">
        <v>0.71703460620525061</v>
      </c>
      <c r="M465" s="244">
        <v>53</v>
      </c>
      <c r="N465" s="244">
        <v>4218</v>
      </c>
      <c r="O465" s="244">
        <v>223554</v>
      </c>
      <c r="P465" s="260">
        <v>0.62917661097852029</v>
      </c>
      <c r="Q465" s="245">
        <v>53</v>
      </c>
    </row>
    <row r="466" spans="1:17" ht="14.4" customHeight="1" x14ac:dyDescent="0.3">
      <c r="A466" s="240" t="s">
        <v>703</v>
      </c>
      <c r="B466" s="241" t="s">
        <v>530</v>
      </c>
      <c r="C466" s="241" t="s">
        <v>531</v>
      </c>
      <c r="D466" s="241" t="s">
        <v>545</v>
      </c>
      <c r="E466" s="241" t="s">
        <v>546</v>
      </c>
      <c r="F466" s="244">
        <v>1272</v>
      </c>
      <c r="G466" s="244">
        <v>67416</v>
      </c>
      <c r="H466" s="244">
        <v>1</v>
      </c>
      <c r="I466" s="244">
        <v>53</v>
      </c>
      <c r="J466" s="244">
        <v>1024</v>
      </c>
      <c r="K466" s="244">
        <v>54272</v>
      </c>
      <c r="L466" s="244">
        <v>0.80503144654088055</v>
      </c>
      <c r="M466" s="244">
        <v>53</v>
      </c>
      <c r="N466" s="244">
        <v>962</v>
      </c>
      <c r="O466" s="244">
        <v>50986</v>
      </c>
      <c r="P466" s="260">
        <v>0.75628930817610063</v>
      </c>
      <c r="Q466" s="245">
        <v>53</v>
      </c>
    </row>
    <row r="467" spans="1:17" ht="14.4" customHeight="1" x14ac:dyDescent="0.3">
      <c r="A467" s="240" t="s">
        <v>703</v>
      </c>
      <c r="B467" s="241" t="s">
        <v>530</v>
      </c>
      <c r="C467" s="241" t="s">
        <v>531</v>
      </c>
      <c r="D467" s="241" t="s">
        <v>547</v>
      </c>
      <c r="E467" s="241" t="s">
        <v>548</v>
      </c>
      <c r="F467" s="244">
        <v>788</v>
      </c>
      <c r="G467" s="244">
        <v>94560</v>
      </c>
      <c r="H467" s="244">
        <v>1</v>
      </c>
      <c r="I467" s="244">
        <v>120</v>
      </c>
      <c r="J467" s="244">
        <v>752</v>
      </c>
      <c r="K467" s="244">
        <v>90240</v>
      </c>
      <c r="L467" s="244">
        <v>0.95431472081218272</v>
      </c>
      <c r="M467" s="244">
        <v>120</v>
      </c>
      <c r="N467" s="244">
        <v>831</v>
      </c>
      <c r="O467" s="244">
        <v>100551</v>
      </c>
      <c r="P467" s="260">
        <v>1.0633565989847715</v>
      </c>
      <c r="Q467" s="245">
        <v>121</v>
      </c>
    </row>
    <row r="468" spans="1:17" ht="14.4" customHeight="1" x14ac:dyDescent="0.3">
      <c r="A468" s="240" t="s">
        <v>703</v>
      </c>
      <c r="B468" s="241" t="s">
        <v>530</v>
      </c>
      <c r="C468" s="241" t="s">
        <v>531</v>
      </c>
      <c r="D468" s="241" t="s">
        <v>549</v>
      </c>
      <c r="E468" s="241" t="s">
        <v>550</v>
      </c>
      <c r="F468" s="244">
        <v>152</v>
      </c>
      <c r="G468" s="244">
        <v>26296</v>
      </c>
      <c r="H468" s="244">
        <v>1</v>
      </c>
      <c r="I468" s="244">
        <v>173</v>
      </c>
      <c r="J468" s="244">
        <v>143</v>
      </c>
      <c r="K468" s="244">
        <v>24739</v>
      </c>
      <c r="L468" s="244">
        <v>0.94078947368421051</v>
      </c>
      <c r="M468" s="244">
        <v>173</v>
      </c>
      <c r="N468" s="244">
        <v>139</v>
      </c>
      <c r="O468" s="244">
        <v>24186</v>
      </c>
      <c r="P468" s="260">
        <v>0.91975965926376635</v>
      </c>
      <c r="Q468" s="245">
        <v>174</v>
      </c>
    </row>
    <row r="469" spans="1:17" ht="14.4" customHeight="1" x14ac:dyDescent="0.3">
      <c r="A469" s="240" t="s">
        <v>703</v>
      </c>
      <c r="B469" s="241" t="s">
        <v>530</v>
      </c>
      <c r="C469" s="241" t="s">
        <v>531</v>
      </c>
      <c r="D469" s="241" t="s">
        <v>551</v>
      </c>
      <c r="E469" s="241" t="s">
        <v>552</v>
      </c>
      <c r="F469" s="244">
        <v>5</v>
      </c>
      <c r="G469" s="244">
        <v>9895</v>
      </c>
      <c r="H469" s="244">
        <v>1</v>
      </c>
      <c r="I469" s="244">
        <v>1979</v>
      </c>
      <c r="J469" s="244">
        <v>6</v>
      </c>
      <c r="K469" s="244">
        <v>11910</v>
      </c>
      <c r="L469" s="244">
        <v>1.2036382011116726</v>
      </c>
      <c r="M469" s="244">
        <v>1985</v>
      </c>
      <c r="N469" s="244">
        <v>2</v>
      </c>
      <c r="O469" s="244">
        <v>3986</v>
      </c>
      <c r="P469" s="260">
        <v>0.40282971197574535</v>
      </c>
      <c r="Q469" s="245">
        <v>1993</v>
      </c>
    </row>
    <row r="470" spans="1:17" ht="14.4" customHeight="1" x14ac:dyDescent="0.3">
      <c r="A470" s="240" t="s">
        <v>703</v>
      </c>
      <c r="B470" s="241" t="s">
        <v>530</v>
      </c>
      <c r="C470" s="241" t="s">
        <v>531</v>
      </c>
      <c r="D470" s="241" t="s">
        <v>557</v>
      </c>
      <c r="E470" s="241" t="s">
        <v>558</v>
      </c>
      <c r="F470" s="244">
        <v>30</v>
      </c>
      <c r="G470" s="244">
        <v>11310</v>
      </c>
      <c r="H470" s="244">
        <v>1</v>
      </c>
      <c r="I470" s="244">
        <v>377</v>
      </c>
      <c r="J470" s="244">
        <v>11</v>
      </c>
      <c r="K470" s="244">
        <v>4169</v>
      </c>
      <c r="L470" s="244">
        <v>0.36861184792219276</v>
      </c>
      <c r="M470" s="244">
        <v>379</v>
      </c>
      <c r="N470" s="244">
        <v>23</v>
      </c>
      <c r="O470" s="244">
        <v>8740</v>
      </c>
      <c r="P470" s="260">
        <v>0.77276746242263483</v>
      </c>
      <c r="Q470" s="245">
        <v>380</v>
      </c>
    </row>
    <row r="471" spans="1:17" ht="14.4" customHeight="1" x14ac:dyDescent="0.3">
      <c r="A471" s="240" t="s">
        <v>703</v>
      </c>
      <c r="B471" s="241" t="s">
        <v>530</v>
      </c>
      <c r="C471" s="241" t="s">
        <v>531</v>
      </c>
      <c r="D471" s="241" t="s">
        <v>559</v>
      </c>
      <c r="E471" s="241" t="s">
        <v>560</v>
      </c>
      <c r="F471" s="244">
        <v>10139</v>
      </c>
      <c r="G471" s="244">
        <v>1642518</v>
      </c>
      <c r="H471" s="244">
        <v>1</v>
      </c>
      <c r="I471" s="244">
        <v>162</v>
      </c>
      <c r="J471" s="244">
        <v>8658</v>
      </c>
      <c r="K471" s="244">
        <v>1419912</v>
      </c>
      <c r="L471" s="244">
        <v>0.86447271810719883</v>
      </c>
      <c r="M471" s="244">
        <v>164</v>
      </c>
      <c r="N471" s="244">
        <v>8441</v>
      </c>
      <c r="O471" s="244">
        <v>1392765</v>
      </c>
      <c r="P471" s="260">
        <v>0.84794504535110116</v>
      </c>
      <c r="Q471" s="245">
        <v>165</v>
      </c>
    </row>
    <row r="472" spans="1:17" ht="14.4" customHeight="1" x14ac:dyDescent="0.3">
      <c r="A472" s="240" t="s">
        <v>703</v>
      </c>
      <c r="B472" s="241" t="s">
        <v>530</v>
      </c>
      <c r="C472" s="241" t="s">
        <v>531</v>
      </c>
      <c r="D472" s="241" t="s">
        <v>561</v>
      </c>
      <c r="E472" s="241" t="s">
        <v>562</v>
      </c>
      <c r="F472" s="244">
        <v>154</v>
      </c>
      <c r="G472" s="244">
        <v>25410</v>
      </c>
      <c r="H472" s="244">
        <v>1</v>
      </c>
      <c r="I472" s="244">
        <v>165</v>
      </c>
      <c r="J472" s="244">
        <v>115</v>
      </c>
      <c r="K472" s="244">
        <v>19205</v>
      </c>
      <c r="L472" s="244">
        <v>0.75580480125934668</v>
      </c>
      <c r="M472" s="244">
        <v>167</v>
      </c>
      <c r="N472" s="244">
        <v>140</v>
      </c>
      <c r="O472" s="244">
        <v>23520</v>
      </c>
      <c r="P472" s="260">
        <v>0.92561983471074383</v>
      </c>
      <c r="Q472" s="245">
        <v>168</v>
      </c>
    </row>
    <row r="473" spans="1:17" ht="14.4" customHeight="1" x14ac:dyDescent="0.3">
      <c r="A473" s="240" t="s">
        <v>703</v>
      </c>
      <c r="B473" s="241" t="s">
        <v>530</v>
      </c>
      <c r="C473" s="241" t="s">
        <v>531</v>
      </c>
      <c r="D473" s="241" t="s">
        <v>563</v>
      </c>
      <c r="E473" s="241" t="s">
        <v>564</v>
      </c>
      <c r="F473" s="244">
        <v>3</v>
      </c>
      <c r="G473" s="244">
        <v>474</v>
      </c>
      <c r="H473" s="244">
        <v>1</v>
      </c>
      <c r="I473" s="244">
        <v>158</v>
      </c>
      <c r="J473" s="244">
        <v>5</v>
      </c>
      <c r="K473" s="244">
        <v>795</v>
      </c>
      <c r="L473" s="244">
        <v>1.6772151898734178</v>
      </c>
      <c r="M473" s="244">
        <v>159</v>
      </c>
      <c r="N473" s="244">
        <v>4</v>
      </c>
      <c r="O473" s="244">
        <v>640</v>
      </c>
      <c r="P473" s="260">
        <v>1.350210970464135</v>
      </c>
      <c r="Q473" s="245">
        <v>160</v>
      </c>
    </row>
    <row r="474" spans="1:17" ht="14.4" customHeight="1" x14ac:dyDescent="0.3">
      <c r="A474" s="240" t="s">
        <v>703</v>
      </c>
      <c r="B474" s="241" t="s">
        <v>530</v>
      </c>
      <c r="C474" s="241" t="s">
        <v>531</v>
      </c>
      <c r="D474" s="241" t="s">
        <v>567</v>
      </c>
      <c r="E474" s="241" t="s">
        <v>568</v>
      </c>
      <c r="F474" s="244">
        <v>50</v>
      </c>
      <c r="G474" s="244">
        <v>15550</v>
      </c>
      <c r="H474" s="244">
        <v>1</v>
      </c>
      <c r="I474" s="244">
        <v>311</v>
      </c>
      <c r="J474" s="244">
        <v>50</v>
      </c>
      <c r="K474" s="244">
        <v>15650</v>
      </c>
      <c r="L474" s="244">
        <v>1.0064308681672025</v>
      </c>
      <c r="M474" s="244">
        <v>313</v>
      </c>
      <c r="N474" s="244">
        <v>44</v>
      </c>
      <c r="O474" s="244">
        <v>13904</v>
      </c>
      <c r="P474" s="260">
        <v>0.89414790996784566</v>
      </c>
      <c r="Q474" s="245">
        <v>316</v>
      </c>
    </row>
    <row r="475" spans="1:17" ht="14.4" customHeight="1" x14ac:dyDescent="0.3">
      <c r="A475" s="240" t="s">
        <v>703</v>
      </c>
      <c r="B475" s="241" t="s">
        <v>530</v>
      </c>
      <c r="C475" s="241" t="s">
        <v>531</v>
      </c>
      <c r="D475" s="241" t="s">
        <v>569</v>
      </c>
      <c r="E475" s="241" t="s">
        <v>570</v>
      </c>
      <c r="F475" s="244">
        <v>7</v>
      </c>
      <c r="G475" s="244">
        <v>2961</v>
      </c>
      <c r="H475" s="244">
        <v>1</v>
      </c>
      <c r="I475" s="244">
        <v>423</v>
      </c>
      <c r="J475" s="244">
        <v>23</v>
      </c>
      <c r="K475" s="244">
        <v>9775</v>
      </c>
      <c r="L475" s="244">
        <v>3.3012495778453226</v>
      </c>
      <c r="M475" s="244">
        <v>425</v>
      </c>
      <c r="N475" s="244">
        <v>16</v>
      </c>
      <c r="O475" s="244">
        <v>6864</v>
      </c>
      <c r="P475" s="260">
        <v>2.3181357649442758</v>
      </c>
      <c r="Q475" s="245">
        <v>429</v>
      </c>
    </row>
    <row r="476" spans="1:17" ht="14.4" customHeight="1" x14ac:dyDescent="0.3">
      <c r="A476" s="240" t="s">
        <v>703</v>
      </c>
      <c r="B476" s="241" t="s">
        <v>530</v>
      </c>
      <c r="C476" s="241" t="s">
        <v>531</v>
      </c>
      <c r="D476" s="241" t="s">
        <v>571</v>
      </c>
      <c r="E476" s="241" t="s">
        <v>572</v>
      </c>
      <c r="F476" s="244"/>
      <c r="G476" s="244"/>
      <c r="H476" s="244"/>
      <c r="I476" s="244"/>
      <c r="J476" s="244"/>
      <c r="K476" s="244"/>
      <c r="L476" s="244"/>
      <c r="M476" s="244"/>
      <c r="N476" s="244">
        <v>4</v>
      </c>
      <c r="O476" s="244">
        <v>1740</v>
      </c>
      <c r="P476" s="260"/>
      <c r="Q476" s="245">
        <v>435</v>
      </c>
    </row>
    <row r="477" spans="1:17" ht="14.4" customHeight="1" x14ac:dyDescent="0.3">
      <c r="A477" s="240" t="s">
        <v>703</v>
      </c>
      <c r="B477" s="241" t="s">
        <v>530</v>
      </c>
      <c r="C477" s="241" t="s">
        <v>531</v>
      </c>
      <c r="D477" s="241" t="s">
        <v>575</v>
      </c>
      <c r="E477" s="241" t="s">
        <v>576</v>
      </c>
      <c r="F477" s="244">
        <v>492</v>
      </c>
      <c r="G477" s="244">
        <v>165804</v>
      </c>
      <c r="H477" s="244">
        <v>1</v>
      </c>
      <c r="I477" s="244">
        <v>337</v>
      </c>
      <c r="J477" s="244">
        <v>619</v>
      </c>
      <c r="K477" s="244">
        <v>208603</v>
      </c>
      <c r="L477" s="244">
        <v>1.2581300813008129</v>
      </c>
      <c r="M477" s="244">
        <v>337</v>
      </c>
      <c r="N477" s="244">
        <v>457</v>
      </c>
      <c r="O477" s="244">
        <v>154466</v>
      </c>
      <c r="P477" s="260">
        <v>0.93161805505295414</v>
      </c>
      <c r="Q477" s="245">
        <v>338</v>
      </c>
    </row>
    <row r="478" spans="1:17" ht="14.4" customHeight="1" x14ac:dyDescent="0.3">
      <c r="A478" s="240" t="s">
        <v>703</v>
      </c>
      <c r="B478" s="241" t="s">
        <v>530</v>
      </c>
      <c r="C478" s="241" t="s">
        <v>531</v>
      </c>
      <c r="D478" s="241" t="s">
        <v>579</v>
      </c>
      <c r="E478" s="241" t="s">
        <v>580</v>
      </c>
      <c r="F478" s="244">
        <v>3</v>
      </c>
      <c r="G478" s="244">
        <v>306</v>
      </c>
      <c r="H478" s="244">
        <v>1</v>
      </c>
      <c r="I478" s="244">
        <v>102</v>
      </c>
      <c r="J478" s="244"/>
      <c r="K478" s="244"/>
      <c r="L478" s="244"/>
      <c r="M478" s="244"/>
      <c r="N478" s="244">
        <v>4</v>
      </c>
      <c r="O478" s="244">
        <v>412</v>
      </c>
      <c r="P478" s="260">
        <v>1.34640522875817</v>
      </c>
      <c r="Q478" s="245">
        <v>103</v>
      </c>
    </row>
    <row r="479" spans="1:17" ht="14.4" customHeight="1" x14ac:dyDescent="0.3">
      <c r="A479" s="240" t="s">
        <v>703</v>
      </c>
      <c r="B479" s="241" t="s">
        <v>530</v>
      </c>
      <c r="C479" s="241" t="s">
        <v>531</v>
      </c>
      <c r="D479" s="241" t="s">
        <v>583</v>
      </c>
      <c r="E479" s="241" t="s">
        <v>584</v>
      </c>
      <c r="F479" s="244">
        <v>1</v>
      </c>
      <c r="G479" s="244">
        <v>4998</v>
      </c>
      <c r="H479" s="244">
        <v>1</v>
      </c>
      <c r="I479" s="244">
        <v>4998</v>
      </c>
      <c r="J479" s="244"/>
      <c r="K479" s="244"/>
      <c r="L479" s="244"/>
      <c r="M479" s="244"/>
      <c r="N479" s="244">
        <v>2</v>
      </c>
      <c r="O479" s="244">
        <v>10070</v>
      </c>
      <c r="P479" s="260">
        <v>2.0148059223689474</v>
      </c>
      <c r="Q479" s="245">
        <v>5035</v>
      </c>
    </row>
    <row r="480" spans="1:17" ht="14.4" customHeight="1" x14ac:dyDescent="0.3">
      <c r="A480" s="240" t="s">
        <v>703</v>
      </c>
      <c r="B480" s="241" t="s">
        <v>530</v>
      </c>
      <c r="C480" s="241" t="s">
        <v>531</v>
      </c>
      <c r="D480" s="241" t="s">
        <v>585</v>
      </c>
      <c r="E480" s="241" t="s">
        <v>586</v>
      </c>
      <c r="F480" s="244">
        <v>1</v>
      </c>
      <c r="G480" s="244">
        <v>5810</v>
      </c>
      <c r="H480" s="244">
        <v>1</v>
      </c>
      <c r="I480" s="244">
        <v>5810</v>
      </c>
      <c r="J480" s="244"/>
      <c r="K480" s="244"/>
      <c r="L480" s="244"/>
      <c r="M480" s="244"/>
      <c r="N480" s="244">
        <v>1</v>
      </c>
      <c r="O480" s="244">
        <v>5860</v>
      </c>
      <c r="P480" s="260">
        <v>1.0086058519793459</v>
      </c>
      <c r="Q480" s="245">
        <v>5860</v>
      </c>
    </row>
    <row r="481" spans="1:17" ht="14.4" customHeight="1" x14ac:dyDescent="0.3">
      <c r="A481" s="240" t="s">
        <v>703</v>
      </c>
      <c r="B481" s="241" t="s">
        <v>530</v>
      </c>
      <c r="C481" s="241" t="s">
        <v>531</v>
      </c>
      <c r="D481" s="241" t="s">
        <v>587</v>
      </c>
      <c r="E481" s="241" t="s">
        <v>588</v>
      </c>
      <c r="F481" s="244">
        <v>37</v>
      </c>
      <c r="G481" s="244">
        <v>8214</v>
      </c>
      <c r="H481" s="244">
        <v>1</v>
      </c>
      <c r="I481" s="244">
        <v>222</v>
      </c>
      <c r="J481" s="244">
        <v>28</v>
      </c>
      <c r="K481" s="244">
        <v>6216</v>
      </c>
      <c r="L481" s="244">
        <v>0.7567567567567568</v>
      </c>
      <c r="M481" s="244">
        <v>222</v>
      </c>
      <c r="N481" s="244">
        <v>34</v>
      </c>
      <c r="O481" s="244">
        <v>7582</v>
      </c>
      <c r="P481" s="260">
        <v>0.92305819332846362</v>
      </c>
      <c r="Q481" s="245">
        <v>223</v>
      </c>
    </row>
    <row r="482" spans="1:17" ht="14.4" customHeight="1" x14ac:dyDescent="0.3">
      <c r="A482" s="240" t="s">
        <v>703</v>
      </c>
      <c r="B482" s="241" t="s">
        <v>530</v>
      </c>
      <c r="C482" s="241" t="s">
        <v>531</v>
      </c>
      <c r="D482" s="241" t="s">
        <v>589</v>
      </c>
      <c r="E482" s="241" t="s">
        <v>590</v>
      </c>
      <c r="F482" s="244">
        <v>30</v>
      </c>
      <c r="G482" s="244">
        <v>3210</v>
      </c>
      <c r="H482" s="244">
        <v>1</v>
      </c>
      <c r="I482" s="244">
        <v>107</v>
      </c>
      <c r="J482" s="244">
        <v>17</v>
      </c>
      <c r="K482" s="244">
        <v>1819</v>
      </c>
      <c r="L482" s="244">
        <v>0.56666666666666665</v>
      </c>
      <c r="M482" s="244">
        <v>107</v>
      </c>
      <c r="N482" s="244">
        <v>23</v>
      </c>
      <c r="O482" s="244">
        <v>2484</v>
      </c>
      <c r="P482" s="260">
        <v>0.77383177570093453</v>
      </c>
      <c r="Q482" s="245">
        <v>108</v>
      </c>
    </row>
    <row r="483" spans="1:17" ht="14.4" customHeight="1" x14ac:dyDescent="0.3">
      <c r="A483" s="240" t="s">
        <v>703</v>
      </c>
      <c r="B483" s="241" t="s">
        <v>530</v>
      </c>
      <c r="C483" s="241" t="s">
        <v>531</v>
      </c>
      <c r="D483" s="241" t="s">
        <v>591</v>
      </c>
      <c r="E483" s="241" t="s">
        <v>592</v>
      </c>
      <c r="F483" s="244"/>
      <c r="G483" s="244"/>
      <c r="H483" s="244"/>
      <c r="I483" s="244"/>
      <c r="J483" s="244">
        <v>1</v>
      </c>
      <c r="K483" s="244">
        <v>163</v>
      </c>
      <c r="L483" s="244"/>
      <c r="M483" s="244">
        <v>163</v>
      </c>
      <c r="N483" s="244"/>
      <c r="O483" s="244"/>
      <c r="P483" s="260"/>
      <c r="Q483" s="245"/>
    </row>
    <row r="484" spans="1:17" ht="14.4" customHeight="1" x14ac:dyDescent="0.3">
      <c r="A484" s="240" t="s">
        <v>703</v>
      </c>
      <c r="B484" s="241" t="s">
        <v>530</v>
      </c>
      <c r="C484" s="241" t="s">
        <v>531</v>
      </c>
      <c r="D484" s="241" t="s">
        <v>599</v>
      </c>
      <c r="E484" s="241" t="s">
        <v>600</v>
      </c>
      <c r="F484" s="244">
        <v>3</v>
      </c>
      <c r="G484" s="244">
        <v>1071</v>
      </c>
      <c r="H484" s="244">
        <v>1</v>
      </c>
      <c r="I484" s="244">
        <v>357</v>
      </c>
      <c r="J484" s="244"/>
      <c r="K484" s="244"/>
      <c r="L484" s="244"/>
      <c r="M484" s="244"/>
      <c r="N484" s="244">
        <v>1</v>
      </c>
      <c r="O484" s="244">
        <v>365</v>
      </c>
      <c r="P484" s="260">
        <v>0.3408029878618114</v>
      </c>
      <c r="Q484" s="245">
        <v>365</v>
      </c>
    </row>
    <row r="485" spans="1:17" ht="14.4" customHeight="1" x14ac:dyDescent="0.3">
      <c r="A485" s="240" t="s">
        <v>703</v>
      </c>
      <c r="B485" s="241" t="s">
        <v>530</v>
      </c>
      <c r="C485" s="241" t="s">
        <v>531</v>
      </c>
      <c r="D485" s="241" t="s">
        <v>601</v>
      </c>
      <c r="E485" s="241" t="s">
        <v>602</v>
      </c>
      <c r="F485" s="244">
        <v>25</v>
      </c>
      <c r="G485" s="244">
        <v>900</v>
      </c>
      <c r="H485" s="244">
        <v>1</v>
      </c>
      <c r="I485" s="244">
        <v>36</v>
      </c>
      <c r="J485" s="244">
        <v>17</v>
      </c>
      <c r="K485" s="244">
        <v>612</v>
      </c>
      <c r="L485" s="244">
        <v>0.68</v>
      </c>
      <c r="M485" s="244">
        <v>36</v>
      </c>
      <c r="N485" s="244">
        <v>18</v>
      </c>
      <c r="O485" s="244">
        <v>666</v>
      </c>
      <c r="P485" s="260">
        <v>0.74</v>
      </c>
      <c r="Q485" s="245">
        <v>37</v>
      </c>
    </row>
    <row r="486" spans="1:17" ht="14.4" customHeight="1" x14ac:dyDescent="0.3">
      <c r="A486" s="240" t="s">
        <v>703</v>
      </c>
      <c r="B486" s="241" t="s">
        <v>530</v>
      </c>
      <c r="C486" s="241" t="s">
        <v>531</v>
      </c>
      <c r="D486" s="241" t="s">
        <v>603</v>
      </c>
      <c r="E486" s="241" t="s">
        <v>604</v>
      </c>
      <c r="F486" s="244"/>
      <c r="G486" s="244"/>
      <c r="H486" s="244"/>
      <c r="I486" s="244"/>
      <c r="J486" s="244">
        <v>1</v>
      </c>
      <c r="K486" s="244">
        <v>166</v>
      </c>
      <c r="L486" s="244"/>
      <c r="M486" s="244">
        <v>166</v>
      </c>
      <c r="N486" s="244">
        <v>1</v>
      </c>
      <c r="O486" s="244">
        <v>167</v>
      </c>
      <c r="P486" s="260"/>
      <c r="Q486" s="245">
        <v>167</v>
      </c>
    </row>
    <row r="487" spans="1:17" ht="14.4" customHeight="1" x14ac:dyDescent="0.3">
      <c r="A487" s="240" t="s">
        <v>703</v>
      </c>
      <c r="B487" s="241" t="s">
        <v>530</v>
      </c>
      <c r="C487" s="241" t="s">
        <v>531</v>
      </c>
      <c r="D487" s="241" t="s">
        <v>613</v>
      </c>
      <c r="E487" s="241" t="s">
        <v>614</v>
      </c>
      <c r="F487" s="244">
        <v>35</v>
      </c>
      <c r="G487" s="244">
        <v>22960</v>
      </c>
      <c r="H487" s="244">
        <v>1</v>
      </c>
      <c r="I487" s="244">
        <v>656</v>
      </c>
      <c r="J487" s="244">
        <v>87</v>
      </c>
      <c r="K487" s="244">
        <v>57420</v>
      </c>
      <c r="L487" s="244">
        <v>2.500871080139373</v>
      </c>
      <c r="M487" s="244">
        <v>660</v>
      </c>
      <c r="N487" s="244">
        <v>84</v>
      </c>
      <c r="O487" s="244">
        <v>55776</v>
      </c>
      <c r="P487" s="260">
        <v>2.4292682926829268</v>
      </c>
      <c r="Q487" s="245">
        <v>664</v>
      </c>
    </row>
    <row r="488" spans="1:17" ht="14.4" customHeight="1" x14ac:dyDescent="0.3">
      <c r="A488" s="240" t="s">
        <v>703</v>
      </c>
      <c r="B488" s="241" t="s">
        <v>530</v>
      </c>
      <c r="C488" s="241" t="s">
        <v>531</v>
      </c>
      <c r="D488" s="241" t="s">
        <v>615</v>
      </c>
      <c r="E488" s="241" t="s">
        <v>616</v>
      </c>
      <c r="F488" s="244">
        <v>72</v>
      </c>
      <c r="G488" s="244">
        <v>5616</v>
      </c>
      <c r="H488" s="244">
        <v>1</v>
      </c>
      <c r="I488" s="244">
        <v>78</v>
      </c>
      <c r="J488" s="244">
        <v>179</v>
      </c>
      <c r="K488" s="244">
        <v>13962</v>
      </c>
      <c r="L488" s="244">
        <v>2.4861111111111112</v>
      </c>
      <c r="M488" s="244">
        <v>78</v>
      </c>
      <c r="N488" s="244">
        <v>170</v>
      </c>
      <c r="O488" s="244">
        <v>13430</v>
      </c>
      <c r="P488" s="260">
        <v>2.3913817663817665</v>
      </c>
      <c r="Q488" s="245">
        <v>79</v>
      </c>
    </row>
    <row r="489" spans="1:17" ht="14.4" customHeight="1" x14ac:dyDescent="0.3">
      <c r="A489" s="240" t="s">
        <v>703</v>
      </c>
      <c r="B489" s="241" t="s">
        <v>530</v>
      </c>
      <c r="C489" s="241" t="s">
        <v>531</v>
      </c>
      <c r="D489" s="241" t="s">
        <v>617</v>
      </c>
      <c r="E489" s="241" t="s">
        <v>618</v>
      </c>
      <c r="F489" s="244">
        <v>55</v>
      </c>
      <c r="G489" s="244">
        <v>6270</v>
      </c>
      <c r="H489" s="244">
        <v>1</v>
      </c>
      <c r="I489" s="244">
        <v>114</v>
      </c>
      <c r="J489" s="244">
        <v>38</v>
      </c>
      <c r="K489" s="244">
        <v>4370</v>
      </c>
      <c r="L489" s="244">
        <v>0.69696969696969702</v>
      </c>
      <c r="M489" s="244">
        <v>115</v>
      </c>
      <c r="N489" s="244">
        <v>38</v>
      </c>
      <c r="O489" s="244">
        <v>4370</v>
      </c>
      <c r="P489" s="260">
        <v>0.69696969696969702</v>
      </c>
      <c r="Q489" s="245">
        <v>115</v>
      </c>
    </row>
    <row r="490" spans="1:17" ht="14.4" customHeight="1" x14ac:dyDescent="0.3">
      <c r="A490" s="240" t="s">
        <v>703</v>
      </c>
      <c r="B490" s="241" t="s">
        <v>530</v>
      </c>
      <c r="C490" s="241" t="s">
        <v>531</v>
      </c>
      <c r="D490" s="241" t="s">
        <v>619</v>
      </c>
      <c r="E490" s="241" t="s">
        <v>620</v>
      </c>
      <c r="F490" s="244">
        <v>3</v>
      </c>
      <c r="G490" s="244">
        <v>405</v>
      </c>
      <c r="H490" s="244">
        <v>1</v>
      </c>
      <c r="I490" s="244">
        <v>135</v>
      </c>
      <c r="J490" s="244">
        <v>1</v>
      </c>
      <c r="K490" s="244">
        <v>135</v>
      </c>
      <c r="L490" s="244">
        <v>0.33333333333333331</v>
      </c>
      <c r="M490" s="244">
        <v>135</v>
      </c>
      <c r="N490" s="244">
        <v>6</v>
      </c>
      <c r="O490" s="244">
        <v>816</v>
      </c>
      <c r="P490" s="260">
        <v>2.0148148148148146</v>
      </c>
      <c r="Q490" s="245">
        <v>136</v>
      </c>
    </row>
    <row r="491" spans="1:17" ht="14.4" customHeight="1" x14ac:dyDescent="0.3">
      <c r="A491" s="240" t="s">
        <v>703</v>
      </c>
      <c r="B491" s="241" t="s">
        <v>530</v>
      </c>
      <c r="C491" s="241" t="s">
        <v>531</v>
      </c>
      <c r="D491" s="241" t="s">
        <v>621</v>
      </c>
      <c r="E491" s="241" t="s">
        <v>622</v>
      </c>
      <c r="F491" s="244"/>
      <c r="G491" s="244"/>
      <c r="H491" s="244"/>
      <c r="I491" s="244"/>
      <c r="J491" s="244"/>
      <c r="K491" s="244"/>
      <c r="L491" s="244"/>
      <c r="M491" s="244"/>
      <c r="N491" s="244">
        <v>1</v>
      </c>
      <c r="O491" s="244">
        <v>791</v>
      </c>
      <c r="P491" s="260"/>
      <c r="Q491" s="245">
        <v>791</v>
      </c>
    </row>
    <row r="492" spans="1:17" ht="14.4" customHeight="1" x14ac:dyDescent="0.3">
      <c r="A492" s="240" t="s">
        <v>703</v>
      </c>
      <c r="B492" s="241" t="s">
        <v>530</v>
      </c>
      <c r="C492" s="241" t="s">
        <v>531</v>
      </c>
      <c r="D492" s="241" t="s">
        <v>623</v>
      </c>
      <c r="E492" s="241" t="s">
        <v>624</v>
      </c>
      <c r="F492" s="244">
        <v>405</v>
      </c>
      <c r="G492" s="244">
        <v>112590</v>
      </c>
      <c r="H492" s="244">
        <v>1</v>
      </c>
      <c r="I492" s="244">
        <v>278</v>
      </c>
      <c r="J492" s="244">
        <v>360</v>
      </c>
      <c r="K492" s="244">
        <v>100800</v>
      </c>
      <c r="L492" s="244">
        <v>0.89528377298161466</v>
      </c>
      <c r="M492" s="244">
        <v>280</v>
      </c>
      <c r="N492" s="244">
        <v>367</v>
      </c>
      <c r="O492" s="244">
        <v>103127</v>
      </c>
      <c r="P492" s="260">
        <v>0.91595168309796604</v>
      </c>
      <c r="Q492" s="245">
        <v>281</v>
      </c>
    </row>
    <row r="493" spans="1:17" ht="14.4" customHeight="1" x14ac:dyDescent="0.3">
      <c r="A493" s="240" t="s">
        <v>703</v>
      </c>
      <c r="B493" s="241" t="s">
        <v>530</v>
      </c>
      <c r="C493" s="241" t="s">
        <v>531</v>
      </c>
      <c r="D493" s="241" t="s">
        <v>625</v>
      </c>
      <c r="E493" s="241" t="s">
        <v>626</v>
      </c>
      <c r="F493" s="244">
        <v>32</v>
      </c>
      <c r="G493" s="244">
        <v>7680</v>
      </c>
      <c r="H493" s="244">
        <v>1</v>
      </c>
      <c r="I493" s="244">
        <v>240</v>
      </c>
      <c r="J493" s="244">
        <v>77</v>
      </c>
      <c r="K493" s="244">
        <v>18634</v>
      </c>
      <c r="L493" s="244">
        <v>2.4263020833333333</v>
      </c>
      <c r="M493" s="244">
        <v>242</v>
      </c>
      <c r="N493" s="244">
        <v>75</v>
      </c>
      <c r="O493" s="244">
        <v>18225</v>
      </c>
      <c r="P493" s="260">
        <v>2.373046875</v>
      </c>
      <c r="Q493" s="245">
        <v>243</v>
      </c>
    </row>
    <row r="494" spans="1:17" ht="14.4" customHeight="1" x14ac:dyDescent="0.3">
      <c r="A494" s="240" t="s">
        <v>703</v>
      </c>
      <c r="B494" s="241" t="s">
        <v>530</v>
      </c>
      <c r="C494" s="241" t="s">
        <v>531</v>
      </c>
      <c r="D494" s="241" t="s">
        <v>627</v>
      </c>
      <c r="E494" s="241" t="s">
        <v>628</v>
      </c>
      <c r="F494" s="244">
        <v>1</v>
      </c>
      <c r="G494" s="244">
        <v>3393</v>
      </c>
      <c r="H494" s="244">
        <v>1</v>
      </c>
      <c r="I494" s="244">
        <v>3393</v>
      </c>
      <c r="J494" s="244"/>
      <c r="K494" s="244"/>
      <c r="L494" s="244"/>
      <c r="M494" s="244"/>
      <c r="N494" s="244"/>
      <c r="O494" s="244"/>
      <c r="P494" s="260"/>
      <c r="Q494" s="245"/>
    </row>
    <row r="495" spans="1:17" ht="14.4" customHeight="1" x14ac:dyDescent="0.3">
      <c r="A495" s="240" t="s">
        <v>703</v>
      </c>
      <c r="B495" s="241" t="s">
        <v>530</v>
      </c>
      <c r="C495" s="241" t="s">
        <v>531</v>
      </c>
      <c r="D495" s="241" t="s">
        <v>629</v>
      </c>
      <c r="E495" s="241" t="s">
        <v>630</v>
      </c>
      <c r="F495" s="244">
        <v>1014</v>
      </c>
      <c r="G495" s="244">
        <v>457314</v>
      </c>
      <c r="H495" s="244">
        <v>1</v>
      </c>
      <c r="I495" s="244">
        <v>451</v>
      </c>
      <c r="J495" s="244">
        <v>776</v>
      </c>
      <c r="K495" s="244">
        <v>351528</v>
      </c>
      <c r="L495" s="244">
        <v>0.76867972552775554</v>
      </c>
      <c r="M495" s="244">
        <v>453</v>
      </c>
      <c r="N495" s="244">
        <v>760</v>
      </c>
      <c r="O495" s="244">
        <v>346560</v>
      </c>
      <c r="P495" s="260">
        <v>0.75781629252548577</v>
      </c>
      <c r="Q495" s="245">
        <v>456</v>
      </c>
    </row>
    <row r="496" spans="1:17" ht="14.4" customHeight="1" x14ac:dyDescent="0.3">
      <c r="A496" s="240" t="s">
        <v>703</v>
      </c>
      <c r="B496" s="241" t="s">
        <v>530</v>
      </c>
      <c r="C496" s="241" t="s">
        <v>531</v>
      </c>
      <c r="D496" s="241" t="s">
        <v>631</v>
      </c>
      <c r="E496" s="241" t="s">
        <v>632</v>
      </c>
      <c r="F496" s="244">
        <v>31</v>
      </c>
      <c r="G496" s="244">
        <v>14012</v>
      </c>
      <c r="H496" s="244">
        <v>1</v>
      </c>
      <c r="I496" s="244">
        <v>452</v>
      </c>
      <c r="J496" s="244">
        <v>32</v>
      </c>
      <c r="K496" s="244">
        <v>14528</v>
      </c>
      <c r="L496" s="244">
        <v>1.036825578075935</v>
      </c>
      <c r="M496" s="244">
        <v>454</v>
      </c>
      <c r="N496" s="244">
        <v>32</v>
      </c>
      <c r="O496" s="244">
        <v>14624</v>
      </c>
      <c r="P496" s="260">
        <v>1.0436768484156438</v>
      </c>
      <c r="Q496" s="245">
        <v>457</v>
      </c>
    </row>
    <row r="497" spans="1:17" ht="14.4" customHeight="1" x14ac:dyDescent="0.3">
      <c r="A497" s="240" t="s">
        <v>703</v>
      </c>
      <c r="B497" s="241" t="s">
        <v>530</v>
      </c>
      <c r="C497" s="241" t="s">
        <v>531</v>
      </c>
      <c r="D497" s="241" t="s">
        <v>633</v>
      </c>
      <c r="E497" s="241" t="s">
        <v>634</v>
      </c>
      <c r="F497" s="244"/>
      <c r="G497" s="244"/>
      <c r="H497" s="244"/>
      <c r="I497" s="244"/>
      <c r="J497" s="244">
        <v>1</v>
      </c>
      <c r="K497" s="244">
        <v>6049</v>
      </c>
      <c r="L497" s="244"/>
      <c r="M497" s="244">
        <v>6049</v>
      </c>
      <c r="N497" s="244"/>
      <c r="O497" s="244"/>
      <c r="P497" s="260"/>
      <c r="Q497" s="245"/>
    </row>
    <row r="498" spans="1:17" ht="14.4" customHeight="1" x14ac:dyDescent="0.3">
      <c r="A498" s="240" t="s">
        <v>703</v>
      </c>
      <c r="B498" s="241" t="s">
        <v>530</v>
      </c>
      <c r="C498" s="241" t="s">
        <v>531</v>
      </c>
      <c r="D498" s="241" t="s">
        <v>635</v>
      </c>
      <c r="E498" s="241" t="s">
        <v>636</v>
      </c>
      <c r="F498" s="244">
        <v>1</v>
      </c>
      <c r="G498" s="244">
        <v>395</v>
      </c>
      <c r="H498" s="244">
        <v>1</v>
      </c>
      <c r="I498" s="244">
        <v>395</v>
      </c>
      <c r="J498" s="244"/>
      <c r="K498" s="244"/>
      <c r="L498" s="244"/>
      <c r="M498" s="244"/>
      <c r="N498" s="244">
        <v>1</v>
      </c>
      <c r="O498" s="244">
        <v>404</v>
      </c>
      <c r="P498" s="260">
        <v>1.0227848101265822</v>
      </c>
      <c r="Q498" s="245">
        <v>404</v>
      </c>
    </row>
    <row r="499" spans="1:17" ht="14.4" customHeight="1" x14ac:dyDescent="0.3">
      <c r="A499" s="240" t="s">
        <v>703</v>
      </c>
      <c r="B499" s="241" t="s">
        <v>530</v>
      </c>
      <c r="C499" s="241" t="s">
        <v>531</v>
      </c>
      <c r="D499" s="241" t="s">
        <v>637</v>
      </c>
      <c r="E499" s="241" t="s">
        <v>638</v>
      </c>
      <c r="F499" s="244">
        <v>1369</v>
      </c>
      <c r="G499" s="244">
        <v>469567</v>
      </c>
      <c r="H499" s="244">
        <v>1</v>
      </c>
      <c r="I499" s="244">
        <v>343</v>
      </c>
      <c r="J499" s="244">
        <v>1084</v>
      </c>
      <c r="K499" s="244">
        <v>373980</v>
      </c>
      <c r="L499" s="244">
        <v>0.79643586538236288</v>
      </c>
      <c r="M499" s="244">
        <v>345</v>
      </c>
      <c r="N499" s="244">
        <v>1091</v>
      </c>
      <c r="O499" s="244">
        <v>379668</v>
      </c>
      <c r="P499" s="260">
        <v>0.80854915273006833</v>
      </c>
      <c r="Q499" s="245">
        <v>348</v>
      </c>
    </row>
    <row r="500" spans="1:17" ht="14.4" customHeight="1" x14ac:dyDescent="0.3">
      <c r="A500" s="240" t="s">
        <v>703</v>
      </c>
      <c r="B500" s="241" t="s">
        <v>530</v>
      </c>
      <c r="C500" s="241" t="s">
        <v>531</v>
      </c>
      <c r="D500" s="241" t="s">
        <v>639</v>
      </c>
      <c r="E500" s="241" t="s">
        <v>640</v>
      </c>
      <c r="F500" s="244">
        <v>2</v>
      </c>
      <c r="G500" s="244">
        <v>5728</v>
      </c>
      <c r="H500" s="244">
        <v>1</v>
      </c>
      <c r="I500" s="244">
        <v>2864</v>
      </c>
      <c r="J500" s="244"/>
      <c r="K500" s="244"/>
      <c r="L500" s="244"/>
      <c r="M500" s="244"/>
      <c r="N500" s="244">
        <v>2</v>
      </c>
      <c r="O500" s="244">
        <v>5772</v>
      </c>
      <c r="P500" s="260">
        <v>1.0076815642458101</v>
      </c>
      <c r="Q500" s="245">
        <v>2886</v>
      </c>
    </row>
    <row r="501" spans="1:17" ht="14.4" customHeight="1" x14ac:dyDescent="0.3">
      <c r="A501" s="240" t="s">
        <v>703</v>
      </c>
      <c r="B501" s="241" t="s">
        <v>530</v>
      </c>
      <c r="C501" s="241" t="s">
        <v>531</v>
      </c>
      <c r="D501" s="241" t="s">
        <v>643</v>
      </c>
      <c r="E501" s="241" t="s">
        <v>644</v>
      </c>
      <c r="F501" s="244"/>
      <c r="G501" s="244"/>
      <c r="H501" s="244"/>
      <c r="I501" s="244"/>
      <c r="J501" s="244"/>
      <c r="K501" s="244"/>
      <c r="L501" s="244"/>
      <c r="M501" s="244"/>
      <c r="N501" s="244">
        <v>1</v>
      </c>
      <c r="O501" s="244">
        <v>1245</v>
      </c>
      <c r="P501" s="260"/>
      <c r="Q501" s="245">
        <v>1245</v>
      </c>
    </row>
    <row r="502" spans="1:17" ht="14.4" customHeight="1" x14ac:dyDescent="0.3">
      <c r="A502" s="240" t="s">
        <v>703</v>
      </c>
      <c r="B502" s="241" t="s">
        <v>530</v>
      </c>
      <c r="C502" s="241" t="s">
        <v>531</v>
      </c>
      <c r="D502" s="241" t="s">
        <v>645</v>
      </c>
      <c r="E502" s="241" t="s">
        <v>646</v>
      </c>
      <c r="F502" s="244"/>
      <c r="G502" s="244"/>
      <c r="H502" s="244"/>
      <c r="I502" s="244"/>
      <c r="J502" s="244"/>
      <c r="K502" s="244"/>
      <c r="L502" s="244"/>
      <c r="M502" s="244"/>
      <c r="N502" s="244">
        <v>1</v>
      </c>
      <c r="O502" s="244">
        <v>2233</v>
      </c>
      <c r="P502" s="260"/>
      <c r="Q502" s="245">
        <v>2233</v>
      </c>
    </row>
    <row r="503" spans="1:17" ht="14.4" customHeight="1" x14ac:dyDescent="0.3">
      <c r="A503" s="240" t="s">
        <v>703</v>
      </c>
      <c r="B503" s="241" t="s">
        <v>530</v>
      </c>
      <c r="C503" s="241" t="s">
        <v>531</v>
      </c>
      <c r="D503" s="241" t="s">
        <v>647</v>
      </c>
      <c r="E503" s="241" t="s">
        <v>648</v>
      </c>
      <c r="F503" s="244"/>
      <c r="G503" s="244"/>
      <c r="H503" s="244"/>
      <c r="I503" s="244"/>
      <c r="J503" s="244"/>
      <c r="K503" s="244"/>
      <c r="L503" s="244"/>
      <c r="M503" s="244"/>
      <c r="N503" s="244">
        <v>1</v>
      </c>
      <c r="O503" s="244">
        <v>1002</v>
      </c>
      <c r="P503" s="260"/>
      <c r="Q503" s="245">
        <v>1002</v>
      </c>
    </row>
    <row r="504" spans="1:17" ht="14.4" customHeight="1" x14ac:dyDescent="0.3">
      <c r="A504" s="240" t="s">
        <v>704</v>
      </c>
      <c r="B504" s="241" t="s">
        <v>530</v>
      </c>
      <c r="C504" s="241" t="s">
        <v>531</v>
      </c>
      <c r="D504" s="241" t="s">
        <v>542</v>
      </c>
      <c r="E504" s="241" t="s">
        <v>543</v>
      </c>
      <c r="F504" s="244"/>
      <c r="G504" s="244"/>
      <c r="H504" s="244"/>
      <c r="I504" s="244"/>
      <c r="J504" s="244">
        <v>2</v>
      </c>
      <c r="K504" s="244">
        <v>68</v>
      </c>
      <c r="L504" s="244"/>
      <c r="M504" s="244">
        <v>34</v>
      </c>
      <c r="N504" s="244"/>
      <c r="O504" s="244"/>
      <c r="P504" s="260"/>
      <c r="Q504" s="245"/>
    </row>
    <row r="505" spans="1:17" ht="14.4" customHeight="1" x14ac:dyDescent="0.3">
      <c r="A505" s="240" t="s">
        <v>704</v>
      </c>
      <c r="B505" s="241" t="s">
        <v>530</v>
      </c>
      <c r="C505" s="241" t="s">
        <v>531</v>
      </c>
      <c r="D505" s="241" t="s">
        <v>544</v>
      </c>
      <c r="E505" s="241" t="s">
        <v>543</v>
      </c>
      <c r="F505" s="244">
        <v>322</v>
      </c>
      <c r="G505" s="244">
        <v>17066</v>
      </c>
      <c r="H505" s="244">
        <v>1</v>
      </c>
      <c r="I505" s="244">
        <v>53</v>
      </c>
      <c r="J505" s="244">
        <v>400</v>
      </c>
      <c r="K505" s="244">
        <v>21200</v>
      </c>
      <c r="L505" s="244">
        <v>1.2422360248447204</v>
      </c>
      <c r="M505" s="244">
        <v>53</v>
      </c>
      <c r="N505" s="244">
        <v>458</v>
      </c>
      <c r="O505" s="244">
        <v>24274</v>
      </c>
      <c r="P505" s="260">
        <v>1.4223602484472049</v>
      </c>
      <c r="Q505" s="245">
        <v>53</v>
      </c>
    </row>
    <row r="506" spans="1:17" ht="14.4" customHeight="1" x14ac:dyDescent="0.3">
      <c r="A506" s="240" t="s">
        <v>704</v>
      </c>
      <c r="B506" s="241" t="s">
        <v>530</v>
      </c>
      <c r="C506" s="241" t="s">
        <v>531</v>
      </c>
      <c r="D506" s="241" t="s">
        <v>545</v>
      </c>
      <c r="E506" s="241" t="s">
        <v>546</v>
      </c>
      <c r="F506" s="244">
        <v>268</v>
      </c>
      <c r="G506" s="244">
        <v>14204</v>
      </c>
      <c r="H506" s="244">
        <v>1</v>
      </c>
      <c r="I506" s="244">
        <v>53</v>
      </c>
      <c r="J506" s="244">
        <v>304</v>
      </c>
      <c r="K506" s="244">
        <v>16112</v>
      </c>
      <c r="L506" s="244">
        <v>1.1343283582089552</v>
      </c>
      <c r="M506" s="244">
        <v>53</v>
      </c>
      <c r="N506" s="244">
        <v>238</v>
      </c>
      <c r="O506" s="244">
        <v>12614</v>
      </c>
      <c r="P506" s="260">
        <v>0.88805970149253732</v>
      </c>
      <c r="Q506" s="245">
        <v>53</v>
      </c>
    </row>
    <row r="507" spans="1:17" ht="14.4" customHeight="1" x14ac:dyDescent="0.3">
      <c r="A507" s="240" t="s">
        <v>704</v>
      </c>
      <c r="B507" s="241" t="s">
        <v>530</v>
      </c>
      <c r="C507" s="241" t="s">
        <v>531</v>
      </c>
      <c r="D507" s="241" t="s">
        <v>547</v>
      </c>
      <c r="E507" s="241" t="s">
        <v>548</v>
      </c>
      <c r="F507" s="244">
        <v>276</v>
      </c>
      <c r="G507" s="244">
        <v>33120</v>
      </c>
      <c r="H507" s="244">
        <v>1</v>
      </c>
      <c r="I507" s="244">
        <v>120</v>
      </c>
      <c r="J507" s="244">
        <v>226</v>
      </c>
      <c r="K507" s="244">
        <v>27120</v>
      </c>
      <c r="L507" s="244">
        <v>0.8188405797101449</v>
      </c>
      <c r="M507" s="244">
        <v>120</v>
      </c>
      <c r="N507" s="244">
        <v>200</v>
      </c>
      <c r="O507" s="244">
        <v>24200</v>
      </c>
      <c r="P507" s="260">
        <v>0.73067632850241548</v>
      </c>
      <c r="Q507" s="245">
        <v>121</v>
      </c>
    </row>
    <row r="508" spans="1:17" ht="14.4" customHeight="1" x14ac:dyDescent="0.3">
      <c r="A508" s="240" t="s">
        <v>704</v>
      </c>
      <c r="B508" s="241" t="s">
        <v>530</v>
      </c>
      <c r="C508" s="241" t="s">
        <v>531</v>
      </c>
      <c r="D508" s="241" t="s">
        <v>549</v>
      </c>
      <c r="E508" s="241" t="s">
        <v>550</v>
      </c>
      <c r="F508" s="244">
        <v>59</v>
      </c>
      <c r="G508" s="244">
        <v>10207</v>
      </c>
      <c r="H508" s="244">
        <v>1</v>
      </c>
      <c r="I508" s="244">
        <v>173</v>
      </c>
      <c r="J508" s="244">
        <v>30</v>
      </c>
      <c r="K508" s="244">
        <v>5190</v>
      </c>
      <c r="L508" s="244">
        <v>0.50847457627118642</v>
      </c>
      <c r="M508" s="244">
        <v>173</v>
      </c>
      <c r="N508" s="244">
        <v>29</v>
      </c>
      <c r="O508" s="244">
        <v>5046</v>
      </c>
      <c r="P508" s="260">
        <v>0.49436661114921132</v>
      </c>
      <c r="Q508" s="245">
        <v>174</v>
      </c>
    </row>
    <row r="509" spans="1:17" ht="14.4" customHeight="1" x14ac:dyDescent="0.3">
      <c r="A509" s="240" t="s">
        <v>704</v>
      </c>
      <c r="B509" s="241" t="s">
        <v>530</v>
      </c>
      <c r="C509" s="241" t="s">
        <v>531</v>
      </c>
      <c r="D509" s="241" t="s">
        <v>551</v>
      </c>
      <c r="E509" s="241" t="s">
        <v>552</v>
      </c>
      <c r="F509" s="244">
        <v>2</v>
      </c>
      <c r="G509" s="244">
        <v>3958</v>
      </c>
      <c r="H509" s="244">
        <v>1</v>
      </c>
      <c r="I509" s="244">
        <v>1979</v>
      </c>
      <c r="J509" s="244">
        <v>2</v>
      </c>
      <c r="K509" s="244">
        <v>3970</v>
      </c>
      <c r="L509" s="244">
        <v>1.0030318342597271</v>
      </c>
      <c r="M509" s="244">
        <v>1985</v>
      </c>
      <c r="N509" s="244">
        <v>4</v>
      </c>
      <c r="O509" s="244">
        <v>7972</v>
      </c>
      <c r="P509" s="260">
        <v>2.0141485598787265</v>
      </c>
      <c r="Q509" s="245">
        <v>1993</v>
      </c>
    </row>
    <row r="510" spans="1:17" ht="14.4" customHeight="1" x14ac:dyDescent="0.3">
      <c r="A510" s="240" t="s">
        <v>704</v>
      </c>
      <c r="B510" s="241" t="s">
        <v>530</v>
      </c>
      <c r="C510" s="241" t="s">
        <v>531</v>
      </c>
      <c r="D510" s="241" t="s">
        <v>557</v>
      </c>
      <c r="E510" s="241" t="s">
        <v>558</v>
      </c>
      <c r="F510" s="244">
        <v>19</v>
      </c>
      <c r="G510" s="244">
        <v>7163</v>
      </c>
      <c r="H510" s="244">
        <v>1</v>
      </c>
      <c r="I510" s="244">
        <v>377</v>
      </c>
      <c r="J510" s="244">
        <v>13</v>
      </c>
      <c r="K510" s="244">
        <v>4927</v>
      </c>
      <c r="L510" s="244">
        <v>0.68784029038112526</v>
      </c>
      <c r="M510" s="244">
        <v>379</v>
      </c>
      <c r="N510" s="244">
        <v>26</v>
      </c>
      <c r="O510" s="244">
        <v>9880</v>
      </c>
      <c r="P510" s="260">
        <v>1.3793103448275863</v>
      </c>
      <c r="Q510" s="245">
        <v>380</v>
      </c>
    </row>
    <row r="511" spans="1:17" ht="14.4" customHeight="1" x14ac:dyDescent="0.3">
      <c r="A511" s="240" t="s">
        <v>704</v>
      </c>
      <c r="B511" s="241" t="s">
        <v>530</v>
      </c>
      <c r="C511" s="241" t="s">
        <v>531</v>
      </c>
      <c r="D511" s="241" t="s">
        <v>559</v>
      </c>
      <c r="E511" s="241" t="s">
        <v>560</v>
      </c>
      <c r="F511" s="244">
        <v>1179</v>
      </c>
      <c r="G511" s="244">
        <v>190998</v>
      </c>
      <c r="H511" s="244">
        <v>1</v>
      </c>
      <c r="I511" s="244">
        <v>162</v>
      </c>
      <c r="J511" s="244">
        <v>975</v>
      </c>
      <c r="K511" s="244">
        <v>159900</v>
      </c>
      <c r="L511" s="244">
        <v>0.83718154116797039</v>
      </c>
      <c r="M511" s="244">
        <v>164</v>
      </c>
      <c r="N511" s="244">
        <v>843</v>
      </c>
      <c r="O511" s="244">
        <v>139095</v>
      </c>
      <c r="P511" s="260">
        <v>0.72825369899161252</v>
      </c>
      <c r="Q511" s="245">
        <v>165</v>
      </c>
    </row>
    <row r="512" spans="1:17" ht="14.4" customHeight="1" x14ac:dyDescent="0.3">
      <c r="A512" s="240" t="s">
        <v>704</v>
      </c>
      <c r="B512" s="241" t="s">
        <v>530</v>
      </c>
      <c r="C512" s="241" t="s">
        <v>531</v>
      </c>
      <c r="D512" s="241" t="s">
        <v>561</v>
      </c>
      <c r="E512" s="241" t="s">
        <v>562</v>
      </c>
      <c r="F512" s="244">
        <v>69</v>
      </c>
      <c r="G512" s="244">
        <v>11385</v>
      </c>
      <c r="H512" s="244">
        <v>1</v>
      </c>
      <c r="I512" s="244">
        <v>165</v>
      </c>
      <c r="J512" s="244">
        <v>62</v>
      </c>
      <c r="K512" s="244">
        <v>10354</v>
      </c>
      <c r="L512" s="244">
        <v>0.90944224857268341</v>
      </c>
      <c r="M512" s="244">
        <v>167</v>
      </c>
      <c r="N512" s="244">
        <v>130</v>
      </c>
      <c r="O512" s="244">
        <v>21840</v>
      </c>
      <c r="P512" s="260">
        <v>1.9183135704874836</v>
      </c>
      <c r="Q512" s="245">
        <v>168</v>
      </c>
    </row>
    <row r="513" spans="1:17" ht="14.4" customHeight="1" x14ac:dyDescent="0.3">
      <c r="A513" s="240" t="s">
        <v>704</v>
      </c>
      <c r="B513" s="241" t="s">
        <v>530</v>
      </c>
      <c r="C513" s="241" t="s">
        <v>531</v>
      </c>
      <c r="D513" s="241" t="s">
        <v>563</v>
      </c>
      <c r="E513" s="241" t="s">
        <v>564</v>
      </c>
      <c r="F513" s="244">
        <v>18</v>
      </c>
      <c r="G513" s="244">
        <v>2844</v>
      </c>
      <c r="H513" s="244">
        <v>1</v>
      </c>
      <c r="I513" s="244">
        <v>158</v>
      </c>
      <c r="J513" s="244">
        <v>25</v>
      </c>
      <c r="K513" s="244">
        <v>3975</v>
      </c>
      <c r="L513" s="244">
        <v>1.3976793248945147</v>
      </c>
      <c r="M513" s="244">
        <v>159</v>
      </c>
      <c r="N513" s="244">
        <v>24</v>
      </c>
      <c r="O513" s="244">
        <v>3840</v>
      </c>
      <c r="P513" s="260">
        <v>1.350210970464135</v>
      </c>
      <c r="Q513" s="245">
        <v>160</v>
      </c>
    </row>
    <row r="514" spans="1:17" ht="14.4" customHeight="1" x14ac:dyDescent="0.3">
      <c r="A514" s="240" t="s">
        <v>704</v>
      </c>
      <c r="B514" s="241" t="s">
        <v>530</v>
      </c>
      <c r="C514" s="241" t="s">
        <v>531</v>
      </c>
      <c r="D514" s="241" t="s">
        <v>567</v>
      </c>
      <c r="E514" s="241" t="s">
        <v>568</v>
      </c>
      <c r="F514" s="244">
        <v>43</v>
      </c>
      <c r="G514" s="244">
        <v>13373</v>
      </c>
      <c r="H514" s="244">
        <v>1</v>
      </c>
      <c r="I514" s="244">
        <v>311</v>
      </c>
      <c r="J514" s="244">
        <v>29</v>
      </c>
      <c r="K514" s="244">
        <v>9077</v>
      </c>
      <c r="L514" s="244">
        <v>0.67875570178718314</v>
      </c>
      <c r="M514" s="244">
        <v>313</v>
      </c>
      <c r="N514" s="244">
        <v>38</v>
      </c>
      <c r="O514" s="244">
        <v>12008</v>
      </c>
      <c r="P514" s="260">
        <v>0.89792866222986611</v>
      </c>
      <c r="Q514" s="245">
        <v>316</v>
      </c>
    </row>
    <row r="515" spans="1:17" ht="14.4" customHeight="1" x14ac:dyDescent="0.3">
      <c r="A515" s="240" t="s">
        <v>704</v>
      </c>
      <c r="B515" s="241" t="s">
        <v>530</v>
      </c>
      <c r="C515" s="241" t="s">
        <v>531</v>
      </c>
      <c r="D515" s="241" t="s">
        <v>569</v>
      </c>
      <c r="E515" s="241" t="s">
        <v>570</v>
      </c>
      <c r="F515" s="244">
        <v>9</v>
      </c>
      <c r="G515" s="244">
        <v>3807</v>
      </c>
      <c r="H515" s="244">
        <v>1</v>
      </c>
      <c r="I515" s="244">
        <v>423</v>
      </c>
      <c r="J515" s="244">
        <v>22</v>
      </c>
      <c r="K515" s="244">
        <v>9350</v>
      </c>
      <c r="L515" s="244">
        <v>2.4560021013921722</v>
      </c>
      <c r="M515" s="244">
        <v>425</v>
      </c>
      <c r="N515" s="244">
        <v>10</v>
      </c>
      <c r="O515" s="244">
        <v>4290</v>
      </c>
      <c r="P515" s="260">
        <v>1.1268715524034674</v>
      </c>
      <c r="Q515" s="245">
        <v>429</v>
      </c>
    </row>
    <row r="516" spans="1:17" ht="14.4" customHeight="1" x14ac:dyDescent="0.3">
      <c r="A516" s="240" t="s">
        <v>704</v>
      </c>
      <c r="B516" s="241" t="s">
        <v>530</v>
      </c>
      <c r="C516" s="241" t="s">
        <v>531</v>
      </c>
      <c r="D516" s="241" t="s">
        <v>575</v>
      </c>
      <c r="E516" s="241" t="s">
        <v>576</v>
      </c>
      <c r="F516" s="244">
        <v>237</v>
      </c>
      <c r="G516" s="244">
        <v>79869</v>
      </c>
      <c r="H516" s="244">
        <v>1</v>
      </c>
      <c r="I516" s="244">
        <v>337</v>
      </c>
      <c r="J516" s="244">
        <v>275</v>
      </c>
      <c r="K516" s="244">
        <v>92675</v>
      </c>
      <c r="L516" s="244">
        <v>1.1603375527426161</v>
      </c>
      <c r="M516" s="244">
        <v>337</v>
      </c>
      <c r="N516" s="244">
        <v>314</v>
      </c>
      <c r="O516" s="244">
        <v>106132</v>
      </c>
      <c r="P516" s="260">
        <v>1.3288259524972141</v>
      </c>
      <c r="Q516" s="245">
        <v>338</v>
      </c>
    </row>
    <row r="517" spans="1:17" ht="14.4" customHeight="1" x14ac:dyDescent="0.3">
      <c r="A517" s="240" t="s">
        <v>704</v>
      </c>
      <c r="B517" s="241" t="s">
        <v>530</v>
      </c>
      <c r="C517" s="241" t="s">
        <v>531</v>
      </c>
      <c r="D517" s="241" t="s">
        <v>579</v>
      </c>
      <c r="E517" s="241" t="s">
        <v>580</v>
      </c>
      <c r="F517" s="244">
        <v>5</v>
      </c>
      <c r="G517" s="244">
        <v>510</v>
      </c>
      <c r="H517" s="244">
        <v>1</v>
      </c>
      <c r="I517" s="244">
        <v>102</v>
      </c>
      <c r="J517" s="244">
        <v>9</v>
      </c>
      <c r="K517" s="244">
        <v>918</v>
      </c>
      <c r="L517" s="244">
        <v>1.8</v>
      </c>
      <c r="M517" s="244">
        <v>102</v>
      </c>
      <c r="N517" s="244">
        <v>4</v>
      </c>
      <c r="O517" s="244">
        <v>412</v>
      </c>
      <c r="P517" s="260">
        <v>0.80784313725490198</v>
      </c>
      <c r="Q517" s="245">
        <v>103</v>
      </c>
    </row>
    <row r="518" spans="1:17" ht="14.4" customHeight="1" x14ac:dyDescent="0.3">
      <c r="A518" s="240" t="s">
        <v>704</v>
      </c>
      <c r="B518" s="241" t="s">
        <v>530</v>
      </c>
      <c r="C518" s="241" t="s">
        <v>531</v>
      </c>
      <c r="D518" s="241" t="s">
        <v>587</v>
      </c>
      <c r="E518" s="241" t="s">
        <v>588</v>
      </c>
      <c r="F518" s="244">
        <v>26</v>
      </c>
      <c r="G518" s="244">
        <v>5772</v>
      </c>
      <c r="H518" s="244">
        <v>1</v>
      </c>
      <c r="I518" s="244">
        <v>222</v>
      </c>
      <c r="J518" s="244">
        <v>15</v>
      </c>
      <c r="K518" s="244">
        <v>3330</v>
      </c>
      <c r="L518" s="244">
        <v>0.57692307692307687</v>
      </c>
      <c r="M518" s="244">
        <v>222</v>
      </c>
      <c r="N518" s="244">
        <v>26</v>
      </c>
      <c r="O518" s="244">
        <v>5798</v>
      </c>
      <c r="P518" s="260">
        <v>1.0045045045045045</v>
      </c>
      <c r="Q518" s="245">
        <v>223</v>
      </c>
    </row>
    <row r="519" spans="1:17" ht="14.4" customHeight="1" x14ac:dyDescent="0.3">
      <c r="A519" s="240" t="s">
        <v>704</v>
      </c>
      <c r="B519" s="241" t="s">
        <v>530</v>
      </c>
      <c r="C519" s="241" t="s">
        <v>531</v>
      </c>
      <c r="D519" s="241" t="s">
        <v>589</v>
      </c>
      <c r="E519" s="241" t="s">
        <v>590</v>
      </c>
      <c r="F519" s="244">
        <v>17</v>
      </c>
      <c r="G519" s="244">
        <v>1819</v>
      </c>
      <c r="H519" s="244">
        <v>1</v>
      </c>
      <c r="I519" s="244">
        <v>107</v>
      </c>
      <c r="J519" s="244">
        <v>11</v>
      </c>
      <c r="K519" s="244">
        <v>1177</v>
      </c>
      <c r="L519" s="244">
        <v>0.6470588235294118</v>
      </c>
      <c r="M519" s="244">
        <v>107</v>
      </c>
      <c r="N519" s="244">
        <v>24</v>
      </c>
      <c r="O519" s="244">
        <v>2592</v>
      </c>
      <c r="P519" s="260">
        <v>1.4249587685541507</v>
      </c>
      <c r="Q519" s="245">
        <v>108</v>
      </c>
    </row>
    <row r="520" spans="1:17" ht="14.4" customHeight="1" x14ac:dyDescent="0.3">
      <c r="A520" s="240" t="s">
        <v>704</v>
      </c>
      <c r="B520" s="241" t="s">
        <v>530</v>
      </c>
      <c r="C520" s="241" t="s">
        <v>531</v>
      </c>
      <c r="D520" s="241" t="s">
        <v>591</v>
      </c>
      <c r="E520" s="241" t="s">
        <v>592</v>
      </c>
      <c r="F520" s="244">
        <v>1</v>
      </c>
      <c r="G520" s="244">
        <v>163</v>
      </c>
      <c r="H520" s="244">
        <v>1</v>
      </c>
      <c r="I520" s="244">
        <v>163</v>
      </c>
      <c r="J520" s="244"/>
      <c r="K520" s="244"/>
      <c r="L520" s="244"/>
      <c r="M520" s="244"/>
      <c r="N520" s="244">
        <v>1</v>
      </c>
      <c r="O520" s="244">
        <v>164</v>
      </c>
      <c r="P520" s="260">
        <v>1.0061349693251533</v>
      </c>
      <c r="Q520" s="245">
        <v>164</v>
      </c>
    </row>
    <row r="521" spans="1:17" ht="14.4" customHeight="1" x14ac:dyDescent="0.3">
      <c r="A521" s="240" t="s">
        <v>704</v>
      </c>
      <c r="B521" s="241" t="s">
        <v>530</v>
      </c>
      <c r="C521" s="241" t="s">
        <v>531</v>
      </c>
      <c r="D521" s="241" t="s">
        <v>593</v>
      </c>
      <c r="E521" s="241" t="s">
        <v>594</v>
      </c>
      <c r="F521" s="244">
        <v>9</v>
      </c>
      <c r="G521" s="244">
        <v>243</v>
      </c>
      <c r="H521" s="244">
        <v>1</v>
      </c>
      <c r="I521" s="244">
        <v>27</v>
      </c>
      <c r="J521" s="244">
        <v>3</v>
      </c>
      <c r="K521" s="244">
        <v>81</v>
      </c>
      <c r="L521" s="244">
        <v>0.33333333333333331</v>
      </c>
      <c r="M521" s="244">
        <v>27</v>
      </c>
      <c r="N521" s="244"/>
      <c r="O521" s="244"/>
      <c r="P521" s="260"/>
      <c r="Q521" s="245"/>
    </row>
    <row r="522" spans="1:17" ht="14.4" customHeight="1" x14ac:dyDescent="0.3">
      <c r="A522" s="240" t="s">
        <v>704</v>
      </c>
      <c r="B522" s="241" t="s">
        <v>530</v>
      </c>
      <c r="C522" s="241" t="s">
        <v>531</v>
      </c>
      <c r="D522" s="241" t="s">
        <v>595</v>
      </c>
      <c r="E522" s="241" t="s">
        <v>596</v>
      </c>
      <c r="F522" s="244">
        <v>2</v>
      </c>
      <c r="G522" s="244">
        <v>90</v>
      </c>
      <c r="H522" s="244">
        <v>1</v>
      </c>
      <c r="I522" s="244">
        <v>45</v>
      </c>
      <c r="J522" s="244">
        <v>3</v>
      </c>
      <c r="K522" s="244">
        <v>138</v>
      </c>
      <c r="L522" s="244">
        <v>1.5333333333333334</v>
      </c>
      <c r="M522" s="244">
        <v>46</v>
      </c>
      <c r="N522" s="244"/>
      <c r="O522" s="244"/>
      <c r="P522" s="260"/>
      <c r="Q522" s="245"/>
    </row>
    <row r="523" spans="1:17" ht="14.4" customHeight="1" x14ac:dyDescent="0.3">
      <c r="A523" s="240" t="s">
        <v>704</v>
      </c>
      <c r="B523" s="241" t="s">
        <v>530</v>
      </c>
      <c r="C523" s="241" t="s">
        <v>531</v>
      </c>
      <c r="D523" s="241" t="s">
        <v>599</v>
      </c>
      <c r="E523" s="241" t="s">
        <v>600</v>
      </c>
      <c r="F523" s="244">
        <v>1</v>
      </c>
      <c r="G523" s="244">
        <v>357</v>
      </c>
      <c r="H523" s="244">
        <v>1</v>
      </c>
      <c r="I523" s="244">
        <v>357</v>
      </c>
      <c r="J523" s="244"/>
      <c r="K523" s="244"/>
      <c r="L523" s="244"/>
      <c r="M523" s="244"/>
      <c r="N523" s="244"/>
      <c r="O523" s="244"/>
      <c r="P523" s="260"/>
      <c r="Q523" s="245"/>
    </row>
    <row r="524" spans="1:17" ht="14.4" customHeight="1" x14ac:dyDescent="0.3">
      <c r="A524" s="240" t="s">
        <v>704</v>
      </c>
      <c r="B524" s="241" t="s">
        <v>530</v>
      </c>
      <c r="C524" s="241" t="s">
        <v>531</v>
      </c>
      <c r="D524" s="241" t="s">
        <v>601</v>
      </c>
      <c r="E524" s="241" t="s">
        <v>602</v>
      </c>
      <c r="F524" s="244">
        <v>24</v>
      </c>
      <c r="G524" s="244">
        <v>864</v>
      </c>
      <c r="H524" s="244">
        <v>1</v>
      </c>
      <c r="I524" s="244">
        <v>36</v>
      </c>
      <c r="J524" s="244">
        <v>25</v>
      </c>
      <c r="K524" s="244">
        <v>900</v>
      </c>
      <c r="L524" s="244">
        <v>1.0416666666666667</v>
      </c>
      <c r="M524" s="244">
        <v>36</v>
      </c>
      <c r="N524" s="244">
        <v>29</v>
      </c>
      <c r="O524" s="244">
        <v>1073</v>
      </c>
      <c r="P524" s="260">
        <v>1.2418981481481481</v>
      </c>
      <c r="Q524" s="245">
        <v>37</v>
      </c>
    </row>
    <row r="525" spans="1:17" ht="14.4" customHeight="1" x14ac:dyDescent="0.3">
      <c r="A525" s="240" t="s">
        <v>704</v>
      </c>
      <c r="B525" s="241" t="s">
        <v>530</v>
      </c>
      <c r="C525" s="241" t="s">
        <v>531</v>
      </c>
      <c r="D525" s="241" t="s">
        <v>603</v>
      </c>
      <c r="E525" s="241" t="s">
        <v>604</v>
      </c>
      <c r="F525" s="244">
        <v>3</v>
      </c>
      <c r="G525" s="244">
        <v>498</v>
      </c>
      <c r="H525" s="244">
        <v>1</v>
      </c>
      <c r="I525" s="244">
        <v>166</v>
      </c>
      <c r="J525" s="244">
        <v>5</v>
      </c>
      <c r="K525" s="244">
        <v>830</v>
      </c>
      <c r="L525" s="244">
        <v>1.6666666666666667</v>
      </c>
      <c r="M525" s="244">
        <v>166</v>
      </c>
      <c r="N525" s="244">
        <v>4</v>
      </c>
      <c r="O525" s="244">
        <v>668</v>
      </c>
      <c r="P525" s="260">
        <v>1.3413654618473896</v>
      </c>
      <c r="Q525" s="245">
        <v>167</v>
      </c>
    </row>
    <row r="526" spans="1:17" ht="14.4" customHeight="1" x14ac:dyDescent="0.3">
      <c r="A526" s="240" t="s">
        <v>704</v>
      </c>
      <c r="B526" s="241" t="s">
        <v>530</v>
      </c>
      <c r="C526" s="241" t="s">
        <v>531</v>
      </c>
      <c r="D526" s="241" t="s">
        <v>613</v>
      </c>
      <c r="E526" s="241" t="s">
        <v>614</v>
      </c>
      <c r="F526" s="244"/>
      <c r="G526" s="244"/>
      <c r="H526" s="244"/>
      <c r="I526" s="244"/>
      <c r="J526" s="244">
        <v>1</v>
      </c>
      <c r="K526" s="244">
        <v>660</v>
      </c>
      <c r="L526" s="244"/>
      <c r="M526" s="244">
        <v>660</v>
      </c>
      <c r="N526" s="244">
        <v>3</v>
      </c>
      <c r="O526" s="244">
        <v>1992</v>
      </c>
      <c r="P526" s="260"/>
      <c r="Q526" s="245">
        <v>664</v>
      </c>
    </row>
    <row r="527" spans="1:17" ht="14.4" customHeight="1" x14ac:dyDescent="0.3">
      <c r="A527" s="240" t="s">
        <v>704</v>
      </c>
      <c r="B527" s="241" t="s">
        <v>530</v>
      </c>
      <c r="C527" s="241" t="s">
        <v>531</v>
      </c>
      <c r="D527" s="241" t="s">
        <v>615</v>
      </c>
      <c r="E527" s="241" t="s">
        <v>616</v>
      </c>
      <c r="F527" s="244">
        <v>26</v>
      </c>
      <c r="G527" s="244">
        <v>2028</v>
      </c>
      <c r="H527" s="244">
        <v>1</v>
      </c>
      <c r="I527" s="244">
        <v>78</v>
      </c>
      <c r="J527" s="244">
        <v>57</v>
      </c>
      <c r="K527" s="244">
        <v>4446</v>
      </c>
      <c r="L527" s="244">
        <v>2.1923076923076925</v>
      </c>
      <c r="M527" s="244">
        <v>78</v>
      </c>
      <c r="N527" s="244">
        <v>46</v>
      </c>
      <c r="O527" s="244">
        <v>3634</v>
      </c>
      <c r="P527" s="260">
        <v>1.791913214990138</v>
      </c>
      <c r="Q527" s="245">
        <v>79</v>
      </c>
    </row>
    <row r="528" spans="1:17" ht="14.4" customHeight="1" x14ac:dyDescent="0.3">
      <c r="A528" s="240" t="s">
        <v>704</v>
      </c>
      <c r="B528" s="241" t="s">
        <v>530</v>
      </c>
      <c r="C528" s="241" t="s">
        <v>531</v>
      </c>
      <c r="D528" s="241" t="s">
        <v>617</v>
      </c>
      <c r="E528" s="241" t="s">
        <v>618</v>
      </c>
      <c r="F528" s="244">
        <v>27</v>
      </c>
      <c r="G528" s="244">
        <v>3078</v>
      </c>
      <c r="H528" s="244">
        <v>1</v>
      </c>
      <c r="I528" s="244">
        <v>114</v>
      </c>
      <c r="J528" s="244">
        <v>16</v>
      </c>
      <c r="K528" s="244">
        <v>1840</v>
      </c>
      <c r="L528" s="244">
        <v>0.59779077322936969</v>
      </c>
      <c r="M528" s="244">
        <v>115</v>
      </c>
      <c r="N528" s="244">
        <v>8</v>
      </c>
      <c r="O528" s="244">
        <v>920</v>
      </c>
      <c r="P528" s="260">
        <v>0.29889538661468484</v>
      </c>
      <c r="Q528" s="245">
        <v>115</v>
      </c>
    </row>
    <row r="529" spans="1:17" ht="14.4" customHeight="1" x14ac:dyDescent="0.3">
      <c r="A529" s="240" t="s">
        <v>704</v>
      </c>
      <c r="B529" s="241" t="s">
        <v>530</v>
      </c>
      <c r="C529" s="241" t="s">
        <v>531</v>
      </c>
      <c r="D529" s="241" t="s">
        <v>619</v>
      </c>
      <c r="E529" s="241" t="s">
        <v>620</v>
      </c>
      <c r="F529" s="244"/>
      <c r="G529" s="244"/>
      <c r="H529" s="244"/>
      <c r="I529" s="244"/>
      <c r="J529" s="244">
        <v>3</v>
      </c>
      <c r="K529" s="244">
        <v>405</v>
      </c>
      <c r="L529" s="244"/>
      <c r="M529" s="244">
        <v>135</v>
      </c>
      <c r="N529" s="244">
        <v>1</v>
      </c>
      <c r="O529" s="244">
        <v>136</v>
      </c>
      <c r="P529" s="260"/>
      <c r="Q529" s="245">
        <v>136</v>
      </c>
    </row>
    <row r="530" spans="1:17" ht="14.4" customHeight="1" x14ac:dyDescent="0.3">
      <c r="A530" s="240" t="s">
        <v>704</v>
      </c>
      <c r="B530" s="241" t="s">
        <v>530</v>
      </c>
      <c r="C530" s="241" t="s">
        <v>531</v>
      </c>
      <c r="D530" s="241" t="s">
        <v>623</v>
      </c>
      <c r="E530" s="241" t="s">
        <v>624</v>
      </c>
      <c r="F530" s="244">
        <v>285</v>
      </c>
      <c r="G530" s="244">
        <v>79230</v>
      </c>
      <c r="H530" s="244">
        <v>1</v>
      </c>
      <c r="I530" s="244">
        <v>278</v>
      </c>
      <c r="J530" s="244">
        <v>305</v>
      </c>
      <c r="K530" s="244">
        <v>85400</v>
      </c>
      <c r="L530" s="244">
        <v>1.0778745424712861</v>
      </c>
      <c r="M530" s="244">
        <v>280</v>
      </c>
      <c r="N530" s="244">
        <v>296</v>
      </c>
      <c r="O530" s="244">
        <v>83176</v>
      </c>
      <c r="P530" s="260">
        <v>1.0498043670326895</v>
      </c>
      <c r="Q530" s="245">
        <v>281</v>
      </c>
    </row>
    <row r="531" spans="1:17" ht="14.4" customHeight="1" x14ac:dyDescent="0.3">
      <c r="A531" s="240" t="s">
        <v>704</v>
      </c>
      <c r="B531" s="241" t="s">
        <v>530</v>
      </c>
      <c r="C531" s="241" t="s">
        <v>531</v>
      </c>
      <c r="D531" s="241" t="s">
        <v>625</v>
      </c>
      <c r="E531" s="241" t="s">
        <v>626</v>
      </c>
      <c r="F531" s="244">
        <v>9</v>
      </c>
      <c r="G531" s="244">
        <v>2160</v>
      </c>
      <c r="H531" s="244">
        <v>1</v>
      </c>
      <c r="I531" s="244">
        <v>240</v>
      </c>
      <c r="J531" s="244">
        <v>15</v>
      </c>
      <c r="K531" s="244">
        <v>3630</v>
      </c>
      <c r="L531" s="244">
        <v>1.6805555555555556</v>
      </c>
      <c r="M531" s="244">
        <v>242</v>
      </c>
      <c r="N531" s="244">
        <v>11</v>
      </c>
      <c r="O531" s="244">
        <v>2673</v>
      </c>
      <c r="P531" s="260">
        <v>1.2375</v>
      </c>
      <c r="Q531" s="245">
        <v>243</v>
      </c>
    </row>
    <row r="532" spans="1:17" ht="14.4" customHeight="1" x14ac:dyDescent="0.3">
      <c r="A532" s="240" t="s">
        <v>704</v>
      </c>
      <c r="B532" s="241" t="s">
        <v>530</v>
      </c>
      <c r="C532" s="241" t="s">
        <v>531</v>
      </c>
      <c r="D532" s="241" t="s">
        <v>629</v>
      </c>
      <c r="E532" s="241" t="s">
        <v>630</v>
      </c>
      <c r="F532" s="244">
        <v>127</v>
      </c>
      <c r="G532" s="244">
        <v>57277</v>
      </c>
      <c r="H532" s="244">
        <v>1</v>
      </c>
      <c r="I532" s="244">
        <v>451</v>
      </c>
      <c r="J532" s="244">
        <v>100</v>
      </c>
      <c r="K532" s="244">
        <v>45300</v>
      </c>
      <c r="L532" s="244">
        <v>0.79089337779562474</v>
      </c>
      <c r="M532" s="244">
        <v>453</v>
      </c>
      <c r="N532" s="244">
        <v>108</v>
      </c>
      <c r="O532" s="244">
        <v>49248</v>
      </c>
      <c r="P532" s="260">
        <v>0.8598215688670845</v>
      </c>
      <c r="Q532" s="245">
        <v>456</v>
      </c>
    </row>
    <row r="533" spans="1:17" ht="14.4" customHeight="1" x14ac:dyDescent="0.3">
      <c r="A533" s="240" t="s">
        <v>704</v>
      </c>
      <c r="B533" s="241" t="s">
        <v>530</v>
      </c>
      <c r="C533" s="241" t="s">
        <v>531</v>
      </c>
      <c r="D533" s="241" t="s">
        <v>631</v>
      </c>
      <c r="E533" s="241" t="s">
        <v>632</v>
      </c>
      <c r="F533" s="244">
        <v>20</v>
      </c>
      <c r="G533" s="244">
        <v>9040</v>
      </c>
      <c r="H533" s="244">
        <v>1</v>
      </c>
      <c r="I533" s="244">
        <v>452</v>
      </c>
      <c r="J533" s="244">
        <v>15</v>
      </c>
      <c r="K533" s="244">
        <v>6810</v>
      </c>
      <c r="L533" s="244">
        <v>0.75331858407079644</v>
      </c>
      <c r="M533" s="244">
        <v>454</v>
      </c>
      <c r="N533" s="244">
        <v>27</v>
      </c>
      <c r="O533" s="244">
        <v>12339</v>
      </c>
      <c r="P533" s="260">
        <v>1.364933628318584</v>
      </c>
      <c r="Q533" s="245">
        <v>457</v>
      </c>
    </row>
    <row r="534" spans="1:17" ht="14.4" customHeight="1" x14ac:dyDescent="0.3">
      <c r="A534" s="240" t="s">
        <v>704</v>
      </c>
      <c r="B534" s="241" t="s">
        <v>530</v>
      </c>
      <c r="C534" s="241" t="s">
        <v>531</v>
      </c>
      <c r="D534" s="241" t="s">
        <v>637</v>
      </c>
      <c r="E534" s="241" t="s">
        <v>638</v>
      </c>
      <c r="F534" s="244">
        <v>402</v>
      </c>
      <c r="G534" s="244">
        <v>137886</v>
      </c>
      <c r="H534" s="244">
        <v>1</v>
      </c>
      <c r="I534" s="244">
        <v>343</v>
      </c>
      <c r="J534" s="244">
        <v>401</v>
      </c>
      <c r="K534" s="244">
        <v>138345</v>
      </c>
      <c r="L534" s="244">
        <v>1.0033288368652364</v>
      </c>
      <c r="M534" s="244">
        <v>345</v>
      </c>
      <c r="N534" s="244">
        <v>399</v>
      </c>
      <c r="O534" s="244">
        <v>138852</v>
      </c>
      <c r="P534" s="260">
        <v>1.0070057873895828</v>
      </c>
      <c r="Q534" s="245">
        <v>348</v>
      </c>
    </row>
    <row r="535" spans="1:17" ht="14.4" customHeight="1" x14ac:dyDescent="0.3">
      <c r="A535" s="240" t="s">
        <v>704</v>
      </c>
      <c r="B535" s="241" t="s">
        <v>530</v>
      </c>
      <c r="C535" s="241" t="s">
        <v>531</v>
      </c>
      <c r="D535" s="241" t="s">
        <v>639</v>
      </c>
      <c r="E535" s="241" t="s">
        <v>640</v>
      </c>
      <c r="F535" s="244"/>
      <c r="G535" s="244"/>
      <c r="H535" s="244"/>
      <c r="I535" s="244"/>
      <c r="J535" s="244">
        <v>1</v>
      </c>
      <c r="K535" s="244">
        <v>2874</v>
      </c>
      <c r="L535" s="244"/>
      <c r="M535" s="244">
        <v>2874</v>
      </c>
      <c r="N535" s="244"/>
      <c r="O535" s="244"/>
      <c r="P535" s="260"/>
      <c r="Q535" s="245"/>
    </row>
    <row r="536" spans="1:17" ht="14.4" customHeight="1" x14ac:dyDescent="0.3">
      <c r="A536" s="240" t="s">
        <v>704</v>
      </c>
      <c r="B536" s="241" t="s">
        <v>530</v>
      </c>
      <c r="C536" s="241" t="s">
        <v>531</v>
      </c>
      <c r="D536" s="241" t="s">
        <v>643</v>
      </c>
      <c r="E536" s="241" t="s">
        <v>644</v>
      </c>
      <c r="F536" s="244">
        <v>1</v>
      </c>
      <c r="G536" s="244">
        <v>1228</v>
      </c>
      <c r="H536" s="244">
        <v>1</v>
      </c>
      <c r="I536" s="244">
        <v>1228</v>
      </c>
      <c r="J536" s="244">
        <v>5</v>
      </c>
      <c r="K536" s="244">
        <v>6180</v>
      </c>
      <c r="L536" s="244">
        <v>5.0325732899022801</v>
      </c>
      <c r="M536" s="244">
        <v>1236</v>
      </c>
      <c r="N536" s="244">
        <v>3</v>
      </c>
      <c r="O536" s="244">
        <v>3735</v>
      </c>
      <c r="P536" s="260">
        <v>3.0415309446254071</v>
      </c>
      <c r="Q536" s="245">
        <v>1245</v>
      </c>
    </row>
    <row r="537" spans="1:17" ht="14.4" customHeight="1" x14ac:dyDescent="0.3">
      <c r="A537" s="240" t="s">
        <v>704</v>
      </c>
      <c r="B537" s="241" t="s">
        <v>530</v>
      </c>
      <c r="C537" s="241" t="s">
        <v>531</v>
      </c>
      <c r="D537" s="241" t="s">
        <v>645</v>
      </c>
      <c r="E537" s="241" t="s">
        <v>646</v>
      </c>
      <c r="F537" s="244">
        <v>4</v>
      </c>
      <c r="G537" s="244">
        <v>8844</v>
      </c>
      <c r="H537" s="244">
        <v>1</v>
      </c>
      <c r="I537" s="244">
        <v>2211</v>
      </c>
      <c r="J537" s="244">
        <v>24</v>
      </c>
      <c r="K537" s="244">
        <v>53304</v>
      </c>
      <c r="L537" s="244">
        <v>6.0271370420624155</v>
      </c>
      <c r="M537" s="244">
        <v>2221</v>
      </c>
      <c r="N537" s="244">
        <v>22</v>
      </c>
      <c r="O537" s="244">
        <v>49126</v>
      </c>
      <c r="P537" s="260">
        <v>5.5547263681592041</v>
      </c>
      <c r="Q537" s="245">
        <v>2233</v>
      </c>
    </row>
    <row r="538" spans="1:17" ht="14.4" customHeight="1" x14ac:dyDescent="0.3">
      <c r="A538" s="240" t="s">
        <v>704</v>
      </c>
      <c r="B538" s="241" t="s">
        <v>530</v>
      </c>
      <c r="C538" s="241" t="s">
        <v>531</v>
      </c>
      <c r="D538" s="241" t="s">
        <v>647</v>
      </c>
      <c r="E538" s="241" t="s">
        <v>648</v>
      </c>
      <c r="F538" s="244">
        <v>4</v>
      </c>
      <c r="G538" s="244">
        <v>3992</v>
      </c>
      <c r="H538" s="244">
        <v>1</v>
      </c>
      <c r="I538" s="244">
        <v>998</v>
      </c>
      <c r="J538" s="244">
        <v>21</v>
      </c>
      <c r="K538" s="244">
        <v>21000</v>
      </c>
      <c r="L538" s="244">
        <v>5.2605210420841679</v>
      </c>
      <c r="M538" s="244">
        <v>1000</v>
      </c>
      <c r="N538" s="244">
        <v>22</v>
      </c>
      <c r="O538" s="244">
        <v>22044</v>
      </c>
      <c r="P538" s="260">
        <v>5.5220440881763526</v>
      </c>
      <c r="Q538" s="245">
        <v>1002</v>
      </c>
    </row>
    <row r="539" spans="1:17" ht="14.4" customHeight="1" x14ac:dyDescent="0.3">
      <c r="A539" s="240" t="s">
        <v>705</v>
      </c>
      <c r="B539" s="241" t="s">
        <v>530</v>
      </c>
      <c r="C539" s="241" t="s">
        <v>531</v>
      </c>
      <c r="D539" s="241" t="s">
        <v>532</v>
      </c>
      <c r="E539" s="241" t="s">
        <v>533</v>
      </c>
      <c r="F539" s="244"/>
      <c r="G539" s="244"/>
      <c r="H539" s="244"/>
      <c r="I539" s="244"/>
      <c r="J539" s="244"/>
      <c r="K539" s="244"/>
      <c r="L539" s="244"/>
      <c r="M539" s="244"/>
      <c r="N539" s="244">
        <v>1</v>
      </c>
      <c r="O539" s="244">
        <v>266</v>
      </c>
      <c r="P539" s="260"/>
      <c r="Q539" s="245">
        <v>266</v>
      </c>
    </row>
    <row r="540" spans="1:17" ht="14.4" customHeight="1" x14ac:dyDescent="0.3">
      <c r="A540" s="240" t="s">
        <v>705</v>
      </c>
      <c r="B540" s="241" t="s">
        <v>530</v>
      </c>
      <c r="C540" s="241" t="s">
        <v>531</v>
      </c>
      <c r="D540" s="241" t="s">
        <v>544</v>
      </c>
      <c r="E540" s="241" t="s">
        <v>543</v>
      </c>
      <c r="F540" s="244">
        <v>14</v>
      </c>
      <c r="G540" s="244">
        <v>742</v>
      </c>
      <c r="H540" s="244">
        <v>1</v>
      </c>
      <c r="I540" s="244">
        <v>53</v>
      </c>
      <c r="J540" s="244">
        <v>26</v>
      </c>
      <c r="K540" s="244">
        <v>1378</v>
      </c>
      <c r="L540" s="244">
        <v>1.8571428571428572</v>
      </c>
      <c r="M540" s="244">
        <v>53</v>
      </c>
      <c r="N540" s="244">
        <v>44</v>
      </c>
      <c r="O540" s="244">
        <v>2332</v>
      </c>
      <c r="P540" s="260">
        <v>3.1428571428571428</v>
      </c>
      <c r="Q540" s="245">
        <v>53</v>
      </c>
    </row>
    <row r="541" spans="1:17" ht="14.4" customHeight="1" x14ac:dyDescent="0.3">
      <c r="A541" s="240" t="s">
        <v>705</v>
      </c>
      <c r="B541" s="241" t="s">
        <v>530</v>
      </c>
      <c r="C541" s="241" t="s">
        <v>531</v>
      </c>
      <c r="D541" s="241" t="s">
        <v>545</v>
      </c>
      <c r="E541" s="241" t="s">
        <v>546</v>
      </c>
      <c r="F541" s="244">
        <v>2</v>
      </c>
      <c r="G541" s="244">
        <v>106</v>
      </c>
      <c r="H541" s="244">
        <v>1</v>
      </c>
      <c r="I541" s="244">
        <v>53</v>
      </c>
      <c r="J541" s="244">
        <v>6</v>
      </c>
      <c r="K541" s="244">
        <v>318</v>
      </c>
      <c r="L541" s="244">
        <v>3</v>
      </c>
      <c r="M541" s="244">
        <v>53</v>
      </c>
      <c r="N541" s="244">
        <v>10</v>
      </c>
      <c r="O541" s="244">
        <v>530</v>
      </c>
      <c r="P541" s="260">
        <v>5</v>
      </c>
      <c r="Q541" s="245">
        <v>53</v>
      </c>
    </row>
    <row r="542" spans="1:17" ht="14.4" customHeight="1" x14ac:dyDescent="0.3">
      <c r="A542" s="240" t="s">
        <v>705</v>
      </c>
      <c r="B542" s="241" t="s">
        <v>530</v>
      </c>
      <c r="C542" s="241" t="s">
        <v>531</v>
      </c>
      <c r="D542" s="241" t="s">
        <v>547</v>
      </c>
      <c r="E542" s="241" t="s">
        <v>548</v>
      </c>
      <c r="F542" s="244">
        <v>2</v>
      </c>
      <c r="G542" s="244">
        <v>240</v>
      </c>
      <c r="H542" s="244">
        <v>1</v>
      </c>
      <c r="I542" s="244">
        <v>120</v>
      </c>
      <c r="J542" s="244">
        <v>14</v>
      </c>
      <c r="K542" s="244">
        <v>1680</v>
      </c>
      <c r="L542" s="244">
        <v>7</v>
      </c>
      <c r="M542" s="244">
        <v>120</v>
      </c>
      <c r="N542" s="244">
        <v>4</v>
      </c>
      <c r="O542" s="244">
        <v>484</v>
      </c>
      <c r="P542" s="260">
        <v>2.0166666666666666</v>
      </c>
      <c r="Q542" s="245">
        <v>121</v>
      </c>
    </row>
    <row r="543" spans="1:17" ht="14.4" customHeight="1" x14ac:dyDescent="0.3">
      <c r="A543" s="240" t="s">
        <v>705</v>
      </c>
      <c r="B543" s="241" t="s">
        <v>530</v>
      </c>
      <c r="C543" s="241" t="s">
        <v>531</v>
      </c>
      <c r="D543" s="241" t="s">
        <v>551</v>
      </c>
      <c r="E543" s="241" t="s">
        <v>552</v>
      </c>
      <c r="F543" s="244">
        <v>1</v>
      </c>
      <c r="G543" s="244">
        <v>1979</v>
      </c>
      <c r="H543" s="244">
        <v>1</v>
      </c>
      <c r="I543" s="244">
        <v>1979</v>
      </c>
      <c r="J543" s="244"/>
      <c r="K543" s="244"/>
      <c r="L543" s="244"/>
      <c r="M543" s="244"/>
      <c r="N543" s="244">
        <v>8</v>
      </c>
      <c r="O543" s="244">
        <v>15944</v>
      </c>
      <c r="P543" s="260">
        <v>8.0565942395149062</v>
      </c>
      <c r="Q543" s="245">
        <v>1993</v>
      </c>
    </row>
    <row r="544" spans="1:17" ht="14.4" customHeight="1" x14ac:dyDescent="0.3">
      <c r="A544" s="240" t="s">
        <v>705</v>
      </c>
      <c r="B544" s="241" t="s">
        <v>530</v>
      </c>
      <c r="C544" s="241" t="s">
        <v>531</v>
      </c>
      <c r="D544" s="241" t="s">
        <v>559</v>
      </c>
      <c r="E544" s="241" t="s">
        <v>560</v>
      </c>
      <c r="F544" s="244">
        <v>3</v>
      </c>
      <c r="G544" s="244">
        <v>486</v>
      </c>
      <c r="H544" s="244">
        <v>1</v>
      </c>
      <c r="I544" s="244">
        <v>162</v>
      </c>
      <c r="J544" s="244">
        <v>15</v>
      </c>
      <c r="K544" s="244">
        <v>2460</v>
      </c>
      <c r="L544" s="244">
        <v>5.0617283950617287</v>
      </c>
      <c r="M544" s="244">
        <v>164</v>
      </c>
      <c r="N544" s="244">
        <v>10</v>
      </c>
      <c r="O544" s="244">
        <v>1650</v>
      </c>
      <c r="P544" s="260">
        <v>3.3950617283950617</v>
      </c>
      <c r="Q544" s="245">
        <v>165</v>
      </c>
    </row>
    <row r="545" spans="1:17" ht="14.4" customHeight="1" x14ac:dyDescent="0.3">
      <c r="A545" s="240" t="s">
        <v>705</v>
      </c>
      <c r="B545" s="241" t="s">
        <v>530</v>
      </c>
      <c r="C545" s="241" t="s">
        <v>531</v>
      </c>
      <c r="D545" s="241" t="s">
        <v>561</v>
      </c>
      <c r="E545" s="241" t="s">
        <v>562</v>
      </c>
      <c r="F545" s="244">
        <v>2</v>
      </c>
      <c r="G545" s="244">
        <v>330</v>
      </c>
      <c r="H545" s="244">
        <v>1</v>
      </c>
      <c r="I545" s="244">
        <v>165</v>
      </c>
      <c r="J545" s="244">
        <v>3</v>
      </c>
      <c r="K545" s="244">
        <v>501</v>
      </c>
      <c r="L545" s="244">
        <v>1.5181818181818181</v>
      </c>
      <c r="M545" s="244">
        <v>167</v>
      </c>
      <c r="N545" s="244">
        <v>11</v>
      </c>
      <c r="O545" s="244">
        <v>1848</v>
      </c>
      <c r="P545" s="260">
        <v>5.6</v>
      </c>
      <c r="Q545" s="245">
        <v>168</v>
      </c>
    </row>
    <row r="546" spans="1:17" ht="14.4" customHeight="1" x14ac:dyDescent="0.3">
      <c r="A546" s="240" t="s">
        <v>705</v>
      </c>
      <c r="B546" s="241" t="s">
        <v>530</v>
      </c>
      <c r="C546" s="241" t="s">
        <v>531</v>
      </c>
      <c r="D546" s="241" t="s">
        <v>567</v>
      </c>
      <c r="E546" s="241" t="s">
        <v>568</v>
      </c>
      <c r="F546" s="244"/>
      <c r="G546" s="244"/>
      <c r="H546" s="244"/>
      <c r="I546" s="244"/>
      <c r="J546" s="244"/>
      <c r="K546" s="244"/>
      <c r="L546" s="244"/>
      <c r="M546" s="244"/>
      <c r="N546" s="244">
        <v>1</v>
      </c>
      <c r="O546" s="244">
        <v>316</v>
      </c>
      <c r="P546" s="260"/>
      <c r="Q546" s="245">
        <v>316</v>
      </c>
    </row>
    <row r="547" spans="1:17" ht="14.4" customHeight="1" x14ac:dyDescent="0.3">
      <c r="A547" s="240" t="s">
        <v>705</v>
      </c>
      <c r="B547" s="241" t="s">
        <v>530</v>
      </c>
      <c r="C547" s="241" t="s">
        <v>531</v>
      </c>
      <c r="D547" s="241" t="s">
        <v>575</v>
      </c>
      <c r="E547" s="241" t="s">
        <v>576</v>
      </c>
      <c r="F547" s="244">
        <v>13</v>
      </c>
      <c r="G547" s="244">
        <v>4381</v>
      </c>
      <c r="H547" s="244">
        <v>1</v>
      </c>
      <c r="I547" s="244">
        <v>337</v>
      </c>
      <c r="J547" s="244">
        <v>39</v>
      </c>
      <c r="K547" s="244">
        <v>13143</v>
      </c>
      <c r="L547" s="244">
        <v>3</v>
      </c>
      <c r="M547" s="244">
        <v>337</v>
      </c>
      <c r="N547" s="244">
        <v>19</v>
      </c>
      <c r="O547" s="244">
        <v>6422</v>
      </c>
      <c r="P547" s="260">
        <v>1.4658753709198813</v>
      </c>
      <c r="Q547" s="245">
        <v>338</v>
      </c>
    </row>
    <row r="548" spans="1:17" ht="14.4" customHeight="1" x14ac:dyDescent="0.3">
      <c r="A548" s="240" t="s">
        <v>705</v>
      </c>
      <c r="B548" s="241" t="s">
        <v>530</v>
      </c>
      <c r="C548" s="241" t="s">
        <v>531</v>
      </c>
      <c r="D548" s="241" t="s">
        <v>593</v>
      </c>
      <c r="E548" s="241" t="s">
        <v>594</v>
      </c>
      <c r="F548" s="244">
        <v>1</v>
      </c>
      <c r="G548" s="244">
        <v>27</v>
      </c>
      <c r="H548" s="244">
        <v>1</v>
      </c>
      <c r="I548" s="244">
        <v>27</v>
      </c>
      <c r="J548" s="244"/>
      <c r="K548" s="244"/>
      <c r="L548" s="244"/>
      <c r="M548" s="244"/>
      <c r="N548" s="244"/>
      <c r="O548" s="244"/>
      <c r="P548" s="260"/>
      <c r="Q548" s="245"/>
    </row>
    <row r="549" spans="1:17" ht="14.4" customHeight="1" x14ac:dyDescent="0.3">
      <c r="A549" s="240" t="s">
        <v>705</v>
      </c>
      <c r="B549" s="241" t="s">
        <v>530</v>
      </c>
      <c r="C549" s="241" t="s">
        <v>531</v>
      </c>
      <c r="D549" s="241" t="s">
        <v>601</v>
      </c>
      <c r="E549" s="241" t="s">
        <v>602</v>
      </c>
      <c r="F549" s="244">
        <v>1</v>
      </c>
      <c r="G549" s="244">
        <v>36</v>
      </c>
      <c r="H549" s="244">
        <v>1</v>
      </c>
      <c r="I549" s="244">
        <v>36</v>
      </c>
      <c r="J549" s="244"/>
      <c r="K549" s="244"/>
      <c r="L549" s="244"/>
      <c r="M549" s="244"/>
      <c r="N549" s="244"/>
      <c r="O549" s="244"/>
      <c r="P549" s="260"/>
      <c r="Q549" s="245"/>
    </row>
    <row r="550" spans="1:17" ht="14.4" customHeight="1" x14ac:dyDescent="0.3">
      <c r="A550" s="240" t="s">
        <v>705</v>
      </c>
      <c r="B550" s="241" t="s">
        <v>530</v>
      </c>
      <c r="C550" s="241" t="s">
        <v>531</v>
      </c>
      <c r="D550" s="241" t="s">
        <v>613</v>
      </c>
      <c r="E550" s="241" t="s">
        <v>614</v>
      </c>
      <c r="F550" s="244">
        <v>1</v>
      </c>
      <c r="G550" s="244">
        <v>656</v>
      </c>
      <c r="H550" s="244">
        <v>1</v>
      </c>
      <c r="I550" s="244">
        <v>656</v>
      </c>
      <c r="J550" s="244">
        <v>1</v>
      </c>
      <c r="K550" s="244">
        <v>660</v>
      </c>
      <c r="L550" s="244">
        <v>1.0060975609756098</v>
      </c>
      <c r="M550" s="244">
        <v>660</v>
      </c>
      <c r="N550" s="244"/>
      <c r="O550" s="244"/>
      <c r="P550" s="260"/>
      <c r="Q550" s="245"/>
    </row>
    <row r="551" spans="1:17" ht="14.4" customHeight="1" x14ac:dyDescent="0.3">
      <c r="A551" s="240" t="s">
        <v>705</v>
      </c>
      <c r="B551" s="241" t="s">
        <v>530</v>
      </c>
      <c r="C551" s="241" t="s">
        <v>531</v>
      </c>
      <c r="D551" s="241" t="s">
        <v>615</v>
      </c>
      <c r="E551" s="241" t="s">
        <v>616</v>
      </c>
      <c r="F551" s="244">
        <v>3</v>
      </c>
      <c r="G551" s="244">
        <v>234</v>
      </c>
      <c r="H551" s="244">
        <v>1</v>
      </c>
      <c r="I551" s="244">
        <v>78</v>
      </c>
      <c r="J551" s="244">
        <v>2</v>
      </c>
      <c r="K551" s="244">
        <v>156</v>
      </c>
      <c r="L551" s="244">
        <v>0.66666666666666663</v>
      </c>
      <c r="M551" s="244">
        <v>78</v>
      </c>
      <c r="N551" s="244"/>
      <c r="O551" s="244"/>
      <c r="P551" s="260"/>
      <c r="Q551" s="245"/>
    </row>
    <row r="552" spans="1:17" ht="14.4" customHeight="1" x14ac:dyDescent="0.3">
      <c r="A552" s="240" t="s">
        <v>705</v>
      </c>
      <c r="B552" s="241" t="s">
        <v>530</v>
      </c>
      <c r="C552" s="241" t="s">
        <v>531</v>
      </c>
      <c r="D552" s="241" t="s">
        <v>617</v>
      </c>
      <c r="E552" s="241" t="s">
        <v>618</v>
      </c>
      <c r="F552" s="244">
        <v>1</v>
      </c>
      <c r="G552" s="244">
        <v>114</v>
      </c>
      <c r="H552" s="244">
        <v>1</v>
      </c>
      <c r="I552" s="244">
        <v>114</v>
      </c>
      <c r="J552" s="244">
        <v>1</v>
      </c>
      <c r="K552" s="244">
        <v>115</v>
      </c>
      <c r="L552" s="244">
        <v>1.0087719298245614</v>
      </c>
      <c r="M552" s="244">
        <v>115</v>
      </c>
      <c r="N552" s="244">
        <v>1</v>
      </c>
      <c r="O552" s="244">
        <v>115</v>
      </c>
      <c r="P552" s="260">
        <v>1.0087719298245614</v>
      </c>
      <c r="Q552" s="245">
        <v>115</v>
      </c>
    </row>
    <row r="553" spans="1:17" ht="14.4" customHeight="1" x14ac:dyDescent="0.3">
      <c r="A553" s="240" t="s">
        <v>705</v>
      </c>
      <c r="B553" s="241" t="s">
        <v>530</v>
      </c>
      <c r="C553" s="241" t="s">
        <v>531</v>
      </c>
      <c r="D553" s="241" t="s">
        <v>619</v>
      </c>
      <c r="E553" s="241" t="s">
        <v>620</v>
      </c>
      <c r="F553" s="244">
        <v>1</v>
      </c>
      <c r="G553" s="244">
        <v>135</v>
      </c>
      <c r="H553" s="244">
        <v>1</v>
      </c>
      <c r="I553" s="244">
        <v>135</v>
      </c>
      <c r="J553" s="244"/>
      <c r="K553" s="244"/>
      <c r="L553" s="244"/>
      <c r="M553" s="244"/>
      <c r="N553" s="244"/>
      <c r="O553" s="244"/>
      <c r="P553" s="260"/>
      <c r="Q553" s="245"/>
    </row>
    <row r="554" spans="1:17" ht="14.4" customHeight="1" x14ac:dyDescent="0.3">
      <c r="A554" s="240" t="s">
        <v>705</v>
      </c>
      <c r="B554" s="241" t="s">
        <v>530</v>
      </c>
      <c r="C554" s="241" t="s">
        <v>531</v>
      </c>
      <c r="D554" s="241" t="s">
        <v>623</v>
      </c>
      <c r="E554" s="241" t="s">
        <v>624</v>
      </c>
      <c r="F554" s="244">
        <v>5</v>
      </c>
      <c r="G554" s="244">
        <v>1390</v>
      </c>
      <c r="H554" s="244">
        <v>1</v>
      </c>
      <c r="I554" s="244">
        <v>278</v>
      </c>
      <c r="J554" s="244">
        <v>15</v>
      </c>
      <c r="K554" s="244">
        <v>4200</v>
      </c>
      <c r="L554" s="244">
        <v>3.0215827338129495</v>
      </c>
      <c r="M554" s="244">
        <v>280</v>
      </c>
      <c r="N554" s="244">
        <v>11</v>
      </c>
      <c r="O554" s="244">
        <v>3091</v>
      </c>
      <c r="P554" s="260">
        <v>2.2237410071942447</v>
      </c>
      <c r="Q554" s="245">
        <v>281</v>
      </c>
    </row>
    <row r="555" spans="1:17" ht="14.4" customHeight="1" x14ac:dyDescent="0.3">
      <c r="A555" s="240" t="s">
        <v>705</v>
      </c>
      <c r="B555" s="241" t="s">
        <v>530</v>
      </c>
      <c r="C555" s="241" t="s">
        <v>531</v>
      </c>
      <c r="D555" s="241" t="s">
        <v>625</v>
      </c>
      <c r="E555" s="241" t="s">
        <v>626</v>
      </c>
      <c r="F555" s="244"/>
      <c r="G555" s="244"/>
      <c r="H555" s="244"/>
      <c r="I555" s="244"/>
      <c r="J555" s="244">
        <v>1</v>
      </c>
      <c r="K555" s="244">
        <v>242</v>
      </c>
      <c r="L555" s="244"/>
      <c r="M555" s="244">
        <v>242</v>
      </c>
      <c r="N555" s="244"/>
      <c r="O555" s="244"/>
      <c r="P555" s="260"/>
      <c r="Q555" s="245"/>
    </row>
    <row r="556" spans="1:17" ht="14.4" customHeight="1" x14ac:dyDescent="0.3">
      <c r="A556" s="240" t="s">
        <v>705</v>
      </c>
      <c r="B556" s="241" t="s">
        <v>530</v>
      </c>
      <c r="C556" s="241" t="s">
        <v>531</v>
      </c>
      <c r="D556" s="241" t="s">
        <v>629</v>
      </c>
      <c r="E556" s="241" t="s">
        <v>630</v>
      </c>
      <c r="F556" s="244">
        <v>4</v>
      </c>
      <c r="G556" s="244">
        <v>1804</v>
      </c>
      <c r="H556" s="244">
        <v>1</v>
      </c>
      <c r="I556" s="244">
        <v>451</v>
      </c>
      <c r="J556" s="244">
        <v>8</v>
      </c>
      <c r="K556" s="244">
        <v>3624</v>
      </c>
      <c r="L556" s="244">
        <v>2.0088691796008868</v>
      </c>
      <c r="M556" s="244">
        <v>453</v>
      </c>
      <c r="N556" s="244">
        <v>15</v>
      </c>
      <c r="O556" s="244">
        <v>6840</v>
      </c>
      <c r="P556" s="260">
        <v>3.7915742793791574</v>
      </c>
      <c r="Q556" s="245">
        <v>456</v>
      </c>
    </row>
    <row r="557" spans="1:17" ht="14.4" customHeight="1" x14ac:dyDescent="0.3">
      <c r="A557" s="240" t="s">
        <v>705</v>
      </c>
      <c r="B557" s="241" t="s">
        <v>530</v>
      </c>
      <c r="C557" s="241" t="s">
        <v>531</v>
      </c>
      <c r="D557" s="241" t="s">
        <v>631</v>
      </c>
      <c r="E557" s="241" t="s">
        <v>632</v>
      </c>
      <c r="F557" s="244"/>
      <c r="G557" s="244"/>
      <c r="H557" s="244"/>
      <c r="I557" s="244"/>
      <c r="J557" s="244"/>
      <c r="K557" s="244"/>
      <c r="L557" s="244"/>
      <c r="M557" s="244"/>
      <c r="N557" s="244">
        <v>1</v>
      </c>
      <c r="O557" s="244">
        <v>457</v>
      </c>
      <c r="P557" s="260"/>
      <c r="Q557" s="245">
        <v>457</v>
      </c>
    </row>
    <row r="558" spans="1:17" ht="14.4" customHeight="1" x14ac:dyDescent="0.3">
      <c r="A558" s="240" t="s">
        <v>705</v>
      </c>
      <c r="B558" s="241" t="s">
        <v>530</v>
      </c>
      <c r="C558" s="241" t="s">
        <v>531</v>
      </c>
      <c r="D558" s="241" t="s">
        <v>637</v>
      </c>
      <c r="E558" s="241" t="s">
        <v>638</v>
      </c>
      <c r="F558" s="244">
        <v>9</v>
      </c>
      <c r="G558" s="244">
        <v>3087</v>
      </c>
      <c r="H558" s="244">
        <v>1</v>
      </c>
      <c r="I558" s="244">
        <v>343</v>
      </c>
      <c r="J558" s="244">
        <v>24</v>
      </c>
      <c r="K558" s="244">
        <v>8280</v>
      </c>
      <c r="L558" s="244">
        <v>2.6822157434402332</v>
      </c>
      <c r="M558" s="244">
        <v>345</v>
      </c>
      <c r="N558" s="244">
        <v>27</v>
      </c>
      <c r="O558" s="244">
        <v>9396</v>
      </c>
      <c r="P558" s="260">
        <v>3.0437317784256561</v>
      </c>
      <c r="Q558" s="245">
        <v>348</v>
      </c>
    </row>
    <row r="559" spans="1:17" ht="14.4" customHeight="1" x14ac:dyDescent="0.3">
      <c r="A559" s="240" t="s">
        <v>705</v>
      </c>
      <c r="B559" s="241" t="s">
        <v>530</v>
      </c>
      <c r="C559" s="241" t="s">
        <v>531</v>
      </c>
      <c r="D559" s="241" t="s">
        <v>639</v>
      </c>
      <c r="E559" s="241" t="s">
        <v>640</v>
      </c>
      <c r="F559" s="244">
        <v>1</v>
      </c>
      <c r="G559" s="244">
        <v>2864</v>
      </c>
      <c r="H559" s="244">
        <v>1</v>
      </c>
      <c r="I559" s="244">
        <v>2864</v>
      </c>
      <c r="J559" s="244"/>
      <c r="K559" s="244"/>
      <c r="L559" s="244"/>
      <c r="M559" s="244"/>
      <c r="N559" s="244"/>
      <c r="O559" s="244"/>
      <c r="P559" s="260"/>
      <c r="Q559" s="245"/>
    </row>
    <row r="560" spans="1:17" ht="14.4" customHeight="1" x14ac:dyDescent="0.3">
      <c r="A560" s="240" t="s">
        <v>705</v>
      </c>
      <c r="B560" s="241" t="s">
        <v>530</v>
      </c>
      <c r="C560" s="241" t="s">
        <v>531</v>
      </c>
      <c r="D560" s="241" t="s">
        <v>641</v>
      </c>
      <c r="E560" s="241" t="s">
        <v>642</v>
      </c>
      <c r="F560" s="244"/>
      <c r="G560" s="244"/>
      <c r="H560" s="244"/>
      <c r="I560" s="244"/>
      <c r="J560" s="244"/>
      <c r="K560" s="244"/>
      <c r="L560" s="244"/>
      <c r="M560" s="244"/>
      <c r="N560" s="244">
        <v>1</v>
      </c>
      <c r="O560" s="244">
        <v>2164</v>
      </c>
      <c r="P560" s="260"/>
      <c r="Q560" s="245">
        <v>2164</v>
      </c>
    </row>
    <row r="561" spans="1:17" ht="14.4" customHeight="1" x14ac:dyDescent="0.3">
      <c r="A561" s="240" t="s">
        <v>705</v>
      </c>
      <c r="B561" s="241" t="s">
        <v>530</v>
      </c>
      <c r="C561" s="241" t="s">
        <v>531</v>
      </c>
      <c r="D561" s="241" t="s">
        <v>643</v>
      </c>
      <c r="E561" s="241" t="s">
        <v>644</v>
      </c>
      <c r="F561" s="244"/>
      <c r="G561" s="244"/>
      <c r="H561" s="244"/>
      <c r="I561" s="244"/>
      <c r="J561" s="244">
        <v>1</v>
      </c>
      <c r="K561" s="244">
        <v>1236</v>
      </c>
      <c r="L561" s="244"/>
      <c r="M561" s="244">
        <v>1236</v>
      </c>
      <c r="N561" s="244"/>
      <c r="O561" s="244"/>
      <c r="P561" s="260"/>
      <c r="Q561" s="245"/>
    </row>
    <row r="562" spans="1:17" ht="14.4" customHeight="1" x14ac:dyDescent="0.3">
      <c r="A562" s="240" t="s">
        <v>705</v>
      </c>
      <c r="B562" s="241" t="s">
        <v>530</v>
      </c>
      <c r="C562" s="241" t="s">
        <v>531</v>
      </c>
      <c r="D562" s="241" t="s">
        <v>645</v>
      </c>
      <c r="E562" s="241" t="s">
        <v>646</v>
      </c>
      <c r="F562" s="244"/>
      <c r="G562" s="244"/>
      <c r="H562" s="244"/>
      <c r="I562" s="244"/>
      <c r="J562" s="244">
        <v>4</v>
      </c>
      <c r="K562" s="244">
        <v>8884</v>
      </c>
      <c r="L562" s="244"/>
      <c r="M562" s="244">
        <v>2221</v>
      </c>
      <c r="N562" s="244"/>
      <c r="O562" s="244"/>
      <c r="P562" s="260"/>
      <c r="Q562" s="245"/>
    </row>
    <row r="563" spans="1:17" ht="14.4" customHeight="1" x14ac:dyDescent="0.3">
      <c r="A563" s="240" t="s">
        <v>705</v>
      </c>
      <c r="B563" s="241" t="s">
        <v>530</v>
      </c>
      <c r="C563" s="241" t="s">
        <v>531</v>
      </c>
      <c r="D563" s="241" t="s">
        <v>647</v>
      </c>
      <c r="E563" s="241" t="s">
        <v>648</v>
      </c>
      <c r="F563" s="244"/>
      <c r="G563" s="244"/>
      <c r="H563" s="244"/>
      <c r="I563" s="244"/>
      <c r="J563" s="244">
        <v>4</v>
      </c>
      <c r="K563" s="244">
        <v>4000</v>
      </c>
      <c r="L563" s="244"/>
      <c r="M563" s="244">
        <v>1000</v>
      </c>
      <c r="N563" s="244"/>
      <c r="O563" s="244"/>
      <c r="P563" s="260"/>
      <c r="Q563" s="245"/>
    </row>
    <row r="564" spans="1:17" ht="14.4" customHeight="1" x14ac:dyDescent="0.3">
      <c r="A564" s="240" t="s">
        <v>706</v>
      </c>
      <c r="B564" s="241" t="s">
        <v>530</v>
      </c>
      <c r="C564" s="241" t="s">
        <v>531</v>
      </c>
      <c r="D564" s="241" t="s">
        <v>532</v>
      </c>
      <c r="E564" s="241" t="s">
        <v>533</v>
      </c>
      <c r="F564" s="244">
        <v>3</v>
      </c>
      <c r="G564" s="244">
        <v>792</v>
      </c>
      <c r="H564" s="244">
        <v>1</v>
      </c>
      <c r="I564" s="244">
        <v>264</v>
      </c>
      <c r="J564" s="244">
        <v>1</v>
      </c>
      <c r="K564" s="244">
        <v>265</v>
      </c>
      <c r="L564" s="244">
        <v>0.33459595959595961</v>
      </c>
      <c r="M564" s="244">
        <v>265</v>
      </c>
      <c r="N564" s="244">
        <v>1</v>
      </c>
      <c r="O564" s="244">
        <v>266</v>
      </c>
      <c r="P564" s="260">
        <v>0.33585858585858586</v>
      </c>
      <c r="Q564" s="245">
        <v>266</v>
      </c>
    </row>
    <row r="565" spans="1:17" ht="14.4" customHeight="1" x14ac:dyDescent="0.3">
      <c r="A565" s="240" t="s">
        <v>706</v>
      </c>
      <c r="B565" s="241" t="s">
        <v>530</v>
      </c>
      <c r="C565" s="241" t="s">
        <v>531</v>
      </c>
      <c r="D565" s="241" t="s">
        <v>534</v>
      </c>
      <c r="E565" s="241" t="s">
        <v>535</v>
      </c>
      <c r="F565" s="244">
        <v>11</v>
      </c>
      <c r="G565" s="244">
        <v>11066</v>
      </c>
      <c r="H565" s="244">
        <v>1</v>
      </c>
      <c r="I565" s="244">
        <v>1006</v>
      </c>
      <c r="J565" s="244">
        <v>10</v>
      </c>
      <c r="K565" s="244">
        <v>10140</v>
      </c>
      <c r="L565" s="244">
        <v>0.91632026025664193</v>
      </c>
      <c r="M565" s="244">
        <v>1014</v>
      </c>
      <c r="N565" s="244">
        <v>2</v>
      </c>
      <c r="O565" s="244">
        <v>2048</v>
      </c>
      <c r="P565" s="260">
        <v>0.18507138984276161</v>
      </c>
      <c r="Q565" s="245">
        <v>1024</v>
      </c>
    </row>
    <row r="566" spans="1:17" ht="14.4" customHeight="1" x14ac:dyDescent="0.3">
      <c r="A566" s="240" t="s">
        <v>706</v>
      </c>
      <c r="B566" s="241" t="s">
        <v>530</v>
      </c>
      <c r="C566" s="241" t="s">
        <v>531</v>
      </c>
      <c r="D566" s="241" t="s">
        <v>536</v>
      </c>
      <c r="E566" s="241" t="s">
        <v>537</v>
      </c>
      <c r="F566" s="244"/>
      <c r="G566" s="244"/>
      <c r="H566" s="244"/>
      <c r="I566" s="244"/>
      <c r="J566" s="244">
        <v>1</v>
      </c>
      <c r="K566" s="244">
        <v>2049</v>
      </c>
      <c r="L566" s="244"/>
      <c r="M566" s="244">
        <v>2049</v>
      </c>
      <c r="N566" s="244">
        <v>1</v>
      </c>
      <c r="O566" s="244">
        <v>2064</v>
      </c>
      <c r="P566" s="260"/>
      <c r="Q566" s="245">
        <v>2064</v>
      </c>
    </row>
    <row r="567" spans="1:17" ht="14.4" customHeight="1" x14ac:dyDescent="0.3">
      <c r="A567" s="240" t="s">
        <v>706</v>
      </c>
      <c r="B567" s="241" t="s">
        <v>530</v>
      </c>
      <c r="C567" s="241" t="s">
        <v>531</v>
      </c>
      <c r="D567" s="241" t="s">
        <v>544</v>
      </c>
      <c r="E567" s="241" t="s">
        <v>543</v>
      </c>
      <c r="F567" s="244">
        <v>68</v>
      </c>
      <c r="G567" s="244">
        <v>3604</v>
      </c>
      <c r="H567" s="244">
        <v>1</v>
      </c>
      <c r="I567" s="244">
        <v>53</v>
      </c>
      <c r="J567" s="244">
        <v>70</v>
      </c>
      <c r="K567" s="244">
        <v>3710</v>
      </c>
      <c r="L567" s="244">
        <v>1.0294117647058822</v>
      </c>
      <c r="M567" s="244">
        <v>53</v>
      </c>
      <c r="N567" s="244">
        <v>36</v>
      </c>
      <c r="O567" s="244">
        <v>1908</v>
      </c>
      <c r="P567" s="260">
        <v>0.52941176470588236</v>
      </c>
      <c r="Q567" s="245">
        <v>53</v>
      </c>
    </row>
    <row r="568" spans="1:17" ht="14.4" customHeight="1" x14ac:dyDescent="0.3">
      <c r="A568" s="240" t="s">
        <v>706</v>
      </c>
      <c r="B568" s="241" t="s">
        <v>530</v>
      </c>
      <c r="C568" s="241" t="s">
        <v>531</v>
      </c>
      <c r="D568" s="241" t="s">
        <v>545</v>
      </c>
      <c r="E568" s="241" t="s">
        <v>546</v>
      </c>
      <c r="F568" s="244">
        <v>402</v>
      </c>
      <c r="G568" s="244">
        <v>21306</v>
      </c>
      <c r="H568" s="244">
        <v>1</v>
      </c>
      <c r="I568" s="244">
        <v>53</v>
      </c>
      <c r="J568" s="244">
        <v>524</v>
      </c>
      <c r="K568" s="244">
        <v>27772</v>
      </c>
      <c r="L568" s="244">
        <v>1.3034825870646767</v>
      </c>
      <c r="M568" s="244">
        <v>53</v>
      </c>
      <c r="N568" s="244">
        <v>572</v>
      </c>
      <c r="O568" s="244">
        <v>30316</v>
      </c>
      <c r="P568" s="260">
        <v>1.4228855721393034</v>
      </c>
      <c r="Q568" s="245">
        <v>53</v>
      </c>
    </row>
    <row r="569" spans="1:17" ht="14.4" customHeight="1" x14ac:dyDescent="0.3">
      <c r="A569" s="240" t="s">
        <v>706</v>
      </c>
      <c r="B569" s="241" t="s">
        <v>530</v>
      </c>
      <c r="C569" s="241" t="s">
        <v>531</v>
      </c>
      <c r="D569" s="241" t="s">
        <v>547</v>
      </c>
      <c r="E569" s="241" t="s">
        <v>548</v>
      </c>
      <c r="F569" s="244"/>
      <c r="G569" s="244"/>
      <c r="H569" s="244"/>
      <c r="I569" s="244"/>
      <c r="J569" s="244">
        <v>4</v>
      </c>
      <c r="K569" s="244">
        <v>480</v>
      </c>
      <c r="L569" s="244"/>
      <c r="M569" s="244">
        <v>120</v>
      </c>
      <c r="N569" s="244"/>
      <c r="O569" s="244"/>
      <c r="P569" s="260"/>
      <c r="Q569" s="245"/>
    </row>
    <row r="570" spans="1:17" ht="14.4" customHeight="1" x14ac:dyDescent="0.3">
      <c r="A570" s="240" t="s">
        <v>706</v>
      </c>
      <c r="B570" s="241" t="s">
        <v>530</v>
      </c>
      <c r="C570" s="241" t="s">
        <v>531</v>
      </c>
      <c r="D570" s="241" t="s">
        <v>551</v>
      </c>
      <c r="E570" s="241" t="s">
        <v>552</v>
      </c>
      <c r="F570" s="244">
        <v>5</v>
      </c>
      <c r="G570" s="244">
        <v>9895</v>
      </c>
      <c r="H570" s="244">
        <v>1</v>
      </c>
      <c r="I570" s="244">
        <v>1979</v>
      </c>
      <c r="J570" s="244">
        <v>8</v>
      </c>
      <c r="K570" s="244">
        <v>15880</v>
      </c>
      <c r="L570" s="244">
        <v>1.6048509348155635</v>
      </c>
      <c r="M570" s="244">
        <v>1985</v>
      </c>
      <c r="N570" s="244">
        <v>8</v>
      </c>
      <c r="O570" s="244">
        <v>15944</v>
      </c>
      <c r="P570" s="260">
        <v>1.6113188479029814</v>
      </c>
      <c r="Q570" s="245">
        <v>1993</v>
      </c>
    </row>
    <row r="571" spans="1:17" ht="14.4" customHeight="1" x14ac:dyDescent="0.3">
      <c r="A571" s="240" t="s">
        <v>706</v>
      </c>
      <c r="B571" s="241" t="s">
        <v>530</v>
      </c>
      <c r="C571" s="241" t="s">
        <v>531</v>
      </c>
      <c r="D571" s="241" t="s">
        <v>559</v>
      </c>
      <c r="E571" s="241" t="s">
        <v>560</v>
      </c>
      <c r="F571" s="244">
        <v>187</v>
      </c>
      <c r="G571" s="244">
        <v>30294</v>
      </c>
      <c r="H571" s="244">
        <v>1</v>
      </c>
      <c r="I571" s="244">
        <v>162</v>
      </c>
      <c r="J571" s="244">
        <v>229</v>
      </c>
      <c r="K571" s="244">
        <v>37556</v>
      </c>
      <c r="L571" s="244">
        <v>1.2397174357958671</v>
      </c>
      <c r="M571" s="244">
        <v>164</v>
      </c>
      <c r="N571" s="244">
        <v>89</v>
      </c>
      <c r="O571" s="244">
        <v>14685</v>
      </c>
      <c r="P571" s="260">
        <v>0.48474945533769065</v>
      </c>
      <c r="Q571" s="245">
        <v>165</v>
      </c>
    </row>
    <row r="572" spans="1:17" ht="14.4" customHeight="1" x14ac:dyDescent="0.3">
      <c r="A572" s="240" t="s">
        <v>706</v>
      </c>
      <c r="B572" s="241" t="s">
        <v>530</v>
      </c>
      <c r="C572" s="241" t="s">
        <v>531</v>
      </c>
      <c r="D572" s="241" t="s">
        <v>561</v>
      </c>
      <c r="E572" s="241" t="s">
        <v>562</v>
      </c>
      <c r="F572" s="244">
        <v>166</v>
      </c>
      <c r="G572" s="244">
        <v>27390</v>
      </c>
      <c r="H572" s="244">
        <v>1</v>
      </c>
      <c r="I572" s="244">
        <v>165</v>
      </c>
      <c r="J572" s="244">
        <v>216</v>
      </c>
      <c r="K572" s="244">
        <v>36072</v>
      </c>
      <c r="L572" s="244">
        <v>1.3169769989047098</v>
      </c>
      <c r="M572" s="244">
        <v>167</v>
      </c>
      <c r="N572" s="244">
        <v>170</v>
      </c>
      <c r="O572" s="244">
        <v>28560</v>
      </c>
      <c r="P572" s="260">
        <v>1.0427163198247535</v>
      </c>
      <c r="Q572" s="245">
        <v>168</v>
      </c>
    </row>
    <row r="573" spans="1:17" ht="14.4" customHeight="1" x14ac:dyDescent="0.3">
      <c r="A573" s="240" t="s">
        <v>706</v>
      </c>
      <c r="B573" s="241" t="s">
        <v>530</v>
      </c>
      <c r="C573" s="241" t="s">
        <v>531</v>
      </c>
      <c r="D573" s="241" t="s">
        <v>563</v>
      </c>
      <c r="E573" s="241" t="s">
        <v>564</v>
      </c>
      <c r="F573" s="244">
        <v>10</v>
      </c>
      <c r="G573" s="244">
        <v>1580</v>
      </c>
      <c r="H573" s="244">
        <v>1</v>
      </c>
      <c r="I573" s="244">
        <v>158</v>
      </c>
      <c r="J573" s="244">
        <v>13</v>
      </c>
      <c r="K573" s="244">
        <v>2067</v>
      </c>
      <c r="L573" s="244">
        <v>1.3082278481012659</v>
      </c>
      <c r="M573" s="244">
        <v>159</v>
      </c>
      <c r="N573" s="244">
        <v>4</v>
      </c>
      <c r="O573" s="244">
        <v>640</v>
      </c>
      <c r="P573" s="260">
        <v>0.4050632911392405</v>
      </c>
      <c r="Q573" s="245">
        <v>160</v>
      </c>
    </row>
    <row r="574" spans="1:17" ht="14.4" customHeight="1" x14ac:dyDescent="0.3">
      <c r="A574" s="240" t="s">
        <v>706</v>
      </c>
      <c r="B574" s="241" t="s">
        <v>530</v>
      </c>
      <c r="C574" s="241" t="s">
        <v>531</v>
      </c>
      <c r="D574" s="241" t="s">
        <v>567</v>
      </c>
      <c r="E574" s="241" t="s">
        <v>568</v>
      </c>
      <c r="F574" s="244">
        <v>375</v>
      </c>
      <c r="G574" s="244">
        <v>116625</v>
      </c>
      <c r="H574" s="244">
        <v>1</v>
      </c>
      <c r="I574" s="244">
        <v>311</v>
      </c>
      <c r="J574" s="244">
        <v>386</v>
      </c>
      <c r="K574" s="244">
        <v>120818</v>
      </c>
      <c r="L574" s="244">
        <v>1.0359528403001073</v>
      </c>
      <c r="M574" s="244">
        <v>313</v>
      </c>
      <c r="N574" s="244">
        <v>419</v>
      </c>
      <c r="O574" s="244">
        <v>132404</v>
      </c>
      <c r="P574" s="260">
        <v>1.1352968917470525</v>
      </c>
      <c r="Q574" s="245">
        <v>316</v>
      </c>
    </row>
    <row r="575" spans="1:17" ht="14.4" customHeight="1" x14ac:dyDescent="0.3">
      <c r="A575" s="240" t="s">
        <v>706</v>
      </c>
      <c r="B575" s="241" t="s">
        <v>530</v>
      </c>
      <c r="C575" s="241" t="s">
        <v>531</v>
      </c>
      <c r="D575" s="241" t="s">
        <v>569</v>
      </c>
      <c r="E575" s="241" t="s">
        <v>570</v>
      </c>
      <c r="F575" s="244">
        <v>126</v>
      </c>
      <c r="G575" s="244">
        <v>53298</v>
      </c>
      <c r="H575" s="244">
        <v>1</v>
      </c>
      <c r="I575" s="244">
        <v>423</v>
      </c>
      <c r="J575" s="244">
        <v>158</v>
      </c>
      <c r="K575" s="244">
        <v>67150</v>
      </c>
      <c r="L575" s="244">
        <v>1.2598971818829976</v>
      </c>
      <c r="M575" s="244">
        <v>425</v>
      </c>
      <c r="N575" s="244">
        <v>118</v>
      </c>
      <c r="O575" s="244">
        <v>50622</v>
      </c>
      <c r="P575" s="260">
        <v>0.94979173702577957</v>
      </c>
      <c r="Q575" s="245">
        <v>429</v>
      </c>
    </row>
    <row r="576" spans="1:17" ht="14.4" customHeight="1" x14ac:dyDescent="0.3">
      <c r="A576" s="240" t="s">
        <v>706</v>
      </c>
      <c r="B576" s="241" t="s">
        <v>530</v>
      </c>
      <c r="C576" s="241" t="s">
        <v>531</v>
      </c>
      <c r="D576" s="241" t="s">
        <v>571</v>
      </c>
      <c r="E576" s="241" t="s">
        <v>572</v>
      </c>
      <c r="F576" s="244"/>
      <c r="G576" s="244"/>
      <c r="H576" s="244"/>
      <c r="I576" s="244"/>
      <c r="J576" s="244">
        <v>3</v>
      </c>
      <c r="K576" s="244">
        <v>1302</v>
      </c>
      <c r="L576" s="244"/>
      <c r="M576" s="244">
        <v>434</v>
      </c>
      <c r="N576" s="244">
        <v>3</v>
      </c>
      <c r="O576" s="244">
        <v>1305</v>
      </c>
      <c r="P576" s="260"/>
      <c r="Q576" s="245">
        <v>435</v>
      </c>
    </row>
    <row r="577" spans="1:17" ht="14.4" customHeight="1" x14ac:dyDescent="0.3">
      <c r="A577" s="240" t="s">
        <v>706</v>
      </c>
      <c r="B577" s="241" t="s">
        <v>530</v>
      </c>
      <c r="C577" s="241" t="s">
        <v>531</v>
      </c>
      <c r="D577" s="241" t="s">
        <v>575</v>
      </c>
      <c r="E577" s="241" t="s">
        <v>576</v>
      </c>
      <c r="F577" s="244">
        <v>290</v>
      </c>
      <c r="G577" s="244">
        <v>97730</v>
      </c>
      <c r="H577" s="244">
        <v>1</v>
      </c>
      <c r="I577" s="244">
        <v>337</v>
      </c>
      <c r="J577" s="244">
        <v>710</v>
      </c>
      <c r="K577" s="244">
        <v>239270</v>
      </c>
      <c r="L577" s="244">
        <v>2.4482758620689653</v>
      </c>
      <c r="M577" s="244">
        <v>337</v>
      </c>
      <c r="N577" s="244">
        <v>677</v>
      </c>
      <c r="O577" s="244">
        <v>228826</v>
      </c>
      <c r="P577" s="260">
        <v>2.3414100071625907</v>
      </c>
      <c r="Q577" s="245">
        <v>338</v>
      </c>
    </row>
    <row r="578" spans="1:17" ht="14.4" customHeight="1" x14ac:dyDescent="0.3">
      <c r="A578" s="240" t="s">
        <v>706</v>
      </c>
      <c r="B578" s="241" t="s">
        <v>530</v>
      </c>
      <c r="C578" s="241" t="s">
        <v>531</v>
      </c>
      <c r="D578" s="241" t="s">
        <v>577</v>
      </c>
      <c r="E578" s="241" t="s">
        <v>578</v>
      </c>
      <c r="F578" s="244"/>
      <c r="G578" s="244"/>
      <c r="H578" s="244"/>
      <c r="I578" s="244"/>
      <c r="J578" s="244"/>
      <c r="K578" s="244"/>
      <c r="L578" s="244"/>
      <c r="M578" s="244"/>
      <c r="N578" s="244">
        <v>2</v>
      </c>
      <c r="O578" s="244">
        <v>3178</v>
      </c>
      <c r="P578" s="260"/>
      <c r="Q578" s="245">
        <v>1589</v>
      </c>
    </row>
    <row r="579" spans="1:17" ht="14.4" customHeight="1" x14ac:dyDescent="0.3">
      <c r="A579" s="240" t="s">
        <v>706</v>
      </c>
      <c r="B579" s="241" t="s">
        <v>530</v>
      </c>
      <c r="C579" s="241" t="s">
        <v>531</v>
      </c>
      <c r="D579" s="241" t="s">
        <v>579</v>
      </c>
      <c r="E579" s="241" t="s">
        <v>580</v>
      </c>
      <c r="F579" s="244">
        <v>33</v>
      </c>
      <c r="G579" s="244">
        <v>3366</v>
      </c>
      <c r="H579" s="244">
        <v>1</v>
      </c>
      <c r="I579" s="244">
        <v>102</v>
      </c>
      <c r="J579" s="244">
        <v>43</v>
      </c>
      <c r="K579" s="244">
        <v>4386</v>
      </c>
      <c r="L579" s="244">
        <v>1.303030303030303</v>
      </c>
      <c r="M579" s="244">
        <v>102</v>
      </c>
      <c r="N579" s="244">
        <v>19</v>
      </c>
      <c r="O579" s="244">
        <v>1957</v>
      </c>
      <c r="P579" s="260">
        <v>0.58140225787284616</v>
      </c>
      <c r="Q579" s="245">
        <v>103</v>
      </c>
    </row>
    <row r="580" spans="1:17" ht="14.4" customHeight="1" x14ac:dyDescent="0.3">
      <c r="A580" s="240" t="s">
        <v>706</v>
      </c>
      <c r="B580" s="241" t="s">
        <v>530</v>
      </c>
      <c r="C580" s="241" t="s">
        <v>531</v>
      </c>
      <c r="D580" s="241" t="s">
        <v>581</v>
      </c>
      <c r="E580" s="241" t="s">
        <v>582</v>
      </c>
      <c r="F580" s="244"/>
      <c r="G580" s="244"/>
      <c r="H580" s="244"/>
      <c r="I580" s="244"/>
      <c r="J580" s="244"/>
      <c r="K580" s="244"/>
      <c r="L580" s="244"/>
      <c r="M580" s="244"/>
      <c r="N580" s="244">
        <v>1</v>
      </c>
      <c r="O580" s="244">
        <v>3388</v>
      </c>
      <c r="P580" s="260"/>
      <c r="Q580" s="245">
        <v>3388</v>
      </c>
    </row>
    <row r="581" spans="1:17" ht="14.4" customHeight="1" x14ac:dyDescent="0.3">
      <c r="A581" s="240" t="s">
        <v>706</v>
      </c>
      <c r="B581" s="241" t="s">
        <v>530</v>
      </c>
      <c r="C581" s="241" t="s">
        <v>531</v>
      </c>
      <c r="D581" s="241" t="s">
        <v>583</v>
      </c>
      <c r="E581" s="241" t="s">
        <v>584</v>
      </c>
      <c r="F581" s="244">
        <v>1</v>
      </c>
      <c r="G581" s="244">
        <v>4998</v>
      </c>
      <c r="H581" s="244">
        <v>1</v>
      </c>
      <c r="I581" s="244">
        <v>4998</v>
      </c>
      <c r="J581" s="244"/>
      <c r="K581" s="244"/>
      <c r="L581" s="244"/>
      <c r="M581" s="244"/>
      <c r="N581" s="244">
        <v>3</v>
      </c>
      <c r="O581" s="244">
        <v>15105</v>
      </c>
      <c r="P581" s="260">
        <v>3.0222088835534215</v>
      </c>
      <c r="Q581" s="245">
        <v>5035</v>
      </c>
    </row>
    <row r="582" spans="1:17" ht="14.4" customHeight="1" x14ac:dyDescent="0.3">
      <c r="A582" s="240" t="s">
        <v>706</v>
      </c>
      <c r="B582" s="241" t="s">
        <v>530</v>
      </c>
      <c r="C582" s="241" t="s">
        <v>531</v>
      </c>
      <c r="D582" s="241" t="s">
        <v>585</v>
      </c>
      <c r="E582" s="241" t="s">
        <v>586</v>
      </c>
      <c r="F582" s="244"/>
      <c r="G582" s="244"/>
      <c r="H582" s="244"/>
      <c r="I582" s="244"/>
      <c r="J582" s="244"/>
      <c r="K582" s="244"/>
      <c r="L582" s="244"/>
      <c r="M582" s="244"/>
      <c r="N582" s="244">
        <v>2</v>
      </c>
      <c r="O582" s="244">
        <v>11720</v>
      </c>
      <c r="P582" s="260"/>
      <c r="Q582" s="245">
        <v>5860</v>
      </c>
    </row>
    <row r="583" spans="1:17" ht="14.4" customHeight="1" x14ac:dyDescent="0.3">
      <c r="A583" s="240" t="s">
        <v>706</v>
      </c>
      <c r="B583" s="241" t="s">
        <v>530</v>
      </c>
      <c r="C583" s="241" t="s">
        <v>531</v>
      </c>
      <c r="D583" s="241" t="s">
        <v>587</v>
      </c>
      <c r="E583" s="241" t="s">
        <v>588</v>
      </c>
      <c r="F583" s="244"/>
      <c r="G583" s="244"/>
      <c r="H583" s="244"/>
      <c r="I583" s="244"/>
      <c r="J583" s="244">
        <v>2</v>
      </c>
      <c r="K583" s="244">
        <v>444</v>
      </c>
      <c r="L583" s="244"/>
      <c r="M583" s="244">
        <v>222</v>
      </c>
      <c r="N583" s="244"/>
      <c r="O583" s="244"/>
      <c r="P583" s="260"/>
      <c r="Q583" s="245"/>
    </row>
    <row r="584" spans="1:17" ht="14.4" customHeight="1" x14ac:dyDescent="0.3">
      <c r="A584" s="240" t="s">
        <v>706</v>
      </c>
      <c r="B584" s="241" t="s">
        <v>530</v>
      </c>
      <c r="C584" s="241" t="s">
        <v>531</v>
      </c>
      <c r="D584" s="241" t="s">
        <v>589</v>
      </c>
      <c r="E584" s="241" t="s">
        <v>590</v>
      </c>
      <c r="F584" s="244">
        <v>1</v>
      </c>
      <c r="G584" s="244">
        <v>107</v>
      </c>
      <c r="H584" s="244">
        <v>1</v>
      </c>
      <c r="I584" s="244">
        <v>107</v>
      </c>
      <c r="J584" s="244">
        <v>2</v>
      </c>
      <c r="K584" s="244">
        <v>214</v>
      </c>
      <c r="L584" s="244">
        <v>2</v>
      </c>
      <c r="M584" s="244">
        <v>107</v>
      </c>
      <c r="N584" s="244"/>
      <c r="O584" s="244"/>
      <c r="P584" s="260"/>
      <c r="Q584" s="245"/>
    </row>
    <row r="585" spans="1:17" ht="14.4" customHeight="1" x14ac:dyDescent="0.3">
      <c r="A585" s="240" t="s">
        <v>706</v>
      </c>
      <c r="B585" s="241" t="s">
        <v>530</v>
      </c>
      <c r="C585" s="241" t="s">
        <v>531</v>
      </c>
      <c r="D585" s="241" t="s">
        <v>593</v>
      </c>
      <c r="E585" s="241" t="s">
        <v>594</v>
      </c>
      <c r="F585" s="244">
        <v>8</v>
      </c>
      <c r="G585" s="244">
        <v>216</v>
      </c>
      <c r="H585" s="244">
        <v>1</v>
      </c>
      <c r="I585" s="244">
        <v>27</v>
      </c>
      <c r="J585" s="244">
        <v>3</v>
      </c>
      <c r="K585" s="244">
        <v>81</v>
      </c>
      <c r="L585" s="244">
        <v>0.375</v>
      </c>
      <c r="M585" s="244">
        <v>27</v>
      </c>
      <c r="N585" s="244"/>
      <c r="O585" s="244"/>
      <c r="P585" s="260"/>
      <c r="Q585" s="245"/>
    </row>
    <row r="586" spans="1:17" ht="14.4" customHeight="1" x14ac:dyDescent="0.3">
      <c r="A586" s="240" t="s">
        <v>706</v>
      </c>
      <c r="B586" s="241" t="s">
        <v>530</v>
      </c>
      <c r="C586" s="241" t="s">
        <v>531</v>
      </c>
      <c r="D586" s="241" t="s">
        <v>595</v>
      </c>
      <c r="E586" s="241" t="s">
        <v>596</v>
      </c>
      <c r="F586" s="244">
        <v>7</v>
      </c>
      <c r="G586" s="244">
        <v>315</v>
      </c>
      <c r="H586" s="244">
        <v>1</v>
      </c>
      <c r="I586" s="244">
        <v>45</v>
      </c>
      <c r="J586" s="244">
        <v>8</v>
      </c>
      <c r="K586" s="244">
        <v>368</v>
      </c>
      <c r="L586" s="244">
        <v>1.1682539682539683</v>
      </c>
      <c r="M586" s="244">
        <v>46</v>
      </c>
      <c r="N586" s="244"/>
      <c r="O586" s="244"/>
      <c r="P586" s="260"/>
      <c r="Q586" s="245"/>
    </row>
    <row r="587" spans="1:17" ht="14.4" customHeight="1" x14ac:dyDescent="0.3">
      <c r="A587" s="240" t="s">
        <v>706</v>
      </c>
      <c r="B587" s="241" t="s">
        <v>530</v>
      </c>
      <c r="C587" s="241" t="s">
        <v>531</v>
      </c>
      <c r="D587" s="241" t="s">
        <v>597</v>
      </c>
      <c r="E587" s="241" t="s">
        <v>598</v>
      </c>
      <c r="F587" s="244">
        <v>1</v>
      </c>
      <c r="G587" s="244">
        <v>99</v>
      </c>
      <c r="H587" s="244">
        <v>1</v>
      </c>
      <c r="I587" s="244">
        <v>99</v>
      </c>
      <c r="J587" s="244"/>
      <c r="K587" s="244"/>
      <c r="L587" s="244"/>
      <c r="M587" s="244"/>
      <c r="N587" s="244"/>
      <c r="O587" s="244"/>
      <c r="P587" s="260"/>
      <c r="Q587" s="245"/>
    </row>
    <row r="588" spans="1:17" ht="14.4" customHeight="1" x14ac:dyDescent="0.3">
      <c r="A588" s="240" t="s">
        <v>706</v>
      </c>
      <c r="B588" s="241" t="s">
        <v>530</v>
      </c>
      <c r="C588" s="241" t="s">
        <v>531</v>
      </c>
      <c r="D588" s="241" t="s">
        <v>599</v>
      </c>
      <c r="E588" s="241" t="s">
        <v>600</v>
      </c>
      <c r="F588" s="244">
        <v>12</v>
      </c>
      <c r="G588" s="244">
        <v>4284</v>
      </c>
      <c r="H588" s="244">
        <v>1</v>
      </c>
      <c r="I588" s="244">
        <v>357</v>
      </c>
      <c r="J588" s="244">
        <v>29</v>
      </c>
      <c r="K588" s="244">
        <v>10469</v>
      </c>
      <c r="L588" s="244">
        <v>2.4437441643323998</v>
      </c>
      <c r="M588" s="244">
        <v>361</v>
      </c>
      <c r="N588" s="244">
        <v>41</v>
      </c>
      <c r="O588" s="244">
        <v>14965</v>
      </c>
      <c r="P588" s="260">
        <v>3.4932306255835668</v>
      </c>
      <c r="Q588" s="245">
        <v>365</v>
      </c>
    </row>
    <row r="589" spans="1:17" ht="14.4" customHeight="1" x14ac:dyDescent="0.3">
      <c r="A589" s="240" t="s">
        <v>706</v>
      </c>
      <c r="B589" s="241" t="s">
        <v>530</v>
      </c>
      <c r="C589" s="241" t="s">
        <v>531</v>
      </c>
      <c r="D589" s="241" t="s">
        <v>601</v>
      </c>
      <c r="E589" s="241" t="s">
        <v>602</v>
      </c>
      <c r="F589" s="244">
        <v>8</v>
      </c>
      <c r="G589" s="244">
        <v>288</v>
      </c>
      <c r="H589" s="244">
        <v>1</v>
      </c>
      <c r="I589" s="244">
        <v>36</v>
      </c>
      <c r="J589" s="244">
        <v>6</v>
      </c>
      <c r="K589" s="244">
        <v>216</v>
      </c>
      <c r="L589" s="244">
        <v>0.75</v>
      </c>
      <c r="M589" s="244">
        <v>36</v>
      </c>
      <c r="N589" s="244">
        <v>18</v>
      </c>
      <c r="O589" s="244">
        <v>666</v>
      </c>
      <c r="P589" s="260">
        <v>2.3125</v>
      </c>
      <c r="Q589" s="245">
        <v>37</v>
      </c>
    </row>
    <row r="590" spans="1:17" ht="14.4" customHeight="1" x14ac:dyDescent="0.3">
      <c r="A590" s="240" t="s">
        <v>706</v>
      </c>
      <c r="B590" s="241" t="s">
        <v>530</v>
      </c>
      <c r="C590" s="241" t="s">
        <v>531</v>
      </c>
      <c r="D590" s="241" t="s">
        <v>603</v>
      </c>
      <c r="E590" s="241" t="s">
        <v>604</v>
      </c>
      <c r="F590" s="244">
        <v>7</v>
      </c>
      <c r="G590" s="244">
        <v>1162</v>
      </c>
      <c r="H590" s="244">
        <v>1</v>
      </c>
      <c r="I590" s="244">
        <v>166</v>
      </c>
      <c r="J590" s="244">
        <v>10</v>
      </c>
      <c r="K590" s="244">
        <v>1660</v>
      </c>
      <c r="L590" s="244">
        <v>1.4285714285714286</v>
      </c>
      <c r="M590" s="244">
        <v>166</v>
      </c>
      <c r="N590" s="244">
        <v>8</v>
      </c>
      <c r="O590" s="244">
        <v>1336</v>
      </c>
      <c r="P590" s="260">
        <v>1.1497418244406197</v>
      </c>
      <c r="Q590" s="245">
        <v>167</v>
      </c>
    </row>
    <row r="591" spans="1:17" ht="14.4" customHeight="1" x14ac:dyDescent="0.3">
      <c r="A591" s="240" t="s">
        <v>706</v>
      </c>
      <c r="B591" s="241" t="s">
        <v>530</v>
      </c>
      <c r="C591" s="241" t="s">
        <v>531</v>
      </c>
      <c r="D591" s="241" t="s">
        <v>605</v>
      </c>
      <c r="E591" s="241" t="s">
        <v>606</v>
      </c>
      <c r="F591" s="244">
        <v>1</v>
      </c>
      <c r="G591" s="244">
        <v>248</v>
      </c>
      <c r="H591" s="244">
        <v>1</v>
      </c>
      <c r="I591" s="244">
        <v>248</v>
      </c>
      <c r="J591" s="244">
        <v>1</v>
      </c>
      <c r="K591" s="244">
        <v>250</v>
      </c>
      <c r="L591" s="244">
        <v>1.0080645161290323</v>
      </c>
      <c r="M591" s="244">
        <v>250</v>
      </c>
      <c r="N591" s="244"/>
      <c r="O591" s="244"/>
      <c r="P591" s="260"/>
      <c r="Q591" s="245"/>
    </row>
    <row r="592" spans="1:17" ht="14.4" customHeight="1" x14ac:dyDescent="0.3">
      <c r="A592" s="240" t="s">
        <v>706</v>
      </c>
      <c r="B592" s="241" t="s">
        <v>530</v>
      </c>
      <c r="C592" s="241" t="s">
        <v>531</v>
      </c>
      <c r="D592" s="241" t="s">
        <v>611</v>
      </c>
      <c r="E592" s="241" t="s">
        <v>612</v>
      </c>
      <c r="F592" s="244"/>
      <c r="G592" s="244"/>
      <c r="H592" s="244"/>
      <c r="I592" s="244"/>
      <c r="J592" s="244"/>
      <c r="K592" s="244"/>
      <c r="L592" s="244"/>
      <c r="M592" s="244"/>
      <c r="N592" s="244">
        <v>8</v>
      </c>
      <c r="O592" s="244">
        <v>2424</v>
      </c>
      <c r="P592" s="260"/>
      <c r="Q592" s="245">
        <v>303</v>
      </c>
    </row>
    <row r="593" spans="1:17" ht="14.4" customHeight="1" x14ac:dyDescent="0.3">
      <c r="A593" s="240" t="s">
        <v>706</v>
      </c>
      <c r="B593" s="241" t="s">
        <v>530</v>
      </c>
      <c r="C593" s="241" t="s">
        <v>531</v>
      </c>
      <c r="D593" s="241" t="s">
        <v>613</v>
      </c>
      <c r="E593" s="241" t="s">
        <v>614</v>
      </c>
      <c r="F593" s="244">
        <v>23</v>
      </c>
      <c r="G593" s="244">
        <v>15088</v>
      </c>
      <c r="H593" s="244">
        <v>1</v>
      </c>
      <c r="I593" s="244">
        <v>656</v>
      </c>
      <c r="J593" s="244">
        <v>27</v>
      </c>
      <c r="K593" s="244">
        <v>17820</v>
      </c>
      <c r="L593" s="244">
        <v>1.1810710498409331</v>
      </c>
      <c r="M593" s="244">
        <v>660</v>
      </c>
      <c r="N593" s="244">
        <v>26</v>
      </c>
      <c r="O593" s="244">
        <v>17264</v>
      </c>
      <c r="P593" s="260">
        <v>1.144220572640509</v>
      </c>
      <c r="Q593" s="245">
        <v>664</v>
      </c>
    </row>
    <row r="594" spans="1:17" ht="14.4" customHeight="1" x14ac:dyDescent="0.3">
      <c r="A594" s="240" t="s">
        <v>706</v>
      </c>
      <c r="B594" s="241" t="s">
        <v>530</v>
      </c>
      <c r="C594" s="241" t="s">
        <v>531</v>
      </c>
      <c r="D594" s="241" t="s">
        <v>615</v>
      </c>
      <c r="E594" s="241" t="s">
        <v>616</v>
      </c>
      <c r="F594" s="244">
        <v>104</v>
      </c>
      <c r="G594" s="244">
        <v>8112</v>
      </c>
      <c r="H594" s="244">
        <v>1</v>
      </c>
      <c r="I594" s="244">
        <v>78</v>
      </c>
      <c r="J594" s="244">
        <v>133</v>
      </c>
      <c r="K594" s="244">
        <v>10374</v>
      </c>
      <c r="L594" s="244">
        <v>1.2788461538461537</v>
      </c>
      <c r="M594" s="244">
        <v>78</v>
      </c>
      <c r="N594" s="244">
        <v>109</v>
      </c>
      <c r="O594" s="244">
        <v>8611</v>
      </c>
      <c r="P594" s="260">
        <v>1.0615138067061145</v>
      </c>
      <c r="Q594" s="245">
        <v>79</v>
      </c>
    </row>
    <row r="595" spans="1:17" ht="14.4" customHeight="1" x14ac:dyDescent="0.3">
      <c r="A595" s="240" t="s">
        <v>706</v>
      </c>
      <c r="B595" s="241" t="s">
        <v>530</v>
      </c>
      <c r="C595" s="241" t="s">
        <v>531</v>
      </c>
      <c r="D595" s="241" t="s">
        <v>617</v>
      </c>
      <c r="E595" s="241" t="s">
        <v>618</v>
      </c>
      <c r="F595" s="244">
        <v>3</v>
      </c>
      <c r="G595" s="244">
        <v>342</v>
      </c>
      <c r="H595" s="244">
        <v>1</v>
      </c>
      <c r="I595" s="244">
        <v>114</v>
      </c>
      <c r="J595" s="244"/>
      <c r="K595" s="244"/>
      <c r="L595" s="244"/>
      <c r="M595" s="244"/>
      <c r="N595" s="244">
        <v>4</v>
      </c>
      <c r="O595" s="244">
        <v>460</v>
      </c>
      <c r="P595" s="260">
        <v>1.3450292397660819</v>
      </c>
      <c r="Q595" s="245">
        <v>115</v>
      </c>
    </row>
    <row r="596" spans="1:17" ht="14.4" customHeight="1" x14ac:dyDescent="0.3">
      <c r="A596" s="240" t="s">
        <v>706</v>
      </c>
      <c r="B596" s="241" t="s">
        <v>530</v>
      </c>
      <c r="C596" s="241" t="s">
        <v>531</v>
      </c>
      <c r="D596" s="241" t="s">
        <v>619</v>
      </c>
      <c r="E596" s="241" t="s">
        <v>620</v>
      </c>
      <c r="F596" s="244">
        <v>3</v>
      </c>
      <c r="G596" s="244">
        <v>405</v>
      </c>
      <c r="H596" s="244">
        <v>1</v>
      </c>
      <c r="I596" s="244">
        <v>135</v>
      </c>
      <c r="J596" s="244">
        <v>6</v>
      </c>
      <c r="K596" s="244">
        <v>810</v>
      </c>
      <c r="L596" s="244">
        <v>2</v>
      </c>
      <c r="M596" s="244">
        <v>135</v>
      </c>
      <c r="N596" s="244">
        <v>8</v>
      </c>
      <c r="O596" s="244">
        <v>1088</v>
      </c>
      <c r="P596" s="260">
        <v>2.6864197530864198</v>
      </c>
      <c r="Q596" s="245">
        <v>136</v>
      </c>
    </row>
    <row r="597" spans="1:17" ht="14.4" customHeight="1" x14ac:dyDescent="0.3">
      <c r="A597" s="240" t="s">
        <v>706</v>
      </c>
      <c r="B597" s="241" t="s">
        <v>530</v>
      </c>
      <c r="C597" s="241" t="s">
        <v>531</v>
      </c>
      <c r="D597" s="241" t="s">
        <v>621</v>
      </c>
      <c r="E597" s="241" t="s">
        <v>622</v>
      </c>
      <c r="F597" s="244">
        <v>1</v>
      </c>
      <c r="G597" s="244">
        <v>777</v>
      </c>
      <c r="H597" s="244">
        <v>1</v>
      </c>
      <c r="I597" s="244">
        <v>777</v>
      </c>
      <c r="J597" s="244">
        <v>2</v>
      </c>
      <c r="K597" s="244">
        <v>1566</v>
      </c>
      <c r="L597" s="244">
        <v>2.0154440154440154</v>
      </c>
      <c r="M597" s="244">
        <v>783</v>
      </c>
      <c r="N597" s="244">
        <v>1</v>
      </c>
      <c r="O597" s="244">
        <v>791</v>
      </c>
      <c r="P597" s="260">
        <v>1.0180180180180181</v>
      </c>
      <c r="Q597" s="245">
        <v>791</v>
      </c>
    </row>
    <row r="598" spans="1:17" ht="14.4" customHeight="1" x14ac:dyDescent="0.3">
      <c r="A598" s="240" t="s">
        <v>706</v>
      </c>
      <c r="B598" s="241" t="s">
        <v>530</v>
      </c>
      <c r="C598" s="241" t="s">
        <v>531</v>
      </c>
      <c r="D598" s="241" t="s">
        <v>623</v>
      </c>
      <c r="E598" s="241" t="s">
        <v>624</v>
      </c>
      <c r="F598" s="244">
        <v>18</v>
      </c>
      <c r="G598" s="244">
        <v>5004</v>
      </c>
      <c r="H598" s="244">
        <v>1</v>
      </c>
      <c r="I598" s="244">
        <v>278</v>
      </c>
      <c r="J598" s="244">
        <v>15</v>
      </c>
      <c r="K598" s="244">
        <v>4200</v>
      </c>
      <c r="L598" s="244">
        <v>0.83932853717026379</v>
      </c>
      <c r="M598" s="244">
        <v>280</v>
      </c>
      <c r="N598" s="244">
        <v>7</v>
      </c>
      <c r="O598" s="244">
        <v>1967</v>
      </c>
      <c r="P598" s="260">
        <v>0.39308553157474019</v>
      </c>
      <c r="Q598" s="245">
        <v>281</v>
      </c>
    </row>
    <row r="599" spans="1:17" ht="14.4" customHeight="1" x14ac:dyDescent="0.3">
      <c r="A599" s="240" t="s">
        <v>706</v>
      </c>
      <c r="B599" s="241" t="s">
        <v>530</v>
      </c>
      <c r="C599" s="241" t="s">
        <v>531</v>
      </c>
      <c r="D599" s="241" t="s">
        <v>625</v>
      </c>
      <c r="E599" s="241" t="s">
        <v>626</v>
      </c>
      <c r="F599" s="244">
        <v>26</v>
      </c>
      <c r="G599" s="244">
        <v>6240</v>
      </c>
      <c r="H599" s="244">
        <v>1</v>
      </c>
      <c r="I599" s="244">
        <v>240</v>
      </c>
      <c r="J599" s="244">
        <v>39</v>
      </c>
      <c r="K599" s="244">
        <v>9438</v>
      </c>
      <c r="L599" s="244">
        <v>1.5125</v>
      </c>
      <c r="M599" s="244">
        <v>242</v>
      </c>
      <c r="N599" s="244">
        <v>22</v>
      </c>
      <c r="O599" s="244">
        <v>5346</v>
      </c>
      <c r="P599" s="260">
        <v>0.85673076923076918</v>
      </c>
      <c r="Q599" s="245">
        <v>243</v>
      </c>
    </row>
    <row r="600" spans="1:17" ht="14.4" customHeight="1" x14ac:dyDescent="0.3">
      <c r="A600" s="240" t="s">
        <v>706</v>
      </c>
      <c r="B600" s="241" t="s">
        <v>530</v>
      </c>
      <c r="C600" s="241" t="s">
        <v>531</v>
      </c>
      <c r="D600" s="241" t="s">
        <v>627</v>
      </c>
      <c r="E600" s="241" t="s">
        <v>628</v>
      </c>
      <c r="F600" s="244">
        <v>10</v>
      </c>
      <c r="G600" s="244">
        <v>33930</v>
      </c>
      <c r="H600" s="244">
        <v>1</v>
      </c>
      <c r="I600" s="244">
        <v>3393</v>
      </c>
      <c r="J600" s="244">
        <v>6</v>
      </c>
      <c r="K600" s="244">
        <v>20478</v>
      </c>
      <c r="L600" s="244">
        <v>0.60353669319186565</v>
      </c>
      <c r="M600" s="244">
        <v>3413</v>
      </c>
      <c r="N600" s="244">
        <v>2</v>
      </c>
      <c r="O600" s="244">
        <v>6878</v>
      </c>
      <c r="P600" s="260">
        <v>0.20271146478043028</v>
      </c>
      <c r="Q600" s="245">
        <v>3439</v>
      </c>
    </row>
    <row r="601" spans="1:17" ht="14.4" customHeight="1" x14ac:dyDescent="0.3">
      <c r="A601" s="240" t="s">
        <v>706</v>
      </c>
      <c r="B601" s="241" t="s">
        <v>530</v>
      </c>
      <c r="C601" s="241" t="s">
        <v>531</v>
      </c>
      <c r="D601" s="241" t="s">
        <v>629</v>
      </c>
      <c r="E601" s="241" t="s">
        <v>630</v>
      </c>
      <c r="F601" s="244">
        <v>209</v>
      </c>
      <c r="G601" s="244">
        <v>94259</v>
      </c>
      <c r="H601" s="244">
        <v>1</v>
      </c>
      <c r="I601" s="244">
        <v>451</v>
      </c>
      <c r="J601" s="244">
        <v>259</v>
      </c>
      <c r="K601" s="244">
        <v>117327</v>
      </c>
      <c r="L601" s="244">
        <v>1.2447299462120327</v>
      </c>
      <c r="M601" s="244">
        <v>453</v>
      </c>
      <c r="N601" s="244">
        <v>265</v>
      </c>
      <c r="O601" s="244">
        <v>120840</v>
      </c>
      <c r="P601" s="260">
        <v>1.2819995968554727</v>
      </c>
      <c r="Q601" s="245">
        <v>456</v>
      </c>
    </row>
    <row r="602" spans="1:17" ht="14.4" customHeight="1" x14ac:dyDescent="0.3">
      <c r="A602" s="240" t="s">
        <v>706</v>
      </c>
      <c r="B602" s="241" t="s">
        <v>530</v>
      </c>
      <c r="C602" s="241" t="s">
        <v>531</v>
      </c>
      <c r="D602" s="241" t="s">
        <v>631</v>
      </c>
      <c r="E602" s="241" t="s">
        <v>632</v>
      </c>
      <c r="F602" s="244">
        <v>9</v>
      </c>
      <c r="G602" s="244">
        <v>4068</v>
      </c>
      <c r="H602" s="244">
        <v>1</v>
      </c>
      <c r="I602" s="244">
        <v>452</v>
      </c>
      <c r="J602" s="244">
        <v>20</v>
      </c>
      <c r="K602" s="244">
        <v>9080</v>
      </c>
      <c r="L602" s="244">
        <v>2.2320550639134709</v>
      </c>
      <c r="M602" s="244">
        <v>454</v>
      </c>
      <c r="N602" s="244">
        <v>20</v>
      </c>
      <c r="O602" s="244">
        <v>9140</v>
      </c>
      <c r="P602" s="260">
        <v>2.2468043264503441</v>
      </c>
      <c r="Q602" s="245">
        <v>457</v>
      </c>
    </row>
    <row r="603" spans="1:17" ht="14.4" customHeight="1" x14ac:dyDescent="0.3">
      <c r="A603" s="240" t="s">
        <v>706</v>
      </c>
      <c r="B603" s="241" t="s">
        <v>530</v>
      </c>
      <c r="C603" s="241" t="s">
        <v>531</v>
      </c>
      <c r="D603" s="241" t="s">
        <v>633</v>
      </c>
      <c r="E603" s="241" t="s">
        <v>634</v>
      </c>
      <c r="F603" s="244"/>
      <c r="G603" s="244"/>
      <c r="H603" s="244"/>
      <c r="I603" s="244"/>
      <c r="J603" s="244">
        <v>2</v>
      </c>
      <c r="K603" s="244">
        <v>12098</v>
      </c>
      <c r="L603" s="244"/>
      <c r="M603" s="244">
        <v>6049</v>
      </c>
      <c r="N603" s="244"/>
      <c r="O603" s="244"/>
      <c r="P603" s="260"/>
      <c r="Q603" s="245"/>
    </row>
    <row r="604" spans="1:17" ht="14.4" customHeight="1" x14ac:dyDescent="0.3">
      <c r="A604" s="240" t="s">
        <v>706</v>
      </c>
      <c r="B604" s="241" t="s">
        <v>530</v>
      </c>
      <c r="C604" s="241" t="s">
        <v>531</v>
      </c>
      <c r="D604" s="241" t="s">
        <v>635</v>
      </c>
      <c r="E604" s="241" t="s">
        <v>636</v>
      </c>
      <c r="F604" s="244">
        <v>11</v>
      </c>
      <c r="G604" s="244">
        <v>4345</v>
      </c>
      <c r="H604" s="244">
        <v>1</v>
      </c>
      <c r="I604" s="244">
        <v>395</v>
      </c>
      <c r="J604" s="244">
        <v>12</v>
      </c>
      <c r="K604" s="244">
        <v>4788</v>
      </c>
      <c r="L604" s="244">
        <v>1.1019562715765248</v>
      </c>
      <c r="M604" s="244">
        <v>399</v>
      </c>
      <c r="N604" s="244">
        <v>3</v>
      </c>
      <c r="O604" s="244">
        <v>1212</v>
      </c>
      <c r="P604" s="260">
        <v>0.27894131185270427</v>
      </c>
      <c r="Q604" s="245">
        <v>404</v>
      </c>
    </row>
    <row r="605" spans="1:17" ht="14.4" customHeight="1" x14ac:dyDescent="0.3">
      <c r="A605" s="240" t="s">
        <v>706</v>
      </c>
      <c r="B605" s="241" t="s">
        <v>530</v>
      </c>
      <c r="C605" s="241" t="s">
        <v>531</v>
      </c>
      <c r="D605" s="241" t="s">
        <v>637</v>
      </c>
      <c r="E605" s="241" t="s">
        <v>638</v>
      </c>
      <c r="F605" s="244">
        <v>224</v>
      </c>
      <c r="G605" s="244">
        <v>76832</v>
      </c>
      <c r="H605" s="244">
        <v>1</v>
      </c>
      <c r="I605" s="244">
        <v>343</v>
      </c>
      <c r="J605" s="244">
        <v>264</v>
      </c>
      <c r="K605" s="244">
        <v>91080</v>
      </c>
      <c r="L605" s="244">
        <v>1.1854435651811746</v>
      </c>
      <c r="M605" s="244">
        <v>345</v>
      </c>
      <c r="N605" s="244">
        <v>272</v>
      </c>
      <c r="O605" s="244">
        <v>94656</v>
      </c>
      <c r="P605" s="260">
        <v>1.2319866722199084</v>
      </c>
      <c r="Q605" s="245">
        <v>348</v>
      </c>
    </row>
    <row r="606" spans="1:17" ht="14.4" customHeight="1" x14ac:dyDescent="0.3">
      <c r="A606" s="240" t="s">
        <v>706</v>
      </c>
      <c r="B606" s="241" t="s">
        <v>530</v>
      </c>
      <c r="C606" s="241" t="s">
        <v>531</v>
      </c>
      <c r="D606" s="241" t="s">
        <v>639</v>
      </c>
      <c r="E606" s="241" t="s">
        <v>640</v>
      </c>
      <c r="F606" s="244">
        <v>6</v>
      </c>
      <c r="G606" s="244">
        <v>17184</v>
      </c>
      <c r="H606" s="244">
        <v>1</v>
      </c>
      <c r="I606" s="244">
        <v>2864</v>
      </c>
      <c r="J606" s="244"/>
      <c r="K606" s="244"/>
      <c r="L606" s="244"/>
      <c r="M606" s="244"/>
      <c r="N606" s="244"/>
      <c r="O606" s="244"/>
      <c r="P606" s="260"/>
      <c r="Q606" s="245"/>
    </row>
    <row r="607" spans="1:17" ht="14.4" customHeight="1" x14ac:dyDescent="0.3">
      <c r="A607" s="240" t="s">
        <v>706</v>
      </c>
      <c r="B607" s="241" t="s">
        <v>530</v>
      </c>
      <c r="C607" s="241" t="s">
        <v>531</v>
      </c>
      <c r="D607" s="241" t="s">
        <v>641</v>
      </c>
      <c r="E607" s="241" t="s">
        <v>642</v>
      </c>
      <c r="F607" s="244"/>
      <c r="G607" s="244"/>
      <c r="H607" s="244"/>
      <c r="I607" s="244"/>
      <c r="J607" s="244"/>
      <c r="K607" s="244"/>
      <c r="L607" s="244"/>
      <c r="M607" s="244"/>
      <c r="N607" s="244">
        <v>1</v>
      </c>
      <c r="O607" s="244">
        <v>2164</v>
      </c>
      <c r="P607" s="260"/>
      <c r="Q607" s="245">
        <v>2164</v>
      </c>
    </row>
    <row r="608" spans="1:17" ht="14.4" customHeight="1" x14ac:dyDescent="0.3">
      <c r="A608" s="240" t="s">
        <v>706</v>
      </c>
      <c r="B608" s="241" t="s">
        <v>530</v>
      </c>
      <c r="C608" s="241" t="s">
        <v>531</v>
      </c>
      <c r="D608" s="241" t="s">
        <v>643</v>
      </c>
      <c r="E608" s="241" t="s">
        <v>644</v>
      </c>
      <c r="F608" s="244">
        <v>5</v>
      </c>
      <c r="G608" s="244">
        <v>6140</v>
      </c>
      <c r="H608" s="244">
        <v>1</v>
      </c>
      <c r="I608" s="244">
        <v>1228</v>
      </c>
      <c r="J608" s="244">
        <v>2</v>
      </c>
      <c r="K608" s="244">
        <v>2472</v>
      </c>
      <c r="L608" s="244">
        <v>0.40260586319218239</v>
      </c>
      <c r="M608" s="244">
        <v>1236</v>
      </c>
      <c r="N608" s="244">
        <v>1</v>
      </c>
      <c r="O608" s="244">
        <v>1245</v>
      </c>
      <c r="P608" s="260">
        <v>0.20276872964169382</v>
      </c>
      <c r="Q608" s="245">
        <v>1245</v>
      </c>
    </row>
    <row r="609" spans="1:17" ht="14.4" customHeight="1" x14ac:dyDescent="0.3">
      <c r="A609" s="240" t="s">
        <v>706</v>
      </c>
      <c r="B609" s="241" t="s">
        <v>530</v>
      </c>
      <c r="C609" s="241" t="s">
        <v>531</v>
      </c>
      <c r="D609" s="241" t="s">
        <v>645</v>
      </c>
      <c r="E609" s="241" t="s">
        <v>646</v>
      </c>
      <c r="F609" s="244">
        <v>5</v>
      </c>
      <c r="G609" s="244">
        <v>11055</v>
      </c>
      <c r="H609" s="244">
        <v>1</v>
      </c>
      <c r="I609" s="244">
        <v>2211</v>
      </c>
      <c r="J609" s="244">
        <v>6</v>
      </c>
      <c r="K609" s="244">
        <v>13326</v>
      </c>
      <c r="L609" s="244">
        <v>1.205427408412483</v>
      </c>
      <c r="M609" s="244">
        <v>2221</v>
      </c>
      <c r="N609" s="244"/>
      <c r="O609" s="244"/>
      <c r="P609" s="260"/>
      <c r="Q609" s="245"/>
    </row>
    <row r="610" spans="1:17" ht="14.4" customHeight="1" x14ac:dyDescent="0.3">
      <c r="A610" s="240" t="s">
        <v>706</v>
      </c>
      <c r="B610" s="241" t="s">
        <v>530</v>
      </c>
      <c r="C610" s="241" t="s">
        <v>531</v>
      </c>
      <c r="D610" s="241" t="s">
        <v>647</v>
      </c>
      <c r="E610" s="241" t="s">
        <v>648</v>
      </c>
      <c r="F610" s="244">
        <v>5</v>
      </c>
      <c r="G610" s="244">
        <v>4990</v>
      </c>
      <c r="H610" s="244">
        <v>1</v>
      </c>
      <c r="I610" s="244">
        <v>998</v>
      </c>
      <c r="J610" s="244">
        <v>6</v>
      </c>
      <c r="K610" s="244">
        <v>6000</v>
      </c>
      <c r="L610" s="244">
        <v>1.2024048096192386</v>
      </c>
      <c r="M610" s="244">
        <v>1000</v>
      </c>
      <c r="N610" s="244">
        <v>3</v>
      </c>
      <c r="O610" s="244">
        <v>3006</v>
      </c>
      <c r="P610" s="260">
        <v>0.60240480961923848</v>
      </c>
      <c r="Q610" s="245">
        <v>1002</v>
      </c>
    </row>
    <row r="611" spans="1:17" ht="14.4" customHeight="1" x14ac:dyDescent="0.3">
      <c r="A611" s="240" t="s">
        <v>706</v>
      </c>
      <c r="B611" s="241" t="s">
        <v>651</v>
      </c>
      <c r="C611" s="241" t="s">
        <v>531</v>
      </c>
      <c r="D611" s="241" t="s">
        <v>652</v>
      </c>
      <c r="E611" s="241" t="s">
        <v>653</v>
      </c>
      <c r="F611" s="244"/>
      <c r="G611" s="244"/>
      <c r="H611" s="244"/>
      <c r="I611" s="244"/>
      <c r="J611" s="244">
        <v>36</v>
      </c>
      <c r="K611" s="244">
        <v>37260</v>
      </c>
      <c r="L611" s="244"/>
      <c r="M611" s="244">
        <v>1035</v>
      </c>
      <c r="N611" s="244">
        <v>84</v>
      </c>
      <c r="O611" s="244">
        <v>86940</v>
      </c>
      <c r="P611" s="260"/>
      <c r="Q611" s="245">
        <v>1035</v>
      </c>
    </row>
    <row r="612" spans="1:17" ht="14.4" customHeight="1" x14ac:dyDescent="0.3">
      <c r="A612" s="240" t="s">
        <v>706</v>
      </c>
      <c r="B612" s="241" t="s">
        <v>651</v>
      </c>
      <c r="C612" s="241" t="s">
        <v>531</v>
      </c>
      <c r="D612" s="241" t="s">
        <v>654</v>
      </c>
      <c r="E612" s="241" t="s">
        <v>655</v>
      </c>
      <c r="F612" s="244"/>
      <c r="G612" s="244"/>
      <c r="H612" s="244"/>
      <c r="I612" s="244"/>
      <c r="J612" s="244">
        <v>30</v>
      </c>
      <c r="K612" s="244">
        <v>6480</v>
      </c>
      <c r="L612" s="244"/>
      <c r="M612" s="244">
        <v>216</v>
      </c>
      <c r="N612" s="244">
        <v>42</v>
      </c>
      <c r="O612" s="244">
        <v>9114</v>
      </c>
      <c r="P612" s="260"/>
      <c r="Q612" s="245">
        <v>217</v>
      </c>
    </row>
    <row r="613" spans="1:17" ht="14.4" customHeight="1" x14ac:dyDescent="0.3">
      <c r="A613" s="240" t="s">
        <v>706</v>
      </c>
      <c r="B613" s="241" t="s">
        <v>651</v>
      </c>
      <c r="C613" s="241" t="s">
        <v>531</v>
      </c>
      <c r="D613" s="241" t="s">
        <v>643</v>
      </c>
      <c r="E613" s="241" t="s">
        <v>644</v>
      </c>
      <c r="F613" s="244"/>
      <c r="G613" s="244"/>
      <c r="H613" s="244"/>
      <c r="I613" s="244"/>
      <c r="J613" s="244">
        <v>1</v>
      </c>
      <c r="K613" s="244">
        <v>1236</v>
      </c>
      <c r="L613" s="244"/>
      <c r="M613" s="244">
        <v>1236</v>
      </c>
      <c r="N613" s="244">
        <v>1</v>
      </c>
      <c r="O613" s="244">
        <v>1245</v>
      </c>
      <c r="P613" s="260"/>
      <c r="Q613" s="245">
        <v>1245</v>
      </c>
    </row>
    <row r="614" spans="1:17" ht="14.4" customHeight="1" x14ac:dyDescent="0.3">
      <c r="A614" s="240" t="s">
        <v>706</v>
      </c>
      <c r="B614" s="241" t="s">
        <v>651</v>
      </c>
      <c r="C614" s="241" t="s">
        <v>531</v>
      </c>
      <c r="D614" s="241" t="s">
        <v>645</v>
      </c>
      <c r="E614" s="241" t="s">
        <v>646</v>
      </c>
      <c r="F614" s="244"/>
      <c r="G614" s="244"/>
      <c r="H614" s="244"/>
      <c r="I614" s="244"/>
      <c r="J614" s="244">
        <v>1</v>
      </c>
      <c r="K614" s="244">
        <v>2221</v>
      </c>
      <c r="L614" s="244"/>
      <c r="M614" s="244">
        <v>2221</v>
      </c>
      <c r="N614" s="244"/>
      <c r="O614" s="244"/>
      <c r="P614" s="260"/>
      <c r="Q614" s="245"/>
    </row>
    <row r="615" spans="1:17" ht="14.4" customHeight="1" x14ac:dyDescent="0.3">
      <c r="A615" s="240" t="s">
        <v>706</v>
      </c>
      <c r="B615" s="241" t="s">
        <v>651</v>
      </c>
      <c r="C615" s="241" t="s">
        <v>531</v>
      </c>
      <c r="D615" s="241" t="s">
        <v>656</v>
      </c>
      <c r="E615" s="241" t="s">
        <v>657</v>
      </c>
      <c r="F615" s="244"/>
      <c r="G615" s="244"/>
      <c r="H615" s="244"/>
      <c r="I615" s="244"/>
      <c r="J615" s="244">
        <v>1</v>
      </c>
      <c r="K615" s="244">
        <v>170</v>
      </c>
      <c r="L615" s="244"/>
      <c r="M615" s="244">
        <v>170</v>
      </c>
      <c r="N615" s="244"/>
      <c r="O615" s="244"/>
      <c r="P615" s="260"/>
      <c r="Q615" s="245"/>
    </row>
    <row r="616" spans="1:17" ht="14.4" customHeight="1" x14ac:dyDescent="0.3">
      <c r="A616" s="240" t="s">
        <v>707</v>
      </c>
      <c r="B616" s="241" t="s">
        <v>530</v>
      </c>
      <c r="C616" s="241" t="s">
        <v>531</v>
      </c>
      <c r="D616" s="241" t="s">
        <v>532</v>
      </c>
      <c r="E616" s="241" t="s">
        <v>533</v>
      </c>
      <c r="F616" s="244"/>
      <c r="G616" s="244"/>
      <c r="H616" s="244"/>
      <c r="I616" s="244"/>
      <c r="J616" s="244">
        <v>1</v>
      </c>
      <c r="K616" s="244">
        <v>265</v>
      </c>
      <c r="L616" s="244"/>
      <c r="M616" s="244">
        <v>265</v>
      </c>
      <c r="N616" s="244"/>
      <c r="O616" s="244"/>
      <c r="P616" s="260"/>
      <c r="Q616" s="245"/>
    </row>
    <row r="617" spans="1:17" ht="14.4" customHeight="1" x14ac:dyDescent="0.3">
      <c r="A617" s="240" t="s">
        <v>707</v>
      </c>
      <c r="B617" s="241" t="s">
        <v>530</v>
      </c>
      <c r="C617" s="241" t="s">
        <v>531</v>
      </c>
      <c r="D617" s="241" t="s">
        <v>534</v>
      </c>
      <c r="E617" s="241" t="s">
        <v>535</v>
      </c>
      <c r="F617" s="244">
        <v>5</v>
      </c>
      <c r="G617" s="244">
        <v>5030</v>
      </c>
      <c r="H617" s="244">
        <v>1</v>
      </c>
      <c r="I617" s="244">
        <v>1006</v>
      </c>
      <c r="J617" s="244">
        <v>4</v>
      </c>
      <c r="K617" s="244">
        <v>4056</v>
      </c>
      <c r="L617" s="244">
        <v>0.80636182902584497</v>
      </c>
      <c r="M617" s="244">
        <v>1014</v>
      </c>
      <c r="N617" s="244">
        <v>2</v>
      </c>
      <c r="O617" s="244">
        <v>2048</v>
      </c>
      <c r="P617" s="260">
        <v>0.40715705765407556</v>
      </c>
      <c r="Q617" s="245">
        <v>1024</v>
      </c>
    </row>
    <row r="618" spans="1:17" ht="14.4" customHeight="1" x14ac:dyDescent="0.3">
      <c r="A618" s="240" t="s">
        <v>707</v>
      </c>
      <c r="B618" s="241" t="s">
        <v>530</v>
      </c>
      <c r="C618" s="241" t="s">
        <v>531</v>
      </c>
      <c r="D618" s="241" t="s">
        <v>536</v>
      </c>
      <c r="E618" s="241" t="s">
        <v>537</v>
      </c>
      <c r="F618" s="244"/>
      <c r="G618" s="244"/>
      <c r="H618" s="244"/>
      <c r="I618" s="244"/>
      <c r="J618" s="244"/>
      <c r="K618" s="244"/>
      <c r="L618" s="244"/>
      <c r="M618" s="244"/>
      <c r="N618" s="244">
        <v>2</v>
      </c>
      <c r="O618" s="244">
        <v>4128</v>
      </c>
      <c r="P618" s="260"/>
      <c r="Q618" s="245">
        <v>2064</v>
      </c>
    </row>
    <row r="619" spans="1:17" ht="14.4" customHeight="1" x14ac:dyDescent="0.3">
      <c r="A619" s="240" t="s">
        <v>707</v>
      </c>
      <c r="B619" s="241" t="s">
        <v>530</v>
      </c>
      <c r="C619" s="241" t="s">
        <v>531</v>
      </c>
      <c r="D619" s="241" t="s">
        <v>538</v>
      </c>
      <c r="E619" s="241" t="s">
        <v>539</v>
      </c>
      <c r="F619" s="244"/>
      <c r="G619" s="244"/>
      <c r="H619" s="244"/>
      <c r="I619" s="244"/>
      <c r="J619" s="244">
        <v>1</v>
      </c>
      <c r="K619" s="244">
        <v>476</v>
      </c>
      <c r="L619" s="244"/>
      <c r="M619" s="244">
        <v>476</v>
      </c>
      <c r="N619" s="244">
        <v>1</v>
      </c>
      <c r="O619" s="244">
        <v>480</v>
      </c>
      <c r="P619" s="260"/>
      <c r="Q619" s="245">
        <v>480</v>
      </c>
    </row>
    <row r="620" spans="1:17" ht="14.4" customHeight="1" x14ac:dyDescent="0.3">
      <c r="A620" s="240" t="s">
        <v>707</v>
      </c>
      <c r="B620" s="241" t="s">
        <v>530</v>
      </c>
      <c r="C620" s="241" t="s">
        <v>531</v>
      </c>
      <c r="D620" s="241" t="s">
        <v>544</v>
      </c>
      <c r="E620" s="241" t="s">
        <v>543</v>
      </c>
      <c r="F620" s="244"/>
      <c r="G620" s="244"/>
      <c r="H620" s="244"/>
      <c r="I620" s="244"/>
      <c r="J620" s="244">
        <v>8</v>
      </c>
      <c r="K620" s="244">
        <v>424</v>
      </c>
      <c r="L620" s="244"/>
      <c r="M620" s="244">
        <v>53</v>
      </c>
      <c r="N620" s="244"/>
      <c r="O620" s="244"/>
      <c r="P620" s="260"/>
      <c r="Q620" s="245"/>
    </row>
    <row r="621" spans="1:17" ht="14.4" customHeight="1" x14ac:dyDescent="0.3">
      <c r="A621" s="240" t="s">
        <v>707</v>
      </c>
      <c r="B621" s="241" t="s">
        <v>530</v>
      </c>
      <c r="C621" s="241" t="s">
        <v>531</v>
      </c>
      <c r="D621" s="241" t="s">
        <v>545</v>
      </c>
      <c r="E621" s="241" t="s">
        <v>546</v>
      </c>
      <c r="F621" s="244">
        <v>10</v>
      </c>
      <c r="G621" s="244">
        <v>530</v>
      </c>
      <c r="H621" s="244">
        <v>1</v>
      </c>
      <c r="I621" s="244">
        <v>53</v>
      </c>
      <c r="J621" s="244">
        <v>20</v>
      </c>
      <c r="K621" s="244">
        <v>1060</v>
      </c>
      <c r="L621" s="244">
        <v>2</v>
      </c>
      <c r="M621" s="244">
        <v>53</v>
      </c>
      <c r="N621" s="244">
        <v>8</v>
      </c>
      <c r="O621" s="244">
        <v>424</v>
      </c>
      <c r="P621" s="260">
        <v>0.8</v>
      </c>
      <c r="Q621" s="245">
        <v>53</v>
      </c>
    </row>
    <row r="622" spans="1:17" ht="14.4" customHeight="1" x14ac:dyDescent="0.3">
      <c r="A622" s="240" t="s">
        <v>707</v>
      </c>
      <c r="B622" s="241" t="s">
        <v>530</v>
      </c>
      <c r="C622" s="241" t="s">
        <v>531</v>
      </c>
      <c r="D622" s="241" t="s">
        <v>551</v>
      </c>
      <c r="E622" s="241" t="s">
        <v>552</v>
      </c>
      <c r="F622" s="244"/>
      <c r="G622" s="244"/>
      <c r="H622" s="244"/>
      <c r="I622" s="244"/>
      <c r="J622" s="244">
        <v>6</v>
      </c>
      <c r="K622" s="244">
        <v>11910</v>
      </c>
      <c r="L622" s="244"/>
      <c r="M622" s="244">
        <v>1985</v>
      </c>
      <c r="N622" s="244"/>
      <c r="O622" s="244"/>
      <c r="P622" s="260"/>
      <c r="Q622" s="245"/>
    </row>
    <row r="623" spans="1:17" ht="14.4" customHeight="1" x14ac:dyDescent="0.3">
      <c r="A623" s="240" t="s">
        <v>707</v>
      </c>
      <c r="B623" s="241" t="s">
        <v>530</v>
      </c>
      <c r="C623" s="241" t="s">
        <v>531</v>
      </c>
      <c r="D623" s="241" t="s">
        <v>559</v>
      </c>
      <c r="E623" s="241" t="s">
        <v>560</v>
      </c>
      <c r="F623" s="244">
        <v>80</v>
      </c>
      <c r="G623" s="244">
        <v>12960</v>
      </c>
      <c r="H623" s="244">
        <v>1</v>
      </c>
      <c r="I623" s="244">
        <v>162</v>
      </c>
      <c r="J623" s="244">
        <v>78</v>
      </c>
      <c r="K623" s="244">
        <v>12792</v>
      </c>
      <c r="L623" s="244">
        <v>0.98703703703703705</v>
      </c>
      <c r="M623" s="244">
        <v>164</v>
      </c>
      <c r="N623" s="244">
        <v>49</v>
      </c>
      <c r="O623" s="244">
        <v>8085</v>
      </c>
      <c r="P623" s="260">
        <v>0.62384259259259256</v>
      </c>
      <c r="Q623" s="245">
        <v>165</v>
      </c>
    </row>
    <row r="624" spans="1:17" ht="14.4" customHeight="1" x14ac:dyDescent="0.3">
      <c r="A624" s="240" t="s">
        <v>707</v>
      </c>
      <c r="B624" s="241" t="s">
        <v>530</v>
      </c>
      <c r="C624" s="241" t="s">
        <v>531</v>
      </c>
      <c r="D624" s="241" t="s">
        <v>561</v>
      </c>
      <c r="E624" s="241" t="s">
        <v>562</v>
      </c>
      <c r="F624" s="244"/>
      <c r="G624" s="244"/>
      <c r="H624" s="244"/>
      <c r="I624" s="244"/>
      <c r="J624" s="244">
        <v>5</v>
      </c>
      <c r="K624" s="244">
        <v>835</v>
      </c>
      <c r="L624" s="244"/>
      <c r="M624" s="244">
        <v>167</v>
      </c>
      <c r="N624" s="244">
        <v>2</v>
      </c>
      <c r="O624" s="244">
        <v>336</v>
      </c>
      <c r="P624" s="260"/>
      <c r="Q624" s="245">
        <v>168</v>
      </c>
    </row>
    <row r="625" spans="1:17" ht="14.4" customHeight="1" x14ac:dyDescent="0.3">
      <c r="A625" s="240" t="s">
        <v>707</v>
      </c>
      <c r="B625" s="241" t="s">
        <v>530</v>
      </c>
      <c r="C625" s="241" t="s">
        <v>531</v>
      </c>
      <c r="D625" s="241" t="s">
        <v>563</v>
      </c>
      <c r="E625" s="241" t="s">
        <v>564</v>
      </c>
      <c r="F625" s="244">
        <v>1</v>
      </c>
      <c r="G625" s="244">
        <v>158</v>
      </c>
      <c r="H625" s="244">
        <v>1</v>
      </c>
      <c r="I625" s="244">
        <v>158</v>
      </c>
      <c r="J625" s="244">
        <v>1</v>
      </c>
      <c r="K625" s="244">
        <v>159</v>
      </c>
      <c r="L625" s="244">
        <v>1.0063291139240507</v>
      </c>
      <c r="M625" s="244">
        <v>159</v>
      </c>
      <c r="N625" s="244"/>
      <c r="O625" s="244"/>
      <c r="P625" s="260"/>
      <c r="Q625" s="245"/>
    </row>
    <row r="626" spans="1:17" ht="14.4" customHeight="1" x14ac:dyDescent="0.3">
      <c r="A626" s="240" t="s">
        <v>707</v>
      </c>
      <c r="B626" s="241" t="s">
        <v>530</v>
      </c>
      <c r="C626" s="241" t="s">
        <v>531</v>
      </c>
      <c r="D626" s="241" t="s">
        <v>567</v>
      </c>
      <c r="E626" s="241" t="s">
        <v>568</v>
      </c>
      <c r="F626" s="244">
        <v>5</v>
      </c>
      <c r="G626" s="244">
        <v>1555</v>
      </c>
      <c r="H626" s="244">
        <v>1</v>
      </c>
      <c r="I626" s="244">
        <v>311</v>
      </c>
      <c r="J626" s="244">
        <v>10</v>
      </c>
      <c r="K626" s="244">
        <v>3130</v>
      </c>
      <c r="L626" s="244">
        <v>2.012861736334405</v>
      </c>
      <c r="M626" s="244">
        <v>313</v>
      </c>
      <c r="N626" s="244">
        <v>7</v>
      </c>
      <c r="O626" s="244">
        <v>2212</v>
      </c>
      <c r="P626" s="260">
        <v>1.4225080385852089</v>
      </c>
      <c r="Q626" s="245">
        <v>316</v>
      </c>
    </row>
    <row r="627" spans="1:17" ht="14.4" customHeight="1" x14ac:dyDescent="0.3">
      <c r="A627" s="240" t="s">
        <v>707</v>
      </c>
      <c r="B627" s="241" t="s">
        <v>530</v>
      </c>
      <c r="C627" s="241" t="s">
        <v>531</v>
      </c>
      <c r="D627" s="241" t="s">
        <v>569</v>
      </c>
      <c r="E627" s="241" t="s">
        <v>570</v>
      </c>
      <c r="F627" s="244">
        <v>4</v>
      </c>
      <c r="G627" s="244">
        <v>1692</v>
      </c>
      <c r="H627" s="244">
        <v>1</v>
      </c>
      <c r="I627" s="244">
        <v>423</v>
      </c>
      <c r="J627" s="244">
        <v>6</v>
      </c>
      <c r="K627" s="244">
        <v>2550</v>
      </c>
      <c r="L627" s="244">
        <v>1.5070921985815602</v>
      </c>
      <c r="M627" s="244">
        <v>425</v>
      </c>
      <c r="N627" s="244">
        <v>3</v>
      </c>
      <c r="O627" s="244">
        <v>1287</v>
      </c>
      <c r="P627" s="260">
        <v>0.76063829787234039</v>
      </c>
      <c r="Q627" s="245">
        <v>429</v>
      </c>
    </row>
    <row r="628" spans="1:17" ht="14.4" customHeight="1" x14ac:dyDescent="0.3">
      <c r="A628" s="240" t="s">
        <v>707</v>
      </c>
      <c r="B628" s="241" t="s">
        <v>530</v>
      </c>
      <c r="C628" s="241" t="s">
        <v>531</v>
      </c>
      <c r="D628" s="241" t="s">
        <v>571</v>
      </c>
      <c r="E628" s="241" t="s">
        <v>572</v>
      </c>
      <c r="F628" s="244">
        <v>1</v>
      </c>
      <c r="G628" s="244">
        <v>432</v>
      </c>
      <c r="H628" s="244">
        <v>1</v>
      </c>
      <c r="I628" s="244">
        <v>432</v>
      </c>
      <c r="J628" s="244"/>
      <c r="K628" s="244"/>
      <c r="L628" s="244"/>
      <c r="M628" s="244"/>
      <c r="N628" s="244"/>
      <c r="O628" s="244"/>
      <c r="P628" s="260"/>
      <c r="Q628" s="245"/>
    </row>
    <row r="629" spans="1:17" ht="14.4" customHeight="1" x14ac:dyDescent="0.3">
      <c r="A629" s="240" t="s">
        <v>707</v>
      </c>
      <c r="B629" s="241" t="s">
        <v>530</v>
      </c>
      <c r="C629" s="241" t="s">
        <v>531</v>
      </c>
      <c r="D629" s="241" t="s">
        <v>575</v>
      </c>
      <c r="E629" s="241" t="s">
        <v>576</v>
      </c>
      <c r="F629" s="244">
        <v>3</v>
      </c>
      <c r="G629" s="244">
        <v>1011</v>
      </c>
      <c r="H629" s="244">
        <v>1</v>
      </c>
      <c r="I629" s="244">
        <v>337</v>
      </c>
      <c r="J629" s="244">
        <v>54</v>
      </c>
      <c r="K629" s="244">
        <v>18198</v>
      </c>
      <c r="L629" s="244">
        <v>18</v>
      </c>
      <c r="M629" s="244">
        <v>337</v>
      </c>
      <c r="N629" s="244">
        <v>23</v>
      </c>
      <c r="O629" s="244">
        <v>7774</v>
      </c>
      <c r="P629" s="260">
        <v>7.6894164193867454</v>
      </c>
      <c r="Q629" s="245">
        <v>338</v>
      </c>
    </row>
    <row r="630" spans="1:17" ht="14.4" customHeight="1" x14ac:dyDescent="0.3">
      <c r="A630" s="240" t="s">
        <v>707</v>
      </c>
      <c r="B630" s="241" t="s">
        <v>530</v>
      </c>
      <c r="C630" s="241" t="s">
        <v>531</v>
      </c>
      <c r="D630" s="241" t="s">
        <v>579</v>
      </c>
      <c r="E630" s="241" t="s">
        <v>580</v>
      </c>
      <c r="F630" s="244">
        <v>2</v>
      </c>
      <c r="G630" s="244">
        <v>204</v>
      </c>
      <c r="H630" s="244">
        <v>1</v>
      </c>
      <c r="I630" s="244">
        <v>102</v>
      </c>
      <c r="J630" s="244">
        <v>4</v>
      </c>
      <c r="K630" s="244">
        <v>408</v>
      </c>
      <c r="L630" s="244">
        <v>2</v>
      </c>
      <c r="M630" s="244">
        <v>102</v>
      </c>
      <c r="N630" s="244"/>
      <c r="O630" s="244"/>
      <c r="P630" s="260"/>
      <c r="Q630" s="245"/>
    </row>
    <row r="631" spans="1:17" ht="14.4" customHeight="1" x14ac:dyDescent="0.3">
      <c r="A631" s="240" t="s">
        <v>707</v>
      </c>
      <c r="B631" s="241" t="s">
        <v>530</v>
      </c>
      <c r="C631" s="241" t="s">
        <v>531</v>
      </c>
      <c r="D631" s="241" t="s">
        <v>603</v>
      </c>
      <c r="E631" s="241" t="s">
        <v>604</v>
      </c>
      <c r="F631" s="244"/>
      <c r="G631" s="244"/>
      <c r="H631" s="244"/>
      <c r="I631" s="244"/>
      <c r="J631" s="244"/>
      <c r="K631" s="244"/>
      <c r="L631" s="244"/>
      <c r="M631" s="244"/>
      <c r="N631" s="244">
        <v>1</v>
      </c>
      <c r="O631" s="244">
        <v>167</v>
      </c>
      <c r="P631" s="260"/>
      <c r="Q631" s="245">
        <v>167</v>
      </c>
    </row>
    <row r="632" spans="1:17" ht="14.4" customHeight="1" x14ac:dyDescent="0.3">
      <c r="A632" s="240" t="s">
        <v>707</v>
      </c>
      <c r="B632" s="241" t="s">
        <v>530</v>
      </c>
      <c r="C632" s="241" t="s">
        <v>531</v>
      </c>
      <c r="D632" s="241" t="s">
        <v>615</v>
      </c>
      <c r="E632" s="241" t="s">
        <v>616</v>
      </c>
      <c r="F632" s="244"/>
      <c r="G632" s="244"/>
      <c r="H632" s="244"/>
      <c r="I632" s="244"/>
      <c r="J632" s="244"/>
      <c r="K632" s="244"/>
      <c r="L632" s="244"/>
      <c r="M632" s="244"/>
      <c r="N632" s="244">
        <v>4</v>
      </c>
      <c r="O632" s="244">
        <v>316</v>
      </c>
      <c r="P632" s="260"/>
      <c r="Q632" s="245">
        <v>79</v>
      </c>
    </row>
    <row r="633" spans="1:17" ht="14.4" customHeight="1" x14ac:dyDescent="0.3">
      <c r="A633" s="240" t="s">
        <v>707</v>
      </c>
      <c r="B633" s="241" t="s">
        <v>530</v>
      </c>
      <c r="C633" s="241" t="s">
        <v>531</v>
      </c>
      <c r="D633" s="241" t="s">
        <v>621</v>
      </c>
      <c r="E633" s="241" t="s">
        <v>622</v>
      </c>
      <c r="F633" s="244"/>
      <c r="G633" s="244"/>
      <c r="H633" s="244"/>
      <c r="I633" s="244"/>
      <c r="J633" s="244"/>
      <c r="K633" s="244"/>
      <c r="L633" s="244"/>
      <c r="M633" s="244"/>
      <c r="N633" s="244">
        <v>2</v>
      </c>
      <c r="O633" s="244">
        <v>1582</v>
      </c>
      <c r="P633" s="260"/>
      <c r="Q633" s="245">
        <v>791</v>
      </c>
    </row>
    <row r="634" spans="1:17" ht="14.4" customHeight="1" x14ac:dyDescent="0.3">
      <c r="A634" s="240" t="s">
        <v>707</v>
      </c>
      <c r="B634" s="241" t="s">
        <v>530</v>
      </c>
      <c r="C634" s="241" t="s">
        <v>531</v>
      </c>
      <c r="D634" s="241" t="s">
        <v>623</v>
      </c>
      <c r="E634" s="241" t="s">
        <v>624</v>
      </c>
      <c r="F634" s="244">
        <v>1</v>
      </c>
      <c r="G634" s="244">
        <v>278</v>
      </c>
      <c r="H634" s="244">
        <v>1</v>
      </c>
      <c r="I634" s="244">
        <v>278</v>
      </c>
      <c r="J634" s="244">
        <v>2</v>
      </c>
      <c r="K634" s="244">
        <v>560</v>
      </c>
      <c r="L634" s="244">
        <v>2.014388489208633</v>
      </c>
      <c r="M634" s="244">
        <v>280</v>
      </c>
      <c r="N634" s="244"/>
      <c r="O634" s="244"/>
      <c r="P634" s="260"/>
      <c r="Q634" s="245"/>
    </row>
    <row r="635" spans="1:17" ht="14.4" customHeight="1" x14ac:dyDescent="0.3">
      <c r="A635" s="240" t="s">
        <v>707</v>
      </c>
      <c r="B635" s="241" t="s">
        <v>530</v>
      </c>
      <c r="C635" s="241" t="s">
        <v>531</v>
      </c>
      <c r="D635" s="241" t="s">
        <v>627</v>
      </c>
      <c r="E635" s="241" t="s">
        <v>628</v>
      </c>
      <c r="F635" s="244">
        <v>4</v>
      </c>
      <c r="G635" s="244">
        <v>13572</v>
      </c>
      <c r="H635" s="244">
        <v>1</v>
      </c>
      <c r="I635" s="244">
        <v>3393</v>
      </c>
      <c r="J635" s="244">
        <v>4</v>
      </c>
      <c r="K635" s="244">
        <v>13652</v>
      </c>
      <c r="L635" s="244">
        <v>1.0058944886531094</v>
      </c>
      <c r="M635" s="244">
        <v>3413</v>
      </c>
      <c r="N635" s="244">
        <v>1</v>
      </c>
      <c r="O635" s="244">
        <v>3439</v>
      </c>
      <c r="P635" s="260">
        <v>0.2533893309755379</v>
      </c>
      <c r="Q635" s="245">
        <v>3439</v>
      </c>
    </row>
    <row r="636" spans="1:17" ht="14.4" customHeight="1" x14ac:dyDescent="0.3">
      <c r="A636" s="240" t="s">
        <v>707</v>
      </c>
      <c r="B636" s="241" t="s">
        <v>530</v>
      </c>
      <c r="C636" s="241" t="s">
        <v>531</v>
      </c>
      <c r="D636" s="241" t="s">
        <v>629</v>
      </c>
      <c r="E636" s="241" t="s">
        <v>630</v>
      </c>
      <c r="F636" s="244">
        <v>2</v>
      </c>
      <c r="G636" s="244">
        <v>902</v>
      </c>
      <c r="H636" s="244">
        <v>1</v>
      </c>
      <c r="I636" s="244">
        <v>451</v>
      </c>
      <c r="J636" s="244">
        <v>7</v>
      </c>
      <c r="K636" s="244">
        <v>3171</v>
      </c>
      <c r="L636" s="244">
        <v>3.5155210643015522</v>
      </c>
      <c r="M636" s="244">
        <v>453</v>
      </c>
      <c r="N636" s="244">
        <v>4</v>
      </c>
      <c r="O636" s="244">
        <v>1824</v>
      </c>
      <c r="P636" s="260">
        <v>2.0221729490022171</v>
      </c>
      <c r="Q636" s="245">
        <v>456</v>
      </c>
    </row>
    <row r="637" spans="1:17" ht="14.4" customHeight="1" x14ac:dyDescent="0.3">
      <c r="A637" s="240" t="s">
        <v>707</v>
      </c>
      <c r="B637" s="241" t="s">
        <v>530</v>
      </c>
      <c r="C637" s="241" t="s">
        <v>531</v>
      </c>
      <c r="D637" s="241" t="s">
        <v>631</v>
      </c>
      <c r="E637" s="241" t="s">
        <v>632</v>
      </c>
      <c r="F637" s="244"/>
      <c r="G637" s="244"/>
      <c r="H637" s="244"/>
      <c r="I637" s="244"/>
      <c r="J637" s="244"/>
      <c r="K637" s="244"/>
      <c r="L637" s="244"/>
      <c r="M637" s="244"/>
      <c r="N637" s="244">
        <v>1</v>
      </c>
      <c r="O637" s="244">
        <v>457</v>
      </c>
      <c r="P637" s="260"/>
      <c r="Q637" s="245">
        <v>457</v>
      </c>
    </row>
    <row r="638" spans="1:17" ht="14.4" customHeight="1" x14ac:dyDescent="0.3">
      <c r="A638" s="240" t="s">
        <v>707</v>
      </c>
      <c r="B638" s="241" t="s">
        <v>530</v>
      </c>
      <c r="C638" s="241" t="s">
        <v>531</v>
      </c>
      <c r="D638" s="241" t="s">
        <v>633</v>
      </c>
      <c r="E638" s="241" t="s">
        <v>634</v>
      </c>
      <c r="F638" s="244">
        <v>1</v>
      </c>
      <c r="G638" s="244">
        <v>6013</v>
      </c>
      <c r="H638" s="244">
        <v>1</v>
      </c>
      <c r="I638" s="244">
        <v>6013</v>
      </c>
      <c r="J638" s="244">
        <v>1</v>
      </c>
      <c r="K638" s="244">
        <v>6049</v>
      </c>
      <c r="L638" s="244">
        <v>1.0059870281057708</v>
      </c>
      <c r="M638" s="244">
        <v>6049</v>
      </c>
      <c r="N638" s="244"/>
      <c r="O638" s="244"/>
      <c r="P638" s="260"/>
      <c r="Q638" s="245"/>
    </row>
    <row r="639" spans="1:17" ht="14.4" customHeight="1" x14ac:dyDescent="0.3">
      <c r="A639" s="240" t="s">
        <v>707</v>
      </c>
      <c r="B639" s="241" t="s">
        <v>530</v>
      </c>
      <c r="C639" s="241" t="s">
        <v>531</v>
      </c>
      <c r="D639" s="241" t="s">
        <v>635</v>
      </c>
      <c r="E639" s="241" t="s">
        <v>636</v>
      </c>
      <c r="F639" s="244">
        <v>4</v>
      </c>
      <c r="G639" s="244">
        <v>1580</v>
      </c>
      <c r="H639" s="244">
        <v>1</v>
      </c>
      <c r="I639" s="244">
        <v>395</v>
      </c>
      <c r="J639" s="244">
        <v>6</v>
      </c>
      <c r="K639" s="244">
        <v>2394</v>
      </c>
      <c r="L639" s="244">
        <v>1.5151898734177216</v>
      </c>
      <c r="M639" s="244">
        <v>399</v>
      </c>
      <c r="N639" s="244">
        <v>4</v>
      </c>
      <c r="O639" s="244">
        <v>1616</v>
      </c>
      <c r="P639" s="260">
        <v>1.0227848101265822</v>
      </c>
      <c r="Q639" s="245">
        <v>404</v>
      </c>
    </row>
    <row r="640" spans="1:17" ht="14.4" customHeight="1" x14ac:dyDescent="0.3">
      <c r="A640" s="240" t="s">
        <v>707</v>
      </c>
      <c r="B640" s="241" t="s">
        <v>530</v>
      </c>
      <c r="C640" s="241" t="s">
        <v>531</v>
      </c>
      <c r="D640" s="241" t="s">
        <v>637</v>
      </c>
      <c r="E640" s="241" t="s">
        <v>638</v>
      </c>
      <c r="F640" s="244">
        <v>4</v>
      </c>
      <c r="G640" s="244">
        <v>1372</v>
      </c>
      <c r="H640" s="244">
        <v>1</v>
      </c>
      <c r="I640" s="244">
        <v>343</v>
      </c>
      <c r="J640" s="244">
        <v>8</v>
      </c>
      <c r="K640" s="244">
        <v>2760</v>
      </c>
      <c r="L640" s="244">
        <v>2.0116618075801749</v>
      </c>
      <c r="M640" s="244">
        <v>345</v>
      </c>
      <c r="N640" s="244">
        <v>4</v>
      </c>
      <c r="O640" s="244">
        <v>1392</v>
      </c>
      <c r="P640" s="260">
        <v>1.0145772594752187</v>
      </c>
      <c r="Q640" s="245">
        <v>348</v>
      </c>
    </row>
    <row r="641" spans="1:17" ht="14.4" customHeight="1" x14ac:dyDescent="0.3">
      <c r="A641" s="240" t="s">
        <v>707</v>
      </c>
      <c r="B641" s="241" t="s">
        <v>530</v>
      </c>
      <c r="C641" s="241" t="s">
        <v>531</v>
      </c>
      <c r="D641" s="241" t="s">
        <v>639</v>
      </c>
      <c r="E641" s="241" t="s">
        <v>640</v>
      </c>
      <c r="F641" s="244"/>
      <c r="G641" s="244"/>
      <c r="H641" s="244"/>
      <c r="I641" s="244"/>
      <c r="J641" s="244">
        <v>1</v>
      </c>
      <c r="K641" s="244">
        <v>2874</v>
      </c>
      <c r="L641" s="244"/>
      <c r="M641" s="244">
        <v>2874</v>
      </c>
      <c r="N641" s="244"/>
      <c r="O641" s="244"/>
      <c r="P641" s="260"/>
      <c r="Q641" s="245"/>
    </row>
    <row r="642" spans="1:17" ht="14.4" customHeight="1" x14ac:dyDescent="0.3">
      <c r="A642" s="240" t="s">
        <v>707</v>
      </c>
      <c r="B642" s="241" t="s">
        <v>530</v>
      </c>
      <c r="C642" s="241" t="s">
        <v>531</v>
      </c>
      <c r="D642" s="241" t="s">
        <v>641</v>
      </c>
      <c r="E642" s="241" t="s">
        <v>642</v>
      </c>
      <c r="F642" s="244"/>
      <c r="G642" s="244"/>
      <c r="H642" s="244"/>
      <c r="I642" s="244"/>
      <c r="J642" s="244">
        <v>2</v>
      </c>
      <c r="K642" s="244">
        <v>4322</v>
      </c>
      <c r="L642" s="244"/>
      <c r="M642" s="244">
        <v>2161</v>
      </c>
      <c r="N642" s="244"/>
      <c r="O642" s="244"/>
      <c r="P642" s="260"/>
      <c r="Q642" s="245"/>
    </row>
    <row r="643" spans="1:17" ht="14.4" customHeight="1" x14ac:dyDescent="0.3">
      <c r="A643" s="240" t="s">
        <v>707</v>
      </c>
      <c r="B643" s="241" t="s">
        <v>530</v>
      </c>
      <c r="C643" s="241" t="s">
        <v>531</v>
      </c>
      <c r="D643" s="241" t="s">
        <v>643</v>
      </c>
      <c r="E643" s="241" t="s">
        <v>644</v>
      </c>
      <c r="F643" s="244"/>
      <c r="G643" s="244"/>
      <c r="H643" s="244"/>
      <c r="I643" s="244"/>
      <c r="J643" s="244"/>
      <c r="K643" s="244"/>
      <c r="L643" s="244"/>
      <c r="M643" s="244"/>
      <c r="N643" s="244">
        <v>1</v>
      </c>
      <c r="O643" s="244">
        <v>1245</v>
      </c>
      <c r="P643" s="260"/>
      <c r="Q643" s="245">
        <v>1245</v>
      </c>
    </row>
    <row r="644" spans="1:17" ht="14.4" customHeight="1" x14ac:dyDescent="0.3">
      <c r="A644" s="240" t="s">
        <v>707</v>
      </c>
      <c r="B644" s="241" t="s">
        <v>530</v>
      </c>
      <c r="C644" s="241" t="s">
        <v>531</v>
      </c>
      <c r="D644" s="241" t="s">
        <v>645</v>
      </c>
      <c r="E644" s="241" t="s">
        <v>646</v>
      </c>
      <c r="F644" s="244"/>
      <c r="G644" s="244"/>
      <c r="H644" s="244"/>
      <c r="I644" s="244"/>
      <c r="J644" s="244"/>
      <c r="K644" s="244"/>
      <c r="L644" s="244"/>
      <c r="M644" s="244"/>
      <c r="N644" s="244">
        <v>4</v>
      </c>
      <c r="O644" s="244">
        <v>8932</v>
      </c>
      <c r="P644" s="260"/>
      <c r="Q644" s="245">
        <v>2233</v>
      </c>
    </row>
    <row r="645" spans="1:17" ht="14.4" customHeight="1" x14ac:dyDescent="0.3">
      <c r="A645" s="240" t="s">
        <v>707</v>
      </c>
      <c r="B645" s="241" t="s">
        <v>530</v>
      </c>
      <c r="C645" s="241" t="s">
        <v>531</v>
      </c>
      <c r="D645" s="241" t="s">
        <v>647</v>
      </c>
      <c r="E645" s="241" t="s">
        <v>648</v>
      </c>
      <c r="F645" s="244"/>
      <c r="G645" s="244"/>
      <c r="H645" s="244"/>
      <c r="I645" s="244"/>
      <c r="J645" s="244"/>
      <c r="K645" s="244"/>
      <c r="L645" s="244"/>
      <c r="M645" s="244"/>
      <c r="N645" s="244">
        <v>4</v>
      </c>
      <c r="O645" s="244">
        <v>4008</v>
      </c>
      <c r="P645" s="260"/>
      <c r="Q645" s="245">
        <v>1002</v>
      </c>
    </row>
    <row r="646" spans="1:17" ht="14.4" customHeight="1" x14ac:dyDescent="0.3">
      <c r="A646" s="240" t="s">
        <v>707</v>
      </c>
      <c r="B646" s="241" t="s">
        <v>651</v>
      </c>
      <c r="C646" s="241" t="s">
        <v>531</v>
      </c>
      <c r="D646" s="241" t="s">
        <v>643</v>
      </c>
      <c r="E646" s="241" t="s">
        <v>644</v>
      </c>
      <c r="F646" s="244"/>
      <c r="G646" s="244"/>
      <c r="H646" s="244"/>
      <c r="I646" s="244"/>
      <c r="J646" s="244"/>
      <c r="K646" s="244"/>
      <c r="L646" s="244"/>
      <c r="M646" s="244"/>
      <c r="N646" s="244">
        <v>1</v>
      </c>
      <c r="O646" s="244">
        <v>1245</v>
      </c>
      <c r="P646" s="260"/>
      <c r="Q646" s="245">
        <v>1245</v>
      </c>
    </row>
    <row r="647" spans="1:17" ht="14.4" customHeight="1" x14ac:dyDescent="0.3">
      <c r="A647" s="240" t="s">
        <v>708</v>
      </c>
      <c r="B647" s="241" t="s">
        <v>530</v>
      </c>
      <c r="C647" s="241" t="s">
        <v>531</v>
      </c>
      <c r="D647" s="241" t="s">
        <v>544</v>
      </c>
      <c r="E647" s="241" t="s">
        <v>543</v>
      </c>
      <c r="F647" s="244">
        <v>6</v>
      </c>
      <c r="G647" s="244">
        <v>318</v>
      </c>
      <c r="H647" s="244">
        <v>1</v>
      </c>
      <c r="I647" s="244">
        <v>53</v>
      </c>
      <c r="J647" s="244"/>
      <c r="K647" s="244"/>
      <c r="L647" s="244"/>
      <c r="M647" s="244"/>
      <c r="N647" s="244">
        <v>4</v>
      </c>
      <c r="O647" s="244">
        <v>212</v>
      </c>
      <c r="P647" s="260">
        <v>0.66666666666666663</v>
      </c>
      <c r="Q647" s="245">
        <v>53</v>
      </c>
    </row>
    <row r="648" spans="1:17" ht="14.4" customHeight="1" x14ac:dyDescent="0.3">
      <c r="A648" s="240" t="s">
        <v>708</v>
      </c>
      <c r="B648" s="241" t="s">
        <v>530</v>
      </c>
      <c r="C648" s="241" t="s">
        <v>531</v>
      </c>
      <c r="D648" s="241" t="s">
        <v>545</v>
      </c>
      <c r="E648" s="241" t="s">
        <v>546</v>
      </c>
      <c r="F648" s="244">
        <v>4</v>
      </c>
      <c r="G648" s="244">
        <v>212</v>
      </c>
      <c r="H648" s="244">
        <v>1</v>
      </c>
      <c r="I648" s="244">
        <v>53</v>
      </c>
      <c r="J648" s="244">
        <v>4</v>
      </c>
      <c r="K648" s="244">
        <v>212</v>
      </c>
      <c r="L648" s="244">
        <v>1</v>
      </c>
      <c r="M648" s="244">
        <v>53</v>
      </c>
      <c r="N648" s="244"/>
      <c r="O648" s="244"/>
      <c r="P648" s="260"/>
      <c r="Q648" s="245"/>
    </row>
    <row r="649" spans="1:17" ht="14.4" customHeight="1" x14ac:dyDescent="0.3">
      <c r="A649" s="240" t="s">
        <v>708</v>
      </c>
      <c r="B649" s="241" t="s">
        <v>530</v>
      </c>
      <c r="C649" s="241" t="s">
        <v>531</v>
      </c>
      <c r="D649" s="241" t="s">
        <v>559</v>
      </c>
      <c r="E649" s="241" t="s">
        <v>560</v>
      </c>
      <c r="F649" s="244"/>
      <c r="G649" s="244"/>
      <c r="H649" s="244"/>
      <c r="I649" s="244"/>
      <c r="J649" s="244"/>
      <c r="K649" s="244"/>
      <c r="L649" s="244"/>
      <c r="M649" s="244"/>
      <c r="N649" s="244">
        <v>4</v>
      </c>
      <c r="O649" s="244">
        <v>660</v>
      </c>
      <c r="P649" s="260"/>
      <c r="Q649" s="245">
        <v>165</v>
      </c>
    </row>
    <row r="650" spans="1:17" ht="14.4" customHeight="1" x14ac:dyDescent="0.3">
      <c r="A650" s="240" t="s">
        <v>708</v>
      </c>
      <c r="B650" s="241" t="s">
        <v>530</v>
      </c>
      <c r="C650" s="241" t="s">
        <v>531</v>
      </c>
      <c r="D650" s="241" t="s">
        <v>563</v>
      </c>
      <c r="E650" s="241" t="s">
        <v>564</v>
      </c>
      <c r="F650" s="244">
        <v>1</v>
      </c>
      <c r="G650" s="244">
        <v>158</v>
      </c>
      <c r="H650" s="244">
        <v>1</v>
      </c>
      <c r="I650" s="244">
        <v>158</v>
      </c>
      <c r="J650" s="244"/>
      <c r="K650" s="244"/>
      <c r="L650" s="244"/>
      <c r="M650" s="244"/>
      <c r="N650" s="244"/>
      <c r="O650" s="244"/>
      <c r="P650" s="260"/>
      <c r="Q650" s="245"/>
    </row>
    <row r="651" spans="1:17" ht="14.4" customHeight="1" x14ac:dyDescent="0.3">
      <c r="A651" s="240" t="s">
        <v>708</v>
      </c>
      <c r="B651" s="241" t="s">
        <v>530</v>
      </c>
      <c r="C651" s="241" t="s">
        <v>531</v>
      </c>
      <c r="D651" s="241" t="s">
        <v>567</v>
      </c>
      <c r="E651" s="241" t="s">
        <v>568</v>
      </c>
      <c r="F651" s="244">
        <v>2</v>
      </c>
      <c r="G651" s="244">
        <v>622</v>
      </c>
      <c r="H651" s="244">
        <v>1</v>
      </c>
      <c r="I651" s="244">
        <v>311</v>
      </c>
      <c r="J651" s="244"/>
      <c r="K651" s="244"/>
      <c r="L651" s="244"/>
      <c r="M651" s="244"/>
      <c r="N651" s="244"/>
      <c r="O651" s="244"/>
      <c r="P651" s="260"/>
      <c r="Q651" s="245"/>
    </row>
    <row r="652" spans="1:17" ht="14.4" customHeight="1" x14ac:dyDescent="0.3">
      <c r="A652" s="240" t="s">
        <v>708</v>
      </c>
      <c r="B652" s="241" t="s">
        <v>530</v>
      </c>
      <c r="C652" s="241" t="s">
        <v>531</v>
      </c>
      <c r="D652" s="241" t="s">
        <v>569</v>
      </c>
      <c r="E652" s="241" t="s">
        <v>570</v>
      </c>
      <c r="F652" s="244">
        <v>2</v>
      </c>
      <c r="G652" s="244">
        <v>846</v>
      </c>
      <c r="H652" s="244">
        <v>1</v>
      </c>
      <c r="I652" s="244">
        <v>423</v>
      </c>
      <c r="J652" s="244"/>
      <c r="K652" s="244"/>
      <c r="L652" s="244"/>
      <c r="M652" s="244"/>
      <c r="N652" s="244"/>
      <c r="O652" s="244"/>
      <c r="P652" s="260"/>
      <c r="Q652" s="245"/>
    </row>
    <row r="653" spans="1:17" ht="14.4" customHeight="1" x14ac:dyDescent="0.3">
      <c r="A653" s="240" t="s">
        <v>708</v>
      </c>
      <c r="B653" s="241" t="s">
        <v>530</v>
      </c>
      <c r="C653" s="241" t="s">
        <v>531</v>
      </c>
      <c r="D653" s="241" t="s">
        <v>575</v>
      </c>
      <c r="E653" s="241" t="s">
        <v>576</v>
      </c>
      <c r="F653" s="244">
        <v>5</v>
      </c>
      <c r="G653" s="244">
        <v>1685</v>
      </c>
      <c r="H653" s="244">
        <v>1</v>
      </c>
      <c r="I653" s="244">
        <v>337</v>
      </c>
      <c r="J653" s="244"/>
      <c r="K653" s="244"/>
      <c r="L653" s="244"/>
      <c r="M653" s="244"/>
      <c r="N653" s="244"/>
      <c r="O653" s="244"/>
      <c r="P653" s="260"/>
      <c r="Q653" s="245"/>
    </row>
    <row r="654" spans="1:17" ht="14.4" customHeight="1" x14ac:dyDescent="0.3">
      <c r="A654" s="240" t="s">
        <v>708</v>
      </c>
      <c r="B654" s="241" t="s">
        <v>530</v>
      </c>
      <c r="C654" s="241" t="s">
        <v>531</v>
      </c>
      <c r="D654" s="241" t="s">
        <v>623</v>
      </c>
      <c r="E654" s="241" t="s">
        <v>624</v>
      </c>
      <c r="F654" s="244">
        <v>2</v>
      </c>
      <c r="G654" s="244">
        <v>556</v>
      </c>
      <c r="H654" s="244">
        <v>1</v>
      </c>
      <c r="I654" s="244">
        <v>278</v>
      </c>
      <c r="J654" s="244"/>
      <c r="K654" s="244"/>
      <c r="L654" s="244"/>
      <c r="M654" s="244"/>
      <c r="N654" s="244"/>
      <c r="O654" s="244"/>
      <c r="P654" s="260"/>
      <c r="Q654" s="245"/>
    </row>
    <row r="655" spans="1:17" ht="14.4" customHeight="1" x14ac:dyDescent="0.3">
      <c r="A655" s="240" t="s">
        <v>708</v>
      </c>
      <c r="B655" s="241" t="s">
        <v>530</v>
      </c>
      <c r="C655" s="241" t="s">
        <v>531</v>
      </c>
      <c r="D655" s="241" t="s">
        <v>629</v>
      </c>
      <c r="E655" s="241" t="s">
        <v>630</v>
      </c>
      <c r="F655" s="244">
        <v>3</v>
      </c>
      <c r="G655" s="244">
        <v>1353</v>
      </c>
      <c r="H655" s="244">
        <v>1</v>
      </c>
      <c r="I655" s="244">
        <v>451</v>
      </c>
      <c r="J655" s="244">
        <v>1</v>
      </c>
      <c r="K655" s="244">
        <v>453</v>
      </c>
      <c r="L655" s="244">
        <v>0.33481152993348118</v>
      </c>
      <c r="M655" s="244">
        <v>453</v>
      </c>
      <c r="N655" s="244">
        <v>1</v>
      </c>
      <c r="O655" s="244">
        <v>456</v>
      </c>
      <c r="P655" s="260">
        <v>0.33702882483370289</v>
      </c>
      <c r="Q655" s="245">
        <v>456</v>
      </c>
    </row>
    <row r="656" spans="1:17" ht="14.4" customHeight="1" x14ac:dyDescent="0.3">
      <c r="A656" s="240" t="s">
        <v>708</v>
      </c>
      <c r="B656" s="241" t="s">
        <v>530</v>
      </c>
      <c r="C656" s="241" t="s">
        <v>531</v>
      </c>
      <c r="D656" s="241" t="s">
        <v>637</v>
      </c>
      <c r="E656" s="241" t="s">
        <v>638</v>
      </c>
      <c r="F656" s="244">
        <v>5</v>
      </c>
      <c r="G656" s="244">
        <v>1715</v>
      </c>
      <c r="H656" s="244">
        <v>1</v>
      </c>
      <c r="I656" s="244">
        <v>343</v>
      </c>
      <c r="J656" s="244">
        <v>1</v>
      </c>
      <c r="K656" s="244">
        <v>345</v>
      </c>
      <c r="L656" s="244">
        <v>0.20116618075801748</v>
      </c>
      <c r="M656" s="244">
        <v>345</v>
      </c>
      <c r="N656" s="244">
        <v>1</v>
      </c>
      <c r="O656" s="244">
        <v>348</v>
      </c>
      <c r="P656" s="260">
        <v>0.20291545189504373</v>
      </c>
      <c r="Q656" s="245">
        <v>348</v>
      </c>
    </row>
    <row r="657" spans="1:17" ht="14.4" customHeight="1" x14ac:dyDescent="0.3">
      <c r="A657" s="240" t="s">
        <v>709</v>
      </c>
      <c r="B657" s="241" t="s">
        <v>530</v>
      </c>
      <c r="C657" s="241" t="s">
        <v>531</v>
      </c>
      <c r="D657" s="241" t="s">
        <v>545</v>
      </c>
      <c r="E657" s="241" t="s">
        <v>546</v>
      </c>
      <c r="F657" s="244"/>
      <c r="G657" s="244"/>
      <c r="H657" s="244"/>
      <c r="I657" s="244"/>
      <c r="J657" s="244">
        <v>4</v>
      </c>
      <c r="K657" s="244">
        <v>212</v>
      </c>
      <c r="L657" s="244"/>
      <c r="M657" s="244">
        <v>53</v>
      </c>
      <c r="N657" s="244"/>
      <c r="O657" s="244"/>
      <c r="P657" s="260"/>
      <c r="Q657" s="245"/>
    </row>
    <row r="658" spans="1:17" ht="14.4" customHeight="1" x14ac:dyDescent="0.3">
      <c r="A658" s="240" t="s">
        <v>709</v>
      </c>
      <c r="B658" s="241" t="s">
        <v>530</v>
      </c>
      <c r="C658" s="241" t="s">
        <v>531</v>
      </c>
      <c r="D658" s="241" t="s">
        <v>629</v>
      </c>
      <c r="E658" s="241" t="s">
        <v>630</v>
      </c>
      <c r="F658" s="244"/>
      <c r="G658" s="244"/>
      <c r="H658" s="244"/>
      <c r="I658" s="244"/>
      <c r="J658" s="244">
        <v>1</v>
      </c>
      <c r="K658" s="244">
        <v>453</v>
      </c>
      <c r="L658" s="244"/>
      <c r="M658" s="244">
        <v>453</v>
      </c>
      <c r="N658" s="244"/>
      <c r="O658" s="244"/>
      <c r="P658" s="260"/>
      <c r="Q658" s="245"/>
    </row>
    <row r="659" spans="1:17" ht="14.4" customHeight="1" x14ac:dyDescent="0.3">
      <c r="A659" s="240" t="s">
        <v>709</v>
      </c>
      <c r="B659" s="241" t="s">
        <v>530</v>
      </c>
      <c r="C659" s="241" t="s">
        <v>531</v>
      </c>
      <c r="D659" s="241" t="s">
        <v>637</v>
      </c>
      <c r="E659" s="241" t="s">
        <v>638</v>
      </c>
      <c r="F659" s="244"/>
      <c r="G659" s="244"/>
      <c r="H659" s="244"/>
      <c r="I659" s="244"/>
      <c r="J659" s="244">
        <v>1</v>
      </c>
      <c r="K659" s="244">
        <v>345</v>
      </c>
      <c r="L659" s="244"/>
      <c r="M659" s="244">
        <v>345</v>
      </c>
      <c r="N659" s="244"/>
      <c r="O659" s="244"/>
      <c r="P659" s="260"/>
      <c r="Q659" s="245"/>
    </row>
    <row r="660" spans="1:17" ht="14.4" customHeight="1" x14ac:dyDescent="0.3">
      <c r="A660" s="240" t="s">
        <v>710</v>
      </c>
      <c r="B660" s="241" t="s">
        <v>530</v>
      </c>
      <c r="C660" s="241" t="s">
        <v>531</v>
      </c>
      <c r="D660" s="241" t="s">
        <v>532</v>
      </c>
      <c r="E660" s="241" t="s">
        <v>533</v>
      </c>
      <c r="F660" s="244"/>
      <c r="G660" s="244"/>
      <c r="H660" s="244"/>
      <c r="I660" s="244"/>
      <c r="J660" s="244">
        <v>1</v>
      </c>
      <c r="K660" s="244">
        <v>265</v>
      </c>
      <c r="L660" s="244"/>
      <c r="M660" s="244">
        <v>265</v>
      </c>
      <c r="N660" s="244"/>
      <c r="O660" s="244"/>
      <c r="P660" s="260"/>
      <c r="Q660" s="245"/>
    </row>
    <row r="661" spans="1:17" ht="14.4" customHeight="1" x14ac:dyDescent="0.3">
      <c r="A661" s="240" t="s">
        <v>710</v>
      </c>
      <c r="B661" s="241" t="s">
        <v>530</v>
      </c>
      <c r="C661" s="241" t="s">
        <v>531</v>
      </c>
      <c r="D661" s="241" t="s">
        <v>544</v>
      </c>
      <c r="E661" s="241" t="s">
        <v>543</v>
      </c>
      <c r="F661" s="244">
        <v>162</v>
      </c>
      <c r="G661" s="244">
        <v>8586</v>
      </c>
      <c r="H661" s="244">
        <v>1</v>
      </c>
      <c r="I661" s="244">
        <v>53</v>
      </c>
      <c r="J661" s="244">
        <v>116</v>
      </c>
      <c r="K661" s="244">
        <v>6148</v>
      </c>
      <c r="L661" s="244">
        <v>0.71604938271604934</v>
      </c>
      <c r="M661" s="244">
        <v>53</v>
      </c>
      <c r="N661" s="244">
        <v>182</v>
      </c>
      <c r="O661" s="244">
        <v>9646</v>
      </c>
      <c r="P661" s="260">
        <v>1.1234567901234569</v>
      </c>
      <c r="Q661" s="245">
        <v>53</v>
      </c>
    </row>
    <row r="662" spans="1:17" ht="14.4" customHeight="1" x14ac:dyDescent="0.3">
      <c r="A662" s="240" t="s">
        <v>710</v>
      </c>
      <c r="B662" s="241" t="s">
        <v>530</v>
      </c>
      <c r="C662" s="241" t="s">
        <v>531</v>
      </c>
      <c r="D662" s="241" t="s">
        <v>545</v>
      </c>
      <c r="E662" s="241" t="s">
        <v>546</v>
      </c>
      <c r="F662" s="244">
        <v>4</v>
      </c>
      <c r="G662" s="244">
        <v>212</v>
      </c>
      <c r="H662" s="244">
        <v>1</v>
      </c>
      <c r="I662" s="244">
        <v>53</v>
      </c>
      <c r="J662" s="244"/>
      <c r="K662" s="244"/>
      <c r="L662" s="244"/>
      <c r="M662" s="244"/>
      <c r="N662" s="244">
        <v>14</v>
      </c>
      <c r="O662" s="244">
        <v>742</v>
      </c>
      <c r="P662" s="260">
        <v>3.5</v>
      </c>
      <c r="Q662" s="245">
        <v>53</v>
      </c>
    </row>
    <row r="663" spans="1:17" ht="14.4" customHeight="1" x14ac:dyDescent="0.3">
      <c r="A663" s="240" t="s">
        <v>710</v>
      </c>
      <c r="B663" s="241" t="s">
        <v>530</v>
      </c>
      <c r="C663" s="241" t="s">
        <v>531</v>
      </c>
      <c r="D663" s="241" t="s">
        <v>551</v>
      </c>
      <c r="E663" s="241" t="s">
        <v>552</v>
      </c>
      <c r="F663" s="244">
        <v>2</v>
      </c>
      <c r="G663" s="244">
        <v>3958</v>
      </c>
      <c r="H663" s="244">
        <v>1</v>
      </c>
      <c r="I663" s="244">
        <v>1979</v>
      </c>
      <c r="J663" s="244"/>
      <c r="K663" s="244"/>
      <c r="L663" s="244"/>
      <c r="M663" s="244"/>
      <c r="N663" s="244">
        <v>7</v>
      </c>
      <c r="O663" s="244">
        <v>13951</v>
      </c>
      <c r="P663" s="260">
        <v>3.5247599797877718</v>
      </c>
      <c r="Q663" s="245">
        <v>1993</v>
      </c>
    </row>
    <row r="664" spans="1:17" ht="14.4" customHeight="1" x14ac:dyDescent="0.3">
      <c r="A664" s="240" t="s">
        <v>710</v>
      </c>
      <c r="B664" s="241" t="s">
        <v>530</v>
      </c>
      <c r="C664" s="241" t="s">
        <v>531</v>
      </c>
      <c r="D664" s="241" t="s">
        <v>559</v>
      </c>
      <c r="E664" s="241" t="s">
        <v>560</v>
      </c>
      <c r="F664" s="244">
        <v>16</v>
      </c>
      <c r="G664" s="244">
        <v>2592</v>
      </c>
      <c r="H664" s="244">
        <v>1</v>
      </c>
      <c r="I664" s="244">
        <v>162</v>
      </c>
      <c r="J664" s="244"/>
      <c r="K664" s="244"/>
      <c r="L664" s="244"/>
      <c r="M664" s="244"/>
      <c r="N664" s="244">
        <v>9</v>
      </c>
      <c r="O664" s="244">
        <v>1485</v>
      </c>
      <c r="P664" s="260">
        <v>0.57291666666666663</v>
      </c>
      <c r="Q664" s="245">
        <v>165</v>
      </c>
    </row>
    <row r="665" spans="1:17" ht="14.4" customHeight="1" x14ac:dyDescent="0.3">
      <c r="A665" s="240" t="s">
        <v>710</v>
      </c>
      <c r="B665" s="241" t="s">
        <v>530</v>
      </c>
      <c r="C665" s="241" t="s">
        <v>531</v>
      </c>
      <c r="D665" s="241" t="s">
        <v>561</v>
      </c>
      <c r="E665" s="241" t="s">
        <v>562</v>
      </c>
      <c r="F665" s="244">
        <v>63</v>
      </c>
      <c r="G665" s="244">
        <v>10395</v>
      </c>
      <c r="H665" s="244">
        <v>1</v>
      </c>
      <c r="I665" s="244">
        <v>165</v>
      </c>
      <c r="J665" s="244">
        <v>69</v>
      </c>
      <c r="K665" s="244">
        <v>11523</v>
      </c>
      <c r="L665" s="244">
        <v>1.1085137085137085</v>
      </c>
      <c r="M665" s="244">
        <v>167</v>
      </c>
      <c r="N665" s="244">
        <v>93</v>
      </c>
      <c r="O665" s="244">
        <v>15624</v>
      </c>
      <c r="P665" s="260">
        <v>1.5030303030303029</v>
      </c>
      <c r="Q665" s="245">
        <v>168</v>
      </c>
    </row>
    <row r="666" spans="1:17" ht="14.4" customHeight="1" x14ac:dyDescent="0.3">
      <c r="A666" s="240" t="s">
        <v>710</v>
      </c>
      <c r="B666" s="241" t="s">
        <v>530</v>
      </c>
      <c r="C666" s="241" t="s">
        <v>531</v>
      </c>
      <c r="D666" s="241" t="s">
        <v>563</v>
      </c>
      <c r="E666" s="241" t="s">
        <v>564</v>
      </c>
      <c r="F666" s="244"/>
      <c r="G666" s="244"/>
      <c r="H666" s="244"/>
      <c r="I666" s="244"/>
      <c r="J666" s="244"/>
      <c r="K666" s="244"/>
      <c r="L666" s="244"/>
      <c r="M666" s="244"/>
      <c r="N666" s="244">
        <v>1</v>
      </c>
      <c r="O666" s="244">
        <v>160</v>
      </c>
      <c r="P666" s="260"/>
      <c r="Q666" s="245">
        <v>160</v>
      </c>
    </row>
    <row r="667" spans="1:17" ht="14.4" customHeight="1" x14ac:dyDescent="0.3">
      <c r="A667" s="240" t="s">
        <v>710</v>
      </c>
      <c r="B667" s="241" t="s">
        <v>530</v>
      </c>
      <c r="C667" s="241" t="s">
        <v>531</v>
      </c>
      <c r="D667" s="241" t="s">
        <v>565</v>
      </c>
      <c r="E667" s="241" t="s">
        <v>566</v>
      </c>
      <c r="F667" s="244">
        <v>2</v>
      </c>
      <c r="G667" s="244">
        <v>1040</v>
      </c>
      <c r="H667" s="244">
        <v>1</v>
      </c>
      <c r="I667" s="244">
        <v>520</v>
      </c>
      <c r="J667" s="244"/>
      <c r="K667" s="244"/>
      <c r="L667" s="244"/>
      <c r="M667" s="244"/>
      <c r="N667" s="244">
        <v>5</v>
      </c>
      <c r="O667" s="244">
        <v>2625</v>
      </c>
      <c r="P667" s="260">
        <v>2.5240384615384617</v>
      </c>
      <c r="Q667" s="245">
        <v>525</v>
      </c>
    </row>
    <row r="668" spans="1:17" ht="14.4" customHeight="1" x14ac:dyDescent="0.3">
      <c r="A668" s="240" t="s">
        <v>710</v>
      </c>
      <c r="B668" s="241" t="s">
        <v>530</v>
      </c>
      <c r="C668" s="241" t="s">
        <v>531</v>
      </c>
      <c r="D668" s="241" t="s">
        <v>567</v>
      </c>
      <c r="E668" s="241" t="s">
        <v>568</v>
      </c>
      <c r="F668" s="244">
        <v>97</v>
      </c>
      <c r="G668" s="244">
        <v>30167</v>
      </c>
      <c r="H668" s="244">
        <v>1</v>
      </c>
      <c r="I668" s="244">
        <v>311</v>
      </c>
      <c r="J668" s="244">
        <v>59</v>
      </c>
      <c r="K668" s="244">
        <v>18467</v>
      </c>
      <c r="L668" s="244">
        <v>0.61215898166871086</v>
      </c>
      <c r="M668" s="244">
        <v>313</v>
      </c>
      <c r="N668" s="244">
        <v>134</v>
      </c>
      <c r="O668" s="244">
        <v>42344</v>
      </c>
      <c r="P668" s="260">
        <v>1.403652998309411</v>
      </c>
      <c r="Q668" s="245">
        <v>316</v>
      </c>
    </row>
    <row r="669" spans="1:17" ht="14.4" customHeight="1" x14ac:dyDescent="0.3">
      <c r="A669" s="240" t="s">
        <v>710</v>
      </c>
      <c r="B669" s="241" t="s">
        <v>530</v>
      </c>
      <c r="C669" s="241" t="s">
        <v>531</v>
      </c>
      <c r="D669" s="241" t="s">
        <v>569</v>
      </c>
      <c r="E669" s="241" t="s">
        <v>570</v>
      </c>
      <c r="F669" s="244">
        <v>66</v>
      </c>
      <c r="G669" s="244">
        <v>27918</v>
      </c>
      <c r="H669" s="244">
        <v>1</v>
      </c>
      <c r="I669" s="244">
        <v>423</v>
      </c>
      <c r="J669" s="244">
        <v>57</v>
      </c>
      <c r="K669" s="244">
        <v>24225</v>
      </c>
      <c r="L669" s="244">
        <v>0.86771975069847407</v>
      </c>
      <c r="M669" s="244">
        <v>425</v>
      </c>
      <c r="N669" s="244">
        <v>90</v>
      </c>
      <c r="O669" s="244">
        <v>38610</v>
      </c>
      <c r="P669" s="260">
        <v>1.3829787234042554</v>
      </c>
      <c r="Q669" s="245">
        <v>429</v>
      </c>
    </row>
    <row r="670" spans="1:17" ht="14.4" customHeight="1" x14ac:dyDescent="0.3">
      <c r="A670" s="240" t="s">
        <v>710</v>
      </c>
      <c r="B670" s="241" t="s">
        <v>530</v>
      </c>
      <c r="C670" s="241" t="s">
        <v>531</v>
      </c>
      <c r="D670" s="241" t="s">
        <v>571</v>
      </c>
      <c r="E670" s="241" t="s">
        <v>572</v>
      </c>
      <c r="F670" s="244"/>
      <c r="G670" s="244"/>
      <c r="H670" s="244"/>
      <c r="I670" s="244"/>
      <c r="J670" s="244"/>
      <c r="K670" s="244"/>
      <c r="L670" s="244"/>
      <c r="M670" s="244"/>
      <c r="N670" s="244">
        <v>1</v>
      </c>
      <c r="O670" s="244">
        <v>435</v>
      </c>
      <c r="P670" s="260"/>
      <c r="Q670" s="245">
        <v>435</v>
      </c>
    </row>
    <row r="671" spans="1:17" ht="14.4" customHeight="1" x14ac:dyDescent="0.3">
      <c r="A671" s="240" t="s">
        <v>710</v>
      </c>
      <c r="B671" s="241" t="s">
        <v>530</v>
      </c>
      <c r="C671" s="241" t="s">
        <v>531</v>
      </c>
      <c r="D671" s="241" t="s">
        <v>575</v>
      </c>
      <c r="E671" s="241" t="s">
        <v>576</v>
      </c>
      <c r="F671" s="244">
        <v>79</v>
      </c>
      <c r="G671" s="244">
        <v>26623</v>
      </c>
      <c r="H671" s="244">
        <v>1</v>
      </c>
      <c r="I671" s="244">
        <v>337</v>
      </c>
      <c r="J671" s="244">
        <v>23</v>
      </c>
      <c r="K671" s="244">
        <v>7751</v>
      </c>
      <c r="L671" s="244">
        <v>0.29113924050632911</v>
      </c>
      <c r="M671" s="244">
        <v>337</v>
      </c>
      <c r="N671" s="244">
        <v>63</v>
      </c>
      <c r="O671" s="244">
        <v>21294</v>
      </c>
      <c r="P671" s="260">
        <v>0.7998347293693423</v>
      </c>
      <c r="Q671" s="245">
        <v>338</v>
      </c>
    </row>
    <row r="672" spans="1:17" ht="14.4" customHeight="1" x14ac:dyDescent="0.3">
      <c r="A672" s="240" t="s">
        <v>710</v>
      </c>
      <c r="B672" s="241" t="s">
        <v>530</v>
      </c>
      <c r="C672" s="241" t="s">
        <v>531</v>
      </c>
      <c r="D672" s="241" t="s">
        <v>579</v>
      </c>
      <c r="E672" s="241" t="s">
        <v>580</v>
      </c>
      <c r="F672" s="244">
        <v>12</v>
      </c>
      <c r="G672" s="244">
        <v>1224</v>
      </c>
      <c r="H672" s="244">
        <v>1</v>
      </c>
      <c r="I672" s="244">
        <v>102</v>
      </c>
      <c r="J672" s="244">
        <v>13</v>
      </c>
      <c r="K672" s="244">
        <v>1326</v>
      </c>
      <c r="L672" s="244">
        <v>1.0833333333333333</v>
      </c>
      <c r="M672" s="244">
        <v>102</v>
      </c>
      <c r="N672" s="244">
        <v>27</v>
      </c>
      <c r="O672" s="244">
        <v>2781</v>
      </c>
      <c r="P672" s="260">
        <v>2.2720588235294117</v>
      </c>
      <c r="Q672" s="245">
        <v>103</v>
      </c>
    </row>
    <row r="673" spans="1:17" ht="14.4" customHeight="1" x14ac:dyDescent="0.3">
      <c r="A673" s="240" t="s">
        <v>710</v>
      </c>
      <c r="B673" s="241" t="s">
        <v>530</v>
      </c>
      <c r="C673" s="241" t="s">
        <v>531</v>
      </c>
      <c r="D673" s="241" t="s">
        <v>581</v>
      </c>
      <c r="E673" s="241" t="s">
        <v>582</v>
      </c>
      <c r="F673" s="244"/>
      <c r="G673" s="244"/>
      <c r="H673" s="244"/>
      <c r="I673" s="244"/>
      <c r="J673" s="244"/>
      <c r="K673" s="244"/>
      <c r="L673" s="244"/>
      <c r="M673" s="244"/>
      <c r="N673" s="244">
        <v>2</v>
      </c>
      <c r="O673" s="244">
        <v>6776</v>
      </c>
      <c r="P673" s="260"/>
      <c r="Q673" s="245">
        <v>3388</v>
      </c>
    </row>
    <row r="674" spans="1:17" ht="14.4" customHeight="1" x14ac:dyDescent="0.3">
      <c r="A674" s="240" t="s">
        <v>710</v>
      </c>
      <c r="B674" s="241" t="s">
        <v>530</v>
      </c>
      <c r="C674" s="241" t="s">
        <v>531</v>
      </c>
      <c r="D674" s="241" t="s">
        <v>617</v>
      </c>
      <c r="E674" s="241" t="s">
        <v>618</v>
      </c>
      <c r="F674" s="244"/>
      <c r="G674" s="244"/>
      <c r="H674" s="244"/>
      <c r="I674" s="244"/>
      <c r="J674" s="244">
        <v>1</v>
      </c>
      <c r="K674" s="244">
        <v>115</v>
      </c>
      <c r="L674" s="244"/>
      <c r="M674" s="244">
        <v>115</v>
      </c>
      <c r="N674" s="244">
        <v>2</v>
      </c>
      <c r="O674" s="244">
        <v>230</v>
      </c>
      <c r="P674" s="260"/>
      <c r="Q674" s="245">
        <v>115</v>
      </c>
    </row>
    <row r="675" spans="1:17" ht="14.4" customHeight="1" x14ac:dyDescent="0.3">
      <c r="A675" s="240" t="s">
        <v>710</v>
      </c>
      <c r="B675" s="241" t="s">
        <v>530</v>
      </c>
      <c r="C675" s="241" t="s">
        <v>531</v>
      </c>
      <c r="D675" s="241" t="s">
        <v>623</v>
      </c>
      <c r="E675" s="241" t="s">
        <v>624</v>
      </c>
      <c r="F675" s="244">
        <v>41</v>
      </c>
      <c r="G675" s="244">
        <v>11398</v>
      </c>
      <c r="H675" s="244">
        <v>1</v>
      </c>
      <c r="I675" s="244">
        <v>278</v>
      </c>
      <c r="J675" s="244">
        <v>36</v>
      </c>
      <c r="K675" s="244">
        <v>10080</v>
      </c>
      <c r="L675" s="244">
        <v>0.88436567818915601</v>
      </c>
      <c r="M675" s="244">
        <v>280</v>
      </c>
      <c r="N675" s="244">
        <v>44</v>
      </c>
      <c r="O675" s="244">
        <v>12364</v>
      </c>
      <c r="P675" s="260">
        <v>1.0847517108264608</v>
      </c>
      <c r="Q675" s="245">
        <v>281</v>
      </c>
    </row>
    <row r="676" spans="1:17" ht="14.4" customHeight="1" x14ac:dyDescent="0.3">
      <c r="A676" s="240" t="s">
        <v>710</v>
      </c>
      <c r="B676" s="241" t="s">
        <v>530</v>
      </c>
      <c r="C676" s="241" t="s">
        <v>531</v>
      </c>
      <c r="D676" s="241" t="s">
        <v>629</v>
      </c>
      <c r="E676" s="241" t="s">
        <v>630</v>
      </c>
      <c r="F676" s="244">
        <v>36</v>
      </c>
      <c r="G676" s="244">
        <v>16236</v>
      </c>
      <c r="H676" s="244">
        <v>1</v>
      </c>
      <c r="I676" s="244">
        <v>451</v>
      </c>
      <c r="J676" s="244">
        <v>19</v>
      </c>
      <c r="K676" s="244">
        <v>8607</v>
      </c>
      <c r="L676" s="244">
        <v>0.53011825572801186</v>
      </c>
      <c r="M676" s="244">
        <v>453</v>
      </c>
      <c r="N676" s="244">
        <v>47</v>
      </c>
      <c r="O676" s="244">
        <v>21432</v>
      </c>
      <c r="P676" s="260">
        <v>1.320029563932003</v>
      </c>
      <c r="Q676" s="245">
        <v>456</v>
      </c>
    </row>
    <row r="677" spans="1:17" ht="14.4" customHeight="1" x14ac:dyDescent="0.3">
      <c r="A677" s="240" t="s">
        <v>710</v>
      </c>
      <c r="B677" s="241" t="s">
        <v>530</v>
      </c>
      <c r="C677" s="241" t="s">
        <v>531</v>
      </c>
      <c r="D677" s="241" t="s">
        <v>635</v>
      </c>
      <c r="E677" s="241" t="s">
        <v>636</v>
      </c>
      <c r="F677" s="244"/>
      <c r="G677" s="244"/>
      <c r="H677" s="244"/>
      <c r="I677" s="244"/>
      <c r="J677" s="244"/>
      <c r="K677" s="244"/>
      <c r="L677" s="244"/>
      <c r="M677" s="244"/>
      <c r="N677" s="244">
        <v>1</v>
      </c>
      <c r="O677" s="244">
        <v>404</v>
      </c>
      <c r="P677" s="260"/>
      <c r="Q677" s="245">
        <v>404</v>
      </c>
    </row>
    <row r="678" spans="1:17" ht="14.4" customHeight="1" x14ac:dyDescent="0.3">
      <c r="A678" s="240" t="s">
        <v>710</v>
      </c>
      <c r="B678" s="241" t="s">
        <v>530</v>
      </c>
      <c r="C678" s="241" t="s">
        <v>531</v>
      </c>
      <c r="D678" s="241" t="s">
        <v>637</v>
      </c>
      <c r="E678" s="241" t="s">
        <v>638</v>
      </c>
      <c r="F678" s="244">
        <v>76</v>
      </c>
      <c r="G678" s="244">
        <v>26068</v>
      </c>
      <c r="H678" s="244">
        <v>1</v>
      </c>
      <c r="I678" s="244">
        <v>343</v>
      </c>
      <c r="J678" s="244">
        <v>53</v>
      </c>
      <c r="K678" s="244">
        <v>18285</v>
      </c>
      <c r="L678" s="244">
        <v>0.70143470922203466</v>
      </c>
      <c r="M678" s="244">
        <v>345</v>
      </c>
      <c r="N678" s="244">
        <v>86</v>
      </c>
      <c r="O678" s="244">
        <v>29928</v>
      </c>
      <c r="P678" s="260">
        <v>1.1480742673009052</v>
      </c>
      <c r="Q678" s="245">
        <v>348</v>
      </c>
    </row>
    <row r="679" spans="1:17" ht="14.4" customHeight="1" x14ac:dyDescent="0.3">
      <c r="A679" s="240" t="s">
        <v>710</v>
      </c>
      <c r="B679" s="241" t="s">
        <v>530</v>
      </c>
      <c r="C679" s="241" t="s">
        <v>531</v>
      </c>
      <c r="D679" s="241" t="s">
        <v>643</v>
      </c>
      <c r="E679" s="241" t="s">
        <v>644</v>
      </c>
      <c r="F679" s="244">
        <v>5</v>
      </c>
      <c r="G679" s="244">
        <v>6140</v>
      </c>
      <c r="H679" s="244">
        <v>1</v>
      </c>
      <c r="I679" s="244">
        <v>1228</v>
      </c>
      <c r="J679" s="244">
        <v>2</v>
      </c>
      <c r="K679" s="244">
        <v>2472</v>
      </c>
      <c r="L679" s="244">
        <v>0.40260586319218239</v>
      </c>
      <c r="M679" s="244">
        <v>1236</v>
      </c>
      <c r="N679" s="244">
        <v>3</v>
      </c>
      <c r="O679" s="244">
        <v>3735</v>
      </c>
      <c r="P679" s="260">
        <v>0.60830618892508148</v>
      </c>
      <c r="Q679" s="245">
        <v>1245</v>
      </c>
    </row>
    <row r="680" spans="1:17" ht="14.4" customHeight="1" x14ac:dyDescent="0.3">
      <c r="A680" s="240" t="s">
        <v>710</v>
      </c>
      <c r="B680" s="241" t="s">
        <v>530</v>
      </c>
      <c r="C680" s="241" t="s">
        <v>531</v>
      </c>
      <c r="D680" s="241" t="s">
        <v>645</v>
      </c>
      <c r="E680" s="241" t="s">
        <v>646</v>
      </c>
      <c r="F680" s="244">
        <v>17</v>
      </c>
      <c r="G680" s="244">
        <v>37587</v>
      </c>
      <c r="H680" s="244">
        <v>1</v>
      </c>
      <c r="I680" s="244">
        <v>2211</v>
      </c>
      <c r="J680" s="244">
        <v>8</v>
      </c>
      <c r="K680" s="244">
        <v>17768</v>
      </c>
      <c r="L680" s="244">
        <v>0.47271663074999337</v>
      </c>
      <c r="M680" s="244">
        <v>2221</v>
      </c>
      <c r="N680" s="244">
        <v>8</v>
      </c>
      <c r="O680" s="244">
        <v>17864</v>
      </c>
      <c r="P680" s="260">
        <v>0.47527070529704418</v>
      </c>
      <c r="Q680" s="245">
        <v>2233</v>
      </c>
    </row>
    <row r="681" spans="1:17" ht="14.4" customHeight="1" x14ac:dyDescent="0.3">
      <c r="A681" s="240" t="s">
        <v>710</v>
      </c>
      <c r="B681" s="241" t="s">
        <v>530</v>
      </c>
      <c r="C681" s="241" t="s">
        <v>531</v>
      </c>
      <c r="D681" s="241" t="s">
        <v>647</v>
      </c>
      <c r="E681" s="241" t="s">
        <v>648</v>
      </c>
      <c r="F681" s="244">
        <v>17</v>
      </c>
      <c r="G681" s="244">
        <v>16966</v>
      </c>
      <c r="H681" s="244">
        <v>1</v>
      </c>
      <c r="I681" s="244">
        <v>998</v>
      </c>
      <c r="J681" s="244">
        <v>8</v>
      </c>
      <c r="K681" s="244">
        <v>8000</v>
      </c>
      <c r="L681" s="244">
        <v>0.47153129788989745</v>
      </c>
      <c r="M681" s="244">
        <v>1000</v>
      </c>
      <c r="N681" s="244">
        <v>8</v>
      </c>
      <c r="O681" s="244">
        <v>8016</v>
      </c>
      <c r="P681" s="260">
        <v>0.47247436048567726</v>
      </c>
      <c r="Q681" s="245">
        <v>1002</v>
      </c>
    </row>
    <row r="682" spans="1:17" ht="14.4" customHeight="1" x14ac:dyDescent="0.3">
      <c r="A682" s="240" t="s">
        <v>711</v>
      </c>
      <c r="B682" s="241" t="s">
        <v>530</v>
      </c>
      <c r="C682" s="241" t="s">
        <v>531</v>
      </c>
      <c r="D682" s="241" t="s">
        <v>532</v>
      </c>
      <c r="E682" s="241" t="s">
        <v>533</v>
      </c>
      <c r="F682" s="244">
        <v>3</v>
      </c>
      <c r="G682" s="244">
        <v>792</v>
      </c>
      <c r="H682" s="244">
        <v>1</v>
      </c>
      <c r="I682" s="244">
        <v>264</v>
      </c>
      <c r="J682" s="244">
        <v>1</v>
      </c>
      <c r="K682" s="244">
        <v>265</v>
      </c>
      <c r="L682" s="244">
        <v>0.33459595959595961</v>
      </c>
      <c r="M682" s="244">
        <v>265</v>
      </c>
      <c r="N682" s="244">
        <v>2</v>
      </c>
      <c r="O682" s="244">
        <v>532</v>
      </c>
      <c r="P682" s="260">
        <v>0.67171717171717171</v>
      </c>
      <c r="Q682" s="245">
        <v>266</v>
      </c>
    </row>
    <row r="683" spans="1:17" ht="14.4" customHeight="1" x14ac:dyDescent="0.3">
      <c r="A683" s="240" t="s">
        <v>711</v>
      </c>
      <c r="B683" s="241" t="s">
        <v>530</v>
      </c>
      <c r="C683" s="241" t="s">
        <v>531</v>
      </c>
      <c r="D683" s="241" t="s">
        <v>534</v>
      </c>
      <c r="E683" s="241" t="s">
        <v>535</v>
      </c>
      <c r="F683" s="244">
        <v>22</v>
      </c>
      <c r="G683" s="244">
        <v>22132</v>
      </c>
      <c r="H683" s="244">
        <v>1</v>
      </c>
      <c r="I683" s="244">
        <v>1006</v>
      </c>
      <c r="J683" s="244">
        <v>16</v>
      </c>
      <c r="K683" s="244">
        <v>16224</v>
      </c>
      <c r="L683" s="244">
        <v>0.73305620820531359</v>
      </c>
      <c r="M683" s="244">
        <v>1014</v>
      </c>
      <c r="N683" s="244">
        <v>7</v>
      </c>
      <c r="O683" s="244">
        <v>7168</v>
      </c>
      <c r="P683" s="260">
        <v>0.32387493222483282</v>
      </c>
      <c r="Q683" s="245">
        <v>1024</v>
      </c>
    </row>
    <row r="684" spans="1:17" ht="14.4" customHeight="1" x14ac:dyDescent="0.3">
      <c r="A684" s="240" t="s">
        <v>711</v>
      </c>
      <c r="B684" s="241" t="s">
        <v>530</v>
      </c>
      <c r="C684" s="241" t="s">
        <v>531</v>
      </c>
      <c r="D684" s="241" t="s">
        <v>536</v>
      </c>
      <c r="E684" s="241" t="s">
        <v>537</v>
      </c>
      <c r="F684" s="244">
        <v>5</v>
      </c>
      <c r="G684" s="244">
        <v>10185</v>
      </c>
      <c r="H684" s="244">
        <v>1</v>
      </c>
      <c r="I684" s="244">
        <v>2037</v>
      </c>
      <c r="J684" s="244">
        <v>6</v>
      </c>
      <c r="K684" s="244">
        <v>12294</v>
      </c>
      <c r="L684" s="244">
        <v>1.2070692194403534</v>
      </c>
      <c r="M684" s="244">
        <v>2049</v>
      </c>
      <c r="N684" s="244">
        <v>5</v>
      </c>
      <c r="O684" s="244">
        <v>10320</v>
      </c>
      <c r="P684" s="260">
        <v>1.0132547864506627</v>
      </c>
      <c r="Q684" s="245">
        <v>2064</v>
      </c>
    </row>
    <row r="685" spans="1:17" ht="14.4" customHeight="1" x14ac:dyDescent="0.3">
      <c r="A685" s="240" t="s">
        <v>711</v>
      </c>
      <c r="B685" s="241" t="s">
        <v>530</v>
      </c>
      <c r="C685" s="241" t="s">
        <v>531</v>
      </c>
      <c r="D685" s="241" t="s">
        <v>544</v>
      </c>
      <c r="E685" s="241" t="s">
        <v>543</v>
      </c>
      <c r="F685" s="244">
        <v>22</v>
      </c>
      <c r="G685" s="244">
        <v>1166</v>
      </c>
      <c r="H685" s="244">
        <v>1</v>
      </c>
      <c r="I685" s="244">
        <v>53</v>
      </c>
      <c r="J685" s="244">
        <v>12</v>
      </c>
      <c r="K685" s="244">
        <v>636</v>
      </c>
      <c r="L685" s="244">
        <v>0.54545454545454541</v>
      </c>
      <c r="M685" s="244">
        <v>53</v>
      </c>
      <c r="N685" s="244">
        <v>34</v>
      </c>
      <c r="O685" s="244">
        <v>1802</v>
      </c>
      <c r="P685" s="260">
        <v>1.5454545454545454</v>
      </c>
      <c r="Q685" s="245">
        <v>53</v>
      </c>
    </row>
    <row r="686" spans="1:17" ht="14.4" customHeight="1" x14ac:dyDescent="0.3">
      <c r="A686" s="240" t="s">
        <v>711</v>
      </c>
      <c r="B686" s="241" t="s">
        <v>530</v>
      </c>
      <c r="C686" s="241" t="s">
        <v>531</v>
      </c>
      <c r="D686" s="241" t="s">
        <v>545</v>
      </c>
      <c r="E686" s="241" t="s">
        <v>546</v>
      </c>
      <c r="F686" s="244">
        <v>22</v>
      </c>
      <c r="G686" s="244">
        <v>1166</v>
      </c>
      <c r="H686" s="244">
        <v>1</v>
      </c>
      <c r="I686" s="244">
        <v>53</v>
      </c>
      <c r="J686" s="244">
        <v>28</v>
      </c>
      <c r="K686" s="244">
        <v>1484</v>
      </c>
      <c r="L686" s="244">
        <v>1.2727272727272727</v>
      </c>
      <c r="M686" s="244">
        <v>53</v>
      </c>
      <c r="N686" s="244">
        <v>68</v>
      </c>
      <c r="O686" s="244">
        <v>3604</v>
      </c>
      <c r="P686" s="260">
        <v>3.0909090909090908</v>
      </c>
      <c r="Q686" s="245">
        <v>53</v>
      </c>
    </row>
    <row r="687" spans="1:17" ht="14.4" customHeight="1" x14ac:dyDescent="0.3">
      <c r="A687" s="240" t="s">
        <v>711</v>
      </c>
      <c r="B687" s="241" t="s">
        <v>530</v>
      </c>
      <c r="C687" s="241" t="s">
        <v>531</v>
      </c>
      <c r="D687" s="241" t="s">
        <v>547</v>
      </c>
      <c r="E687" s="241" t="s">
        <v>548</v>
      </c>
      <c r="F687" s="244"/>
      <c r="G687" s="244"/>
      <c r="H687" s="244"/>
      <c r="I687" s="244"/>
      <c r="J687" s="244"/>
      <c r="K687" s="244"/>
      <c r="L687" s="244"/>
      <c r="M687" s="244"/>
      <c r="N687" s="244">
        <v>2</v>
      </c>
      <c r="O687" s="244">
        <v>242</v>
      </c>
      <c r="P687" s="260"/>
      <c r="Q687" s="245">
        <v>121</v>
      </c>
    </row>
    <row r="688" spans="1:17" ht="14.4" customHeight="1" x14ac:dyDescent="0.3">
      <c r="A688" s="240" t="s">
        <v>711</v>
      </c>
      <c r="B688" s="241" t="s">
        <v>530</v>
      </c>
      <c r="C688" s="241" t="s">
        <v>531</v>
      </c>
      <c r="D688" s="241" t="s">
        <v>551</v>
      </c>
      <c r="E688" s="241" t="s">
        <v>552</v>
      </c>
      <c r="F688" s="244">
        <v>12</v>
      </c>
      <c r="G688" s="244">
        <v>23748</v>
      </c>
      <c r="H688" s="244">
        <v>1</v>
      </c>
      <c r="I688" s="244">
        <v>1979</v>
      </c>
      <c r="J688" s="244">
        <v>3</v>
      </c>
      <c r="K688" s="244">
        <v>5955</v>
      </c>
      <c r="L688" s="244">
        <v>0.25075795856493177</v>
      </c>
      <c r="M688" s="244">
        <v>1985</v>
      </c>
      <c r="N688" s="244">
        <v>14</v>
      </c>
      <c r="O688" s="244">
        <v>27902</v>
      </c>
      <c r="P688" s="260">
        <v>1.1749199932625904</v>
      </c>
      <c r="Q688" s="245">
        <v>1993</v>
      </c>
    </row>
    <row r="689" spans="1:17" ht="14.4" customHeight="1" x14ac:dyDescent="0.3">
      <c r="A689" s="240" t="s">
        <v>711</v>
      </c>
      <c r="B689" s="241" t="s">
        <v>530</v>
      </c>
      <c r="C689" s="241" t="s">
        <v>531</v>
      </c>
      <c r="D689" s="241" t="s">
        <v>559</v>
      </c>
      <c r="E689" s="241" t="s">
        <v>560</v>
      </c>
      <c r="F689" s="244">
        <v>545</v>
      </c>
      <c r="G689" s="244">
        <v>88290</v>
      </c>
      <c r="H689" s="244">
        <v>1</v>
      </c>
      <c r="I689" s="244">
        <v>162</v>
      </c>
      <c r="J689" s="244">
        <v>390</v>
      </c>
      <c r="K689" s="244">
        <v>63960</v>
      </c>
      <c r="L689" s="244">
        <v>0.72443085287121989</v>
      </c>
      <c r="M689" s="244">
        <v>164</v>
      </c>
      <c r="N689" s="244">
        <v>225</v>
      </c>
      <c r="O689" s="244">
        <v>37125</v>
      </c>
      <c r="P689" s="260">
        <v>0.42048929663608564</v>
      </c>
      <c r="Q689" s="245">
        <v>165</v>
      </c>
    </row>
    <row r="690" spans="1:17" ht="14.4" customHeight="1" x14ac:dyDescent="0.3">
      <c r="A690" s="240" t="s">
        <v>711</v>
      </c>
      <c r="B690" s="241" t="s">
        <v>530</v>
      </c>
      <c r="C690" s="241" t="s">
        <v>531</v>
      </c>
      <c r="D690" s="241" t="s">
        <v>561</v>
      </c>
      <c r="E690" s="241" t="s">
        <v>562</v>
      </c>
      <c r="F690" s="244">
        <v>26</v>
      </c>
      <c r="G690" s="244">
        <v>4290</v>
      </c>
      <c r="H690" s="244">
        <v>1</v>
      </c>
      <c r="I690" s="244">
        <v>165</v>
      </c>
      <c r="J690" s="244">
        <v>3</v>
      </c>
      <c r="K690" s="244">
        <v>501</v>
      </c>
      <c r="L690" s="244">
        <v>0.11678321678321678</v>
      </c>
      <c r="M690" s="244">
        <v>167</v>
      </c>
      <c r="N690" s="244">
        <v>32</v>
      </c>
      <c r="O690" s="244">
        <v>5376</v>
      </c>
      <c r="P690" s="260">
        <v>1.2531468531468533</v>
      </c>
      <c r="Q690" s="245">
        <v>168</v>
      </c>
    </row>
    <row r="691" spans="1:17" ht="14.4" customHeight="1" x14ac:dyDescent="0.3">
      <c r="A691" s="240" t="s">
        <v>711</v>
      </c>
      <c r="B691" s="241" t="s">
        <v>530</v>
      </c>
      <c r="C691" s="241" t="s">
        <v>531</v>
      </c>
      <c r="D691" s="241" t="s">
        <v>563</v>
      </c>
      <c r="E691" s="241" t="s">
        <v>564</v>
      </c>
      <c r="F691" s="244">
        <v>31</v>
      </c>
      <c r="G691" s="244">
        <v>4898</v>
      </c>
      <c r="H691" s="244">
        <v>1</v>
      </c>
      <c r="I691" s="244">
        <v>158</v>
      </c>
      <c r="J691" s="244">
        <v>24</v>
      </c>
      <c r="K691" s="244">
        <v>3816</v>
      </c>
      <c r="L691" s="244">
        <v>0.77909350755410367</v>
      </c>
      <c r="M691" s="244">
        <v>159</v>
      </c>
      <c r="N691" s="244">
        <v>9</v>
      </c>
      <c r="O691" s="244">
        <v>1440</v>
      </c>
      <c r="P691" s="260">
        <v>0.2939975500204165</v>
      </c>
      <c r="Q691" s="245">
        <v>160</v>
      </c>
    </row>
    <row r="692" spans="1:17" ht="14.4" customHeight="1" x14ac:dyDescent="0.3">
      <c r="A692" s="240" t="s">
        <v>711</v>
      </c>
      <c r="B692" s="241" t="s">
        <v>530</v>
      </c>
      <c r="C692" s="241" t="s">
        <v>531</v>
      </c>
      <c r="D692" s="241" t="s">
        <v>567</v>
      </c>
      <c r="E692" s="241" t="s">
        <v>568</v>
      </c>
      <c r="F692" s="244">
        <v>34</v>
      </c>
      <c r="G692" s="244">
        <v>10574</v>
      </c>
      <c r="H692" s="244">
        <v>1</v>
      </c>
      <c r="I692" s="244">
        <v>311</v>
      </c>
      <c r="J692" s="244">
        <v>28</v>
      </c>
      <c r="K692" s="244">
        <v>8764</v>
      </c>
      <c r="L692" s="244">
        <v>0.82882542084357858</v>
      </c>
      <c r="M692" s="244">
        <v>313</v>
      </c>
      <c r="N692" s="244">
        <v>32</v>
      </c>
      <c r="O692" s="244">
        <v>10112</v>
      </c>
      <c r="P692" s="260">
        <v>0.95630792509930018</v>
      </c>
      <c r="Q692" s="245">
        <v>316</v>
      </c>
    </row>
    <row r="693" spans="1:17" ht="14.4" customHeight="1" x14ac:dyDescent="0.3">
      <c r="A693" s="240" t="s">
        <v>711</v>
      </c>
      <c r="B693" s="241" t="s">
        <v>530</v>
      </c>
      <c r="C693" s="241" t="s">
        <v>531</v>
      </c>
      <c r="D693" s="241" t="s">
        <v>569</v>
      </c>
      <c r="E693" s="241" t="s">
        <v>570</v>
      </c>
      <c r="F693" s="244">
        <v>18</v>
      </c>
      <c r="G693" s="244">
        <v>7614</v>
      </c>
      <c r="H693" s="244">
        <v>1</v>
      </c>
      <c r="I693" s="244">
        <v>423</v>
      </c>
      <c r="J693" s="244">
        <v>10</v>
      </c>
      <c r="K693" s="244">
        <v>4250</v>
      </c>
      <c r="L693" s="244">
        <v>0.55818229577094824</v>
      </c>
      <c r="M693" s="244">
        <v>425</v>
      </c>
      <c r="N693" s="244">
        <v>13</v>
      </c>
      <c r="O693" s="244">
        <v>5577</v>
      </c>
      <c r="P693" s="260">
        <v>0.73246650906225375</v>
      </c>
      <c r="Q693" s="245">
        <v>429</v>
      </c>
    </row>
    <row r="694" spans="1:17" ht="14.4" customHeight="1" x14ac:dyDescent="0.3">
      <c r="A694" s="240" t="s">
        <v>711</v>
      </c>
      <c r="B694" s="241" t="s">
        <v>530</v>
      </c>
      <c r="C694" s="241" t="s">
        <v>531</v>
      </c>
      <c r="D694" s="241" t="s">
        <v>571</v>
      </c>
      <c r="E694" s="241" t="s">
        <v>572</v>
      </c>
      <c r="F694" s="244">
        <v>4</v>
      </c>
      <c r="G694" s="244">
        <v>1728</v>
      </c>
      <c r="H694" s="244">
        <v>1</v>
      </c>
      <c r="I694" s="244">
        <v>432</v>
      </c>
      <c r="J694" s="244"/>
      <c r="K694" s="244"/>
      <c r="L694" s="244"/>
      <c r="M694" s="244"/>
      <c r="N694" s="244"/>
      <c r="O694" s="244"/>
      <c r="P694" s="260"/>
      <c r="Q694" s="245"/>
    </row>
    <row r="695" spans="1:17" ht="14.4" customHeight="1" x14ac:dyDescent="0.3">
      <c r="A695" s="240" t="s">
        <v>711</v>
      </c>
      <c r="B695" s="241" t="s">
        <v>530</v>
      </c>
      <c r="C695" s="241" t="s">
        <v>531</v>
      </c>
      <c r="D695" s="241" t="s">
        <v>575</v>
      </c>
      <c r="E695" s="241" t="s">
        <v>576</v>
      </c>
      <c r="F695" s="244">
        <v>99</v>
      </c>
      <c r="G695" s="244">
        <v>33363</v>
      </c>
      <c r="H695" s="244">
        <v>1</v>
      </c>
      <c r="I695" s="244">
        <v>337</v>
      </c>
      <c r="J695" s="244">
        <v>53</v>
      </c>
      <c r="K695" s="244">
        <v>17861</v>
      </c>
      <c r="L695" s="244">
        <v>0.53535353535353536</v>
      </c>
      <c r="M695" s="244">
        <v>337</v>
      </c>
      <c r="N695" s="244">
        <v>122</v>
      </c>
      <c r="O695" s="244">
        <v>41236</v>
      </c>
      <c r="P695" s="260">
        <v>1.2359799778197404</v>
      </c>
      <c r="Q695" s="245">
        <v>338</v>
      </c>
    </row>
    <row r="696" spans="1:17" ht="14.4" customHeight="1" x14ac:dyDescent="0.3">
      <c r="A696" s="240" t="s">
        <v>711</v>
      </c>
      <c r="B696" s="241" t="s">
        <v>530</v>
      </c>
      <c r="C696" s="241" t="s">
        <v>531</v>
      </c>
      <c r="D696" s="241" t="s">
        <v>579</v>
      </c>
      <c r="E696" s="241" t="s">
        <v>580</v>
      </c>
      <c r="F696" s="244">
        <v>1</v>
      </c>
      <c r="G696" s="244">
        <v>102</v>
      </c>
      <c r="H696" s="244">
        <v>1</v>
      </c>
      <c r="I696" s="244">
        <v>102</v>
      </c>
      <c r="J696" s="244">
        <v>5</v>
      </c>
      <c r="K696" s="244">
        <v>510</v>
      </c>
      <c r="L696" s="244">
        <v>5</v>
      </c>
      <c r="M696" s="244">
        <v>102</v>
      </c>
      <c r="N696" s="244">
        <v>4</v>
      </c>
      <c r="O696" s="244">
        <v>412</v>
      </c>
      <c r="P696" s="260">
        <v>4.0392156862745097</v>
      </c>
      <c r="Q696" s="245">
        <v>103</v>
      </c>
    </row>
    <row r="697" spans="1:17" ht="14.4" customHeight="1" x14ac:dyDescent="0.3">
      <c r="A697" s="240" t="s">
        <v>711</v>
      </c>
      <c r="B697" s="241" t="s">
        <v>530</v>
      </c>
      <c r="C697" s="241" t="s">
        <v>531</v>
      </c>
      <c r="D697" s="241" t="s">
        <v>593</v>
      </c>
      <c r="E697" s="241" t="s">
        <v>594</v>
      </c>
      <c r="F697" s="244"/>
      <c r="G697" s="244"/>
      <c r="H697" s="244"/>
      <c r="I697" s="244"/>
      <c r="J697" s="244">
        <v>1</v>
      </c>
      <c r="K697" s="244">
        <v>27</v>
      </c>
      <c r="L697" s="244"/>
      <c r="M697" s="244">
        <v>27</v>
      </c>
      <c r="N697" s="244"/>
      <c r="O697" s="244"/>
      <c r="P697" s="260"/>
      <c r="Q697" s="245"/>
    </row>
    <row r="698" spans="1:17" ht="14.4" customHeight="1" x14ac:dyDescent="0.3">
      <c r="A698" s="240" t="s">
        <v>711</v>
      </c>
      <c r="B698" s="241" t="s">
        <v>530</v>
      </c>
      <c r="C698" s="241" t="s">
        <v>531</v>
      </c>
      <c r="D698" s="241" t="s">
        <v>595</v>
      </c>
      <c r="E698" s="241" t="s">
        <v>596</v>
      </c>
      <c r="F698" s="244">
        <v>2</v>
      </c>
      <c r="G698" s="244">
        <v>90</v>
      </c>
      <c r="H698" s="244">
        <v>1</v>
      </c>
      <c r="I698" s="244">
        <v>45</v>
      </c>
      <c r="J698" s="244"/>
      <c r="K698" s="244"/>
      <c r="L698" s="244"/>
      <c r="M698" s="244"/>
      <c r="N698" s="244"/>
      <c r="O698" s="244"/>
      <c r="P698" s="260"/>
      <c r="Q698" s="245"/>
    </row>
    <row r="699" spans="1:17" ht="14.4" customHeight="1" x14ac:dyDescent="0.3">
      <c r="A699" s="240" t="s">
        <v>711</v>
      </c>
      <c r="B699" s="241" t="s">
        <v>530</v>
      </c>
      <c r="C699" s="241" t="s">
        <v>531</v>
      </c>
      <c r="D699" s="241" t="s">
        <v>599</v>
      </c>
      <c r="E699" s="241" t="s">
        <v>600</v>
      </c>
      <c r="F699" s="244">
        <v>10</v>
      </c>
      <c r="G699" s="244">
        <v>3570</v>
      </c>
      <c r="H699" s="244">
        <v>1</v>
      </c>
      <c r="I699" s="244">
        <v>357</v>
      </c>
      <c r="J699" s="244">
        <v>2</v>
      </c>
      <c r="K699" s="244">
        <v>722</v>
      </c>
      <c r="L699" s="244">
        <v>0.20224089635854342</v>
      </c>
      <c r="M699" s="244">
        <v>361</v>
      </c>
      <c r="N699" s="244">
        <v>1</v>
      </c>
      <c r="O699" s="244">
        <v>365</v>
      </c>
      <c r="P699" s="260">
        <v>0.10224089635854341</v>
      </c>
      <c r="Q699" s="245">
        <v>365</v>
      </c>
    </row>
    <row r="700" spans="1:17" ht="14.4" customHeight="1" x14ac:dyDescent="0.3">
      <c r="A700" s="240" t="s">
        <v>711</v>
      </c>
      <c r="B700" s="241" t="s">
        <v>530</v>
      </c>
      <c r="C700" s="241" t="s">
        <v>531</v>
      </c>
      <c r="D700" s="241" t="s">
        <v>601</v>
      </c>
      <c r="E700" s="241" t="s">
        <v>602</v>
      </c>
      <c r="F700" s="244"/>
      <c r="G700" s="244"/>
      <c r="H700" s="244"/>
      <c r="I700" s="244"/>
      <c r="J700" s="244"/>
      <c r="K700" s="244"/>
      <c r="L700" s="244"/>
      <c r="M700" s="244"/>
      <c r="N700" s="244">
        <v>1</v>
      </c>
      <c r="O700" s="244">
        <v>37</v>
      </c>
      <c r="P700" s="260"/>
      <c r="Q700" s="245">
        <v>37</v>
      </c>
    </row>
    <row r="701" spans="1:17" ht="14.4" customHeight="1" x14ac:dyDescent="0.3">
      <c r="A701" s="240" t="s">
        <v>711</v>
      </c>
      <c r="B701" s="241" t="s">
        <v>530</v>
      </c>
      <c r="C701" s="241" t="s">
        <v>531</v>
      </c>
      <c r="D701" s="241" t="s">
        <v>603</v>
      </c>
      <c r="E701" s="241" t="s">
        <v>604</v>
      </c>
      <c r="F701" s="244">
        <v>2</v>
      </c>
      <c r="G701" s="244">
        <v>332</v>
      </c>
      <c r="H701" s="244">
        <v>1</v>
      </c>
      <c r="I701" s="244">
        <v>166</v>
      </c>
      <c r="J701" s="244">
        <v>1</v>
      </c>
      <c r="K701" s="244">
        <v>166</v>
      </c>
      <c r="L701" s="244">
        <v>0.5</v>
      </c>
      <c r="M701" s="244">
        <v>166</v>
      </c>
      <c r="N701" s="244">
        <v>1</v>
      </c>
      <c r="O701" s="244">
        <v>167</v>
      </c>
      <c r="P701" s="260">
        <v>0.50301204819277112</v>
      </c>
      <c r="Q701" s="245">
        <v>167</v>
      </c>
    </row>
    <row r="702" spans="1:17" ht="14.4" customHeight="1" x14ac:dyDescent="0.3">
      <c r="A702" s="240" t="s">
        <v>711</v>
      </c>
      <c r="B702" s="241" t="s">
        <v>530</v>
      </c>
      <c r="C702" s="241" t="s">
        <v>531</v>
      </c>
      <c r="D702" s="241" t="s">
        <v>613</v>
      </c>
      <c r="E702" s="241" t="s">
        <v>614</v>
      </c>
      <c r="F702" s="244">
        <v>15</v>
      </c>
      <c r="G702" s="244">
        <v>9840</v>
      </c>
      <c r="H702" s="244">
        <v>1</v>
      </c>
      <c r="I702" s="244">
        <v>656</v>
      </c>
      <c r="J702" s="244">
        <v>5</v>
      </c>
      <c r="K702" s="244">
        <v>3300</v>
      </c>
      <c r="L702" s="244">
        <v>0.33536585365853661</v>
      </c>
      <c r="M702" s="244">
        <v>660</v>
      </c>
      <c r="N702" s="244">
        <v>2</v>
      </c>
      <c r="O702" s="244">
        <v>1328</v>
      </c>
      <c r="P702" s="260">
        <v>0.13495934959349593</v>
      </c>
      <c r="Q702" s="245">
        <v>664</v>
      </c>
    </row>
    <row r="703" spans="1:17" ht="14.4" customHeight="1" x14ac:dyDescent="0.3">
      <c r="A703" s="240" t="s">
        <v>711</v>
      </c>
      <c r="B703" s="241" t="s">
        <v>530</v>
      </c>
      <c r="C703" s="241" t="s">
        <v>531</v>
      </c>
      <c r="D703" s="241" t="s">
        <v>615</v>
      </c>
      <c r="E703" s="241" t="s">
        <v>616</v>
      </c>
      <c r="F703" s="244">
        <v>39</v>
      </c>
      <c r="G703" s="244">
        <v>3042</v>
      </c>
      <c r="H703" s="244">
        <v>1</v>
      </c>
      <c r="I703" s="244">
        <v>78</v>
      </c>
      <c r="J703" s="244">
        <v>15</v>
      </c>
      <c r="K703" s="244">
        <v>1170</v>
      </c>
      <c r="L703" s="244">
        <v>0.38461538461538464</v>
      </c>
      <c r="M703" s="244">
        <v>78</v>
      </c>
      <c r="N703" s="244">
        <v>9</v>
      </c>
      <c r="O703" s="244">
        <v>711</v>
      </c>
      <c r="P703" s="260">
        <v>0.23372781065088757</v>
      </c>
      <c r="Q703" s="245">
        <v>79</v>
      </c>
    </row>
    <row r="704" spans="1:17" ht="14.4" customHeight="1" x14ac:dyDescent="0.3">
      <c r="A704" s="240" t="s">
        <v>711</v>
      </c>
      <c r="B704" s="241" t="s">
        <v>530</v>
      </c>
      <c r="C704" s="241" t="s">
        <v>531</v>
      </c>
      <c r="D704" s="241" t="s">
        <v>619</v>
      </c>
      <c r="E704" s="241" t="s">
        <v>620</v>
      </c>
      <c r="F704" s="244">
        <v>1</v>
      </c>
      <c r="G704" s="244">
        <v>135</v>
      </c>
      <c r="H704" s="244">
        <v>1</v>
      </c>
      <c r="I704" s="244">
        <v>135</v>
      </c>
      <c r="J704" s="244">
        <v>1</v>
      </c>
      <c r="K704" s="244">
        <v>135</v>
      </c>
      <c r="L704" s="244">
        <v>1</v>
      </c>
      <c r="M704" s="244">
        <v>135</v>
      </c>
      <c r="N704" s="244"/>
      <c r="O704" s="244"/>
      <c r="P704" s="260"/>
      <c r="Q704" s="245"/>
    </row>
    <row r="705" spans="1:17" ht="14.4" customHeight="1" x14ac:dyDescent="0.3">
      <c r="A705" s="240" t="s">
        <v>711</v>
      </c>
      <c r="B705" s="241" t="s">
        <v>530</v>
      </c>
      <c r="C705" s="241" t="s">
        <v>531</v>
      </c>
      <c r="D705" s="241" t="s">
        <v>621</v>
      </c>
      <c r="E705" s="241" t="s">
        <v>622</v>
      </c>
      <c r="F705" s="244">
        <v>7</v>
      </c>
      <c r="G705" s="244">
        <v>5439</v>
      </c>
      <c r="H705" s="244">
        <v>1</v>
      </c>
      <c r="I705" s="244">
        <v>777</v>
      </c>
      <c r="J705" s="244">
        <v>3</v>
      </c>
      <c r="K705" s="244">
        <v>2349</v>
      </c>
      <c r="L705" s="244">
        <v>0.43188086045228902</v>
      </c>
      <c r="M705" s="244">
        <v>783</v>
      </c>
      <c r="N705" s="244">
        <v>2</v>
      </c>
      <c r="O705" s="244">
        <v>1582</v>
      </c>
      <c r="P705" s="260">
        <v>0.29086229086229087</v>
      </c>
      <c r="Q705" s="245">
        <v>791</v>
      </c>
    </row>
    <row r="706" spans="1:17" ht="14.4" customHeight="1" x14ac:dyDescent="0.3">
      <c r="A706" s="240" t="s">
        <v>711</v>
      </c>
      <c r="B706" s="241" t="s">
        <v>530</v>
      </c>
      <c r="C706" s="241" t="s">
        <v>531</v>
      </c>
      <c r="D706" s="241" t="s">
        <v>623</v>
      </c>
      <c r="E706" s="241" t="s">
        <v>624</v>
      </c>
      <c r="F706" s="244"/>
      <c r="G706" s="244"/>
      <c r="H706" s="244"/>
      <c r="I706" s="244"/>
      <c r="J706" s="244">
        <v>1</v>
      </c>
      <c r="K706" s="244">
        <v>280</v>
      </c>
      <c r="L706" s="244"/>
      <c r="M706" s="244">
        <v>280</v>
      </c>
      <c r="N706" s="244">
        <v>6</v>
      </c>
      <c r="O706" s="244">
        <v>1686</v>
      </c>
      <c r="P706" s="260"/>
      <c r="Q706" s="245">
        <v>281</v>
      </c>
    </row>
    <row r="707" spans="1:17" ht="14.4" customHeight="1" x14ac:dyDescent="0.3">
      <c r="A707" s="240" t="s">
        <v>711</v>
      </c>
      <c r="B707" s="241" t="s">
        <v>530</v>
      </c>
      <c r="C707" s="241" t="s">
        <v>531</v>
      </c>
      <c r="D707" s="241" t="s">
        <v>625</v>
      </c>
      <c r="E707" s="241" t="s">
        <v>626</v>
      </c>
      <c r="F707" s="244">
        <v>7</v>
      </c>
      <c r="G707" s="244">
        <v>1680</v>
      </c>
      <c r="H707" s="244">
        <v>1</v>
      </c>
      <c r="I707" s="244">
        <v>240</v>
      </c>
      <c r="J707" s="244">
        <v>3</v>
      </c>
      <c r="K707" s="244">
        <v>726</v>
      </c>
      <c r="L707" s="244">
        <v>0.43214285714285716</v>
      </c>
      <c r="M707" s="244">
        <v>242</v>
      </c>
      <c r="N707" s="244">
        <v>3</v>
      </c>
      <c r="O707" s="244">
        <v>729</v>
      </c>
      <c r="P707" s="260">
        <v>0.43392857142857144</v>
      </c>
      <c r="Q707" s="245">
        <v>243</v>
      </c>
    </row>
    <row r="708" spans="1:17" ht="14.4" customHeight="1" x14ac:dyDescent="0.3">
      <c r="A708" s="240" t="s">
        <v>711</v>
      </c>
      <c r="B708" s="241" t="s">
        <v>530</v>
      </c>
      <c r="C708" s="241" t="s">
        <v>531</v>
      </c>
      <c r="D708" s="241" t="s">
        <v>627</v>
      </c>
      <c r="E708" s="241" t="s">
        <v>628</v>
      </c>
      <c r="F708" s="244">
        <v>18</v>
      </c>
      <c r="G708" s="244">
        <v>61074</v>
      </c>
      <c r="H708" s="244">
        <v>1</v>
      </c>
      <c r="I708" s="244">
        <v>3393</v>
      </c>
      <c r="J708" s="244">
        <v>16</v>
      </c>
      <c r="K708" s="244">
        <v>54608</v>
      </c>
      <c r="L708" s="244">
        <v>0.89412843435831946</v>
      </c>
      <c r="M708" s="244">
        <v>3413</v>
      </c>
      <c r="N708" s="244">
        <v>8</v>
      </c>
      <c r="O708" s="244">
        <v>27512</v>
      </c>
      <c r="P708" s="260">
        <v>0.45046992173428957</v>
      </c>
      <c r="Q708" s="245">
        <v>3439</v>
      </c>
    </row>
    <row r="709" spans="1:17" ht="14.4" customHeight="1" x14ac:dyDescent="0.3">
      <c r="A709" s="240" t="s">
        <v>711</v>
      </c>
      <c r="B709" s="241" t="s">
        <v>530</v>
      </c>
      <c r="C709" s="241" t="s">
        <v>531</v>
      </c>
      <c r="D709" s="241" t="s">
        <v>629</v>
      </c>
      <c r="E709" s="241" t="s">
        <v>630</v>
      </c>
      <c r="F709" s="244">
        <v>23</v>
      </c>
      <c r="G709" s="244">
        <v>10373</v>
      </c>
      <c r="H709" s="244">
        <v>1</v>
      </c>
      <c r="I709" s="244">
        <v>451</v>
      </c>
      <c r="J709" s="244">
        <v>15</v>
      </c>
      <c r="K709" s="244">
        <v>6795</v>
      </c>
      <c r="L709" s="244">
        <v>0.65506603682637621</v>
      </c>
      <c r="M709" s="244">
        <v>453</v>
      </c>
      <c r="N709" s="244">
        <v>27</v>
      </c>
      <c r="O709" s="244">
        <v>12312</v>
      </c>
      <c r="P709" s="260">
        <v>1.1869276005013014</v>
      </c>
      <c r="Q709" s="245">
        <v>456</v>
      </c>
    </row>
    <row r="710" spans="1:17" ht="14.4" customHeight="1" x14ac:dyDescent="0.3">
      <c r="A710" s="240" t="s">
        <v>711</v>
      </c>
      <c r="B710" s="241" t="s">
        <v>530</v>
      </c>
      <c r="C710" s="241" t="s">
        <v>531</v>
      </c>
      <c r="D710" s="241" t="s">
        <v>631</v>
      </c>
      <c r="E710" s="241" t="s">
        <v>632</v>
      </c>
      <c r="F710" s="244">
        <v>9</v>
      </c>
      <c r="G710" s="244">
        <v>4068</v>
      </c>
      <c r="H710" s="244">
        <v>1</v>
      </c>
      <c r="I710" s="244">
        <v>452</v>
      </c>
      <c r="J710" s="244">
        <v>3</v>
      </c>
      <c r="K710" s="244">
        <v>1362</v>
      </c>
      <c r="L710" s="244">
        <v>0.33480825958702065</v>
      </c>
      <c r="M710" s="244">
        <v>454</v>
      </c>
      <c r="N710" s="244">
        <v>1</v>
      </c>
      <c r="O710" s="244">
        <v>457</v>
      </c>
      <c r="P710" s="260">
        <v>0.11234021632251721</v>
      </c>
      <c r="Q710" s="245">
        <v>457</v>
      </c>
    </row>
    <row r="711" spans="1:17" ht="14.4" customHeight="1" x14ac:dyDescent="0.3">
      <c r="A711" s="240" t="s">
        <v>711</v>
      </c>
      <c r="B711" s="241" t="s">
        <v>530</v>
      </c>
      <c r="C711" s="241" t="s">
        <v>531</v>
      </c>
      <c r="D711" s="241" t="s">
        <v>633</v>
      </c>
      <c r="E711" s="241" t="s">
        <v>634</v>
      </c>
      <c r="F711" s="244">
        <v>2</v>
      </c>
      <c r="G711" s="244">
        <v>12026</v>
      </c>
      <c r="H711" s="244">
        <v>1</v>
      </c>
      <c r="I711" s="244">
        <v>6013</v>
      </c>
      <c r="J711" s="244">
        <v>5</v>
      </c>
      <c r="K711" s="244">
        <v>30245</v>
      </c>
      <c r="L711" s="244">
        <v>2.5149675702644272</v>
      </c>
      <c r="M711" s="244">
        <v>6049</v>
      </c>
      <c r="N711" s="244">
        <v>2</v>
      </c>
      <c r="O711" s="244">
        <v>12188</v>
      </c>
      <c r="P711" s="260">
        <v>1.0134708132379844</v>
      </c>
      <c r="Q711" s="245">
        <v>6094</v>
      </c>
    </row>
    <row r="712" spans="1:17" ht="14.4" customHeight="1" x14ac:dyDescent="0.3">
      <c r="A712" s="240" t="s">
        <v>711</v>
      </c>
      <c r="B712" s="241" t="s">
        <v>530</v>
      </c>
      <c r="C712" s="241" t="s">
        <v>531</v>
      </c>
      <c r="D712" s="241" t="s">
        <v>635</v>
      </c>
      <c r="E712" s="241" t="s">
        <v>636</v>
      </c>
      <c r="F712" s="244">
        <v>26</v>
      </c>
      <c r="G712" s="244">
        <v>10270</v>
      </c>
      <c r="H712" s="244">
        <v>1</v>
      </c>
      <c r="I712" s="244">
        <v>395</v>
      </c>
      <c r="J712" s="244">
        <v>24</v>
      </c>
      <c r="K712" s="244">
        <v>9576</v>
      </c>
      <c r="L712" s="244">
        <v>0.93242453748782861</v>
      </c>
      <c r="M712" s="244">
        <v>399</v>
      </c>
      <c r="N712" s="244">
        <v>12</v>
      </c>
      <c r="O712" s="244">
        <v>4848</v>
      </c>
      <c r="P712" s="260">
        <v>0.47205452775073026</v>
      </c>
      <c r="Q712" s="245">
        <v>404</v>
      </c>
    </row>
    <row r="713" spans="1:17" ht="14.4" customHeight="1" x14ac:dyDescent="0.3">
      <c r="A713" s="240" t="s">
        <v>711</v>
      </c>
      <c r="B713" s="241" t="s">
        <v>530</v>
      </c>
      <c r="C713" s="241" t="s">
        <v>531</v>
      </c>
      <c r="D713" s="241" t="s">
        <v>637</v>
      </c>
      <c r="E713" s="241" t="s">
        <v>638</v>
      </c>
      <c r="F713" s="244">
        <v>22</v>
      </c>
      <c r="G713" s="244">
        <v>7546</v>
      </c>
      <c r="H713" s="244">
        <v>1</v>
      </c>
      <c r="I713" s="244">
        <v>343</v>
      </c>
      <c r="J713" s="244">
        <v>15</v>
      </c>
      <c r="K713" s="244">
        <v>5175</v>
      </c>
      <c r="L713" s="244">
        <v>0.685793798038696</v>
      </c>
      <c r="M713" s="244">
        <v>345</v>
      </c>
      <c r="N713" s="244">
        <v>32</v>
      </c>
      <c r="O713" s="244">
        <v>11136</v>
      </c>
      <c r="P713" s="260">
        <v>1.4757487410548635</v>
      </c>
      <c r="Q713" s="245">
        <v>348</v>
      </c>
    </row>
    <row r="714" spans="1:17" ht="14.4" customHeight="1" x14ac:dyDescent="0.3">
      <c r="A714" s="240" t="s">
        <v>711</v>
      </c>
      <c r="B714" s="241" t="s">
        <v>530</v>
      </c>
      <c r="C714" s="241" t="s">
        <v>531</v>
      </c>
      <c r="D714" s="241" t="s">
        <v>639</v>
      </c>
      <c r="E714" s="241" t="s">
        <v>640</v>
      </c>
      <c r="F714" s="244"/>
      <c r="G714" s="244"/>
      <c r="H714" s="244"/>
      <c r="I714" s="244"/>
      <c r="J714" s="244"/>
      <c r="K714" s="244"/>
      <c r="L714" s="244"/>
      <c r="M714" s="244"/>
      <c r="N714" s="244">
        <v>2</v>
      </c>
      <c r="O714" s="244">
        <v>5772</v>
      </c>
      <c r="P714" s="260"/>
      <c r="Q714" s="245">
        <v>2886</v>
      </c>
    </row>
    <row r="715" spans="1:17" ht="14.4" customHeight="1" x14ac:dyDescent="0.3">
      <c r="A715" s="240" t="s">
        <v>711</v>
      </c>
      <c r="B715" s="241" t="s">
        <v>530</v>
      </c>
      <c r="C715" s="241" t="s">
        <v>531</v>
      </c>
      <c r="D715" s="241" t="s">
        <v>641</v>
      </c>
      <c r="E715" s="241" t="s">
        <v>642</v>
      </c>
      <c r="F715" s="244">
        <v>1</v>
      </c>
      <c r="G715" s="244">
        <v>2159</v>
      </c>
      <c r="H715" s="244">
        <v>1</v>
      </c>
      <c r="I715" s="244">
        <v>2159</v>
      </c>
      <c r="J715" s="244">
        <v>1</v>
      </c>
      <c r="K715" s="244">
        <v>2161</v>
      </c>
      <c r="L715" s="244">
        <v>1.000926354793886</v>
      </c>
      <c r="M715" s="244">
        <v>2161</v>
      </c>
      <c r="N715" s="244">
        <v>1</v>
      </c>
      <c r="O715" s="244">
        <v>2164</v>
      </c>
      <c r="P715" s="260">
        <v>1.0023158869847151</v>
      </c>
      <c r="Q715" s="245">
        <v>2164</v>
      </c>
    </row>
    <row r="716" spans="1:17" ht="14.4" customHeight="1" x14ac:dyDescent="0.3">
      <c r="A716" s="240" t="s">
        <v>711</v>
      </c>
      <c r="B716" s="241" t="s">
        <v>530</v>
      </c>
      <c r="C716" s="241" t="s">
        <v>531</v>
      </c>
      <c r="D716" s="241" t="s">
        <v>649</v>
      </c>
      <c r="E716" s="241" t="s">
        <v>650</v>
      </c>
      <c r="F716" s="244"/>
      <c r="G716" s="244"/>
      <c r="H716" s="244"/>
      <c r="I716" s="244"/>
      <c r="J716" s="244">
        <v>1</v>
      </c>
      <c r="K716" s="244">
        <v>12774</v>
      </c>
      <c r="L716" s="244"/>
      <c r="M716" s="244">
        <v>12774</v>
      </c>
      <c r="N716" s="244"/>
      <c r="O716" s="244"/>
      <c r="P716" s="260"/>
      <c r="Q716" s="245"/>
    </row>
    <row r="717" spans="1:17" ht="14.4" customHeight="1" x14ac:dyDescent="0.3">
      <c r="A717" s="240" t="s">
        <v>712</v>
      </c>
      <c r="B717" s="241" t="s">
        <v>530</v>
      </c>
      <c r="C717" s="241" t="s">
        <v>531</v>
      </c>
      <c r="D717" s="241" t="s">
        <v>575</v>
      </c>
      <c r="E717" s="241" t="s">
        <v>576</v>
      </c>
      <c r="F717" s="244">
        <v>3</v>
      </c>
      <c r="G717" s="244">
        <v>1011</v>
      </c>
      <c r="H717" s="244">
        <v>1</v>
      </c>
      <c r="I717" s="244">
        <v>337</v>
      </c>
      <c r="J717" s="244"/>
      <c r="K717" s="244"/>
      <c r="L717" s="244"/>
      <c r="M717" s="244"/>
      <c r="N717" s="244"/>
      <c r="O717" s="244"/>
      <c r="P717" s="260"/>
      <c r="Q717" s="245"/>
    </row>
    <row r="718" spans="1:17" ht="14.4" customHeight="1" x14ac:dyDescent="0.3">
      <c r="A718" s="240" t="s">
        <v>712</v>
      </c>
      <c r="B718" s="241" t="s">
        <v>530</v>
      </c>
      <c r="C718" s="241" t="s">
        <v>531</v>
      </c>
      <c r="D718" s="241" t="s">
        <v>595</v>
      </c>
      <c r="E718" s="241" t="s">
        <v>596</v>
      </c>
      <c r="F718" s="244">
        <v>1</v>
      </c>
      <c r="G718" s="244">
        <v>45</v>
      </c>
      <c r="H718" s="244">
        <v>1</v>
      </c>
      <c r="I718" s="244">
        <v>45</v>
      </c>
      <c r="J718" s="244">
        <v>1</v>
      </c>
      <c r="K718" s="244">
        <v>46</v>
      </c>
      <c r="L718" s="244">
        <v>1.0222222222222221</v>
      </c>
      <c r="M718" s="244">
        <v>46</v>
      </c>
      <c r="N718" s="244"/>
      <c r="O718" s="244"/>
      <c r="P718" s="260"/>
      <c r="Q718" s="245"/>
    </row>
    <row r="719" spans="1:17" ht="14.4" customHeight="1" x14ac:dyDescent="0.3">
      <c r="A719" s="240" t="s">
        <v>712</v>
      </c>
      <c r="B719" s="241" t="s">
        <v>530</v>
      </c>
      <c r="C719" s="241" t="s">
        <v>531</v>
      </c>
      <c r="D719" s="241" t="s">
        <v>603</v>
      </c>
      <c r="E719" s="241" t="s">
        <v>604</v>
      </c>
      <c r="F719" s="244">
        <v>1</v>
      </c>
      <c r="G719" s="244">
        <v>166</v>
      </c>
      <c r="H719" s="244">
        <v>1</v>
      </c>
      <c r="I719" s="244">
        <v>166</v>
      </c>
      <c r="J719" s="244">
        <v>1</v>
      </c>
      <c r="K719" s="244">
        <v>166</v>
      </c>
      <c r="L719" s="244">
        <v>1</v>
      </c>
      <c r="M719" s="244">
        <v>166</v>
      </c>
      <c r="N719" s="244">
        <v>1</v>
      </c>
      <c r="O719" s="244">
        <v>167</v>
      </c>
      <c r="P719" s="260">
        <v>1.0060240963855422</v>
      </c>
      <c r="Q719" s="245">
        <v>167</v>
      </c>
    </row>
    <row r="720" spans="1:17" ht="14.4" customHeight="1" x14ac:dyDescent="0.3">
      <c r="A720" s="240" t="s">
        <v>712</v>
      </c>
      <c r="B720" s="241" t="s">
        <v>530</v>
      </c>
      <c r="C720" s="241" t="s">
        <v>531</v>
      </c>
      <c r="D720" s="241" t="s">
        <v>615</v>
      </c>
      <c r="E720" s="241" t="s">
        <v>616</v>
      </c>
      <c r="F720" s="244">
        <v>4</v>
      </c>
      <c r="G720" s="244">
        <v>312</v>
      </c>
      <c r="H720" s="244">
        <v>1</v>
      </c>
      <c r="I720" s="244">
        <v>78</v>
      </c>
      <c r="J720" s="244">
        <v>4</v>
      </c>
      <c r="K720" s="244">
        <v>312</v>
      </c>
      <c r="L720" s="244">
        <v>1</v>
      </c>
      <c r="M720" s="244">
        <v>78</v>
      </c>
      <c r="N720" s="244">
        <v>8</v>
      </c>
      <c r="O720" s="244">
        <v>632</v>
      </c>
      <c r="P720" s="260">
        <v>2.0256410256410255</v>
      </c>
      <c r="Q720" s="245">
        <v>79</v>
      </c>
    </row>
    <row r="721" spans="1:17" ht="14.4" customHeight="1" x14ac:dyDescent="0.3">
      <c r="A721" s="240" t="s">
        <v>712</v>
      </c>
      <c r="B721" s="241" t="s">
        <v>530</v>
      </c>
      <c r="C721" s="241" t="s">
        <v>531</v>
      </c>
      <c r="D721" s="241" t="s">
        <v>619</v>
      </c>
      <c r="E721" s="241" t="s">
        <v>620</v>
      </c>
      <c r="F721" s="244"/>
      <c r="G721" s="244"/>
      <c r="H721" s="244"/>
      <c r="I721" s="244"/>
      <c r="J721" s="244">
        <v>1</v>
      </c>
      <c r="K721" s="244">
        <v>135</v>
      </c>
      <c r="L721" s="244"/>
      <c r="M721" s="244">
        <v>135</v>
      </c>
      <c r="N721" s="244"/>
      <c r="O721" s="244"/>
      <c r="P721" s="260"/>
      <c r="Q721" s="245"/>
    </row>
    <row r="722" spans="1:17" ht="14.4" customHeight="1" x14ac:dyDescent="0.3">
      <c r="A722" s="240" t="s">
        <v>712</v>
      </c>
      <c r="B722" s="241" t="s">
        <v>530</v>
      </c>
      <c r="C722" s="241" t="s">
        <v>531</v>
      </c>
      <c r="D722" s="241" t="s">
        <v>625</v>
      </c>
      <c r="E722" s="241" t="s">
        <v>626</v>
      </c>
      <c r="F722" s="244">
        <v>1</v>
      </c>
      <c r="G722" s="244">
        <v>240</v>
      </c>
      <c r="H722" s="244">
        <v>1</v>
      </c>
      <c r="I722" s="244">
        <v>240</v>
      </c>
      <c r="J722" s="244"/>
      <c r="K722" s="244"/>
      <c r="L722" s="244"/>
      <c r="M722" s="244"/>
      <c r="N722" s="244"/>
      <c r="O722" s="244"/>
      <c r="P722" s="260"/>
      <c r="Q722" s="245"/>
    </row>
    <row r="723" spans="1:17" ht="14.4" customHeight="1" x14ac:dyDescent="0.3">
      <c r="A723" s="240" t="s">
        <v>712</v>
      </c>
      <c r="B723" s="241" t="s">
        <v>530</v>
      </c>
      <c r="C723" s="241" t="s">
        <v>531</v>
      </c>
      <c r="D723" s="241" t="s">
        <v>631</v>
      </c>
      <c r="E723" s="241" t="s">
        <v>632</v>
      </c>
      <c r="F723" s="244"/>
      <c r="G723" s="244"/>
      <c r="H723" s="244"/>
      <c r="I723" s="244"/>
      <c r="J723" s="244"/>
      <c r="K723" s="244"/>
      <c r="L723" s="244"/>
      <c r="M723" s="244"/>
      <c r="N723" s="244">
        <v>2</v>
      </c>
      <c r="O723" s="244">
        <v>914</v>
      </c>
      <c r="P723" s="260"/>
      <c r="Q723" s="245">
        <v>457</v>
      </c>
    </row>
    <row r="724" spans="1:17" ht="14.4" customHeight="1" x14ac:dyDescent="0.3">
      <c r="A724" s="240" t="s">
        <v>713</v>
      </c>
      <c r="B724" s="241" t="s">
        <v>530</v>
      </c>
      <c r="C724" s="241" t="s">
        <v>531</v>
      </c>
      <c r="D724" s="241" t="s">
        <v>532</v>
      </c>
      <c r="E724" s="241" t="s">
        <v>533</v>
      </c>
      <c r="F724" s="244"/>
      <c r="G724" s="244"/>
      <c r="H724" s="244"/>
      <c r="I724" s="244"/>
      <c r="J724" s="244">
        <v>1</v>
      </c>
      <c r="K724" s="244">
        <v>265</v>
      </c>
      <c r="L724" s="244"/>
      <c r="M724" s="244">
        <v>265</v>
      </c>
      <c r="N724" s="244"/>
      <c r="O724" s="244"/>
      <c r="P724" s="260"/>
      <c r="Q724" s="245"/>
    </row>
    <row r="725" spans="1:17" ht="14.4" customHeight="1" x14ac:dyDescent="0.3">
      <c r="A725" s="240" t="s">
        <v>713</v>
      </c>
      <c r="B725" s="241" t="s">
        <v>530</v>
      </c>
      <c r="C725" s="241" t="s">
        <v>531</v>
      </c>
      <c r="D725" s="241" t="s">
        <v>534</v>
      </c>
      <c r="E725" s="241" t="s">
        <v>535</v>
      </c>
      <c r="F725" s="244"/>
      <c r="G725" s="244"/>
      <c r="H725" s="244"/>
      <c r="I725" s="244"/>
      <c r="J725" s="244"/>
      <c r="K725" s="244"/>
      <c r="L725" s="244"/>
      <c r="M725" s="244"/>
      <c r="N725" s="244">
        <v>1</v>
      </c>
      <c r="O725" s="244">
        <v>1024</v>
      </c>
      <c r="P725" s="260"/>
      <c r="Q725" s="245">
        <v>1024</v>
      </c>
    </row>
    <row r="726" spans="1:17" ht="14.4" customHeight="1" x14ac:dyDescent="0.3">
      <c r="A726" s="240" t="s">
        <v>713</v>
      </c>
      <c r="B726" s="241" t="s">
        <v>530</v>
      </c>
      <c r="C726" s="241" t="s">
        <v>531</v>
      </c>
      <c r="D726" s="241" t="s">
        <v>544</v>
      </c>
      <c r="E726" s="241" t="s">
        <v>543</v>
      </c>
      <c r="F726" s="244">
        <v>326</v>
      </c>
      <c r="G726" s="244">
        <v>17278</v>
      </c>
      <c r="H726" s="244">
        <v>1</v>
      </c>
      <c r="I726" s="244">
        <v>53</v>
      </c>
      <c r="J726" s="244">
        <v>300</v>
      </c>
      <c r="K726" s="244">
        <v>15900</v>
      </c>
      <c r="L726" s="244">
        <v>0.92024539877300615</v>
      </c>
      <c r="M726" s="244">
        <v>53</v>
      </c>
      <c r="N726" s="244">
        <v>248</v>
      </c>
      <c r="O726" s="244">
        <v>13144</v>
      </c>
      <c r="P726" s="260">
        <v>0.76073619631901845</v>
      </c>
      <c r="Q726" s="245">
        <v>53</v>
      </c>
    </row>
    <row r="727" spans="1:17" ht="14.4" customHeight="1" x14ac:dyDescent="0.3">
      <c r="A727" s="240" t="s">
        <v>713</v>
      </c>
      <c r="B727" s="241" t="s">
        <v>530</v>
      </c>
      <c r="C727" s="241" t="s">
        <v>531</v>
      </c>
      <c r="D727" s="241" t="s">
        <v>545</v>
      </c>
      <c r="E727" s="241" t="s">
        <v>546</v>
      </c>
      <c r="F727" s="244">
        <v>60</v>
      </c>
      <c r="G727" s="244">
        <v>3180</v>
      </c>
      <c r="H727" s="244">
        <v>1</v>
      </c>
      <c r="I727" s="244">
        <v>53</v>
      </c>
      <c r="J727" s="244">
        <v>92</v>
      </c>
      <c r="K727" s="244">
        <v>4876</v>
      </c>
      <c r="L727" s="244">
        <v>1.5333333333333334</v>
      </c>
      <c r="M727" s="244">
        <v>53</v>
      </c>
      <c r="N727" s="244">
        <v>32</v>
      </c>
      <c r="O727" s="244">
        <v>1696</v>
      </c>
      <c r="P727" s="260">
        <v>0.53333333333333333</v>
      </c>
      <c r="Q727" s="245">
        <v>53</v>
      </c>
    </row>
    <row r="728" spans="1:17" ht="14.4" customHeight="1" x14ac:dyDescent="0.3">
      <c r="A728" s="240" t="s">
        <v>713</v>
      </c>
      <c r="B728" s="241" t="s">
        <v>530</v>
      </c>
      <c r="C728" s="241" t="s">
        <v>531</v>
      </c>
      <c r="D728" s="241" t="s">
        <v>547</v>
      </c>
      <c r="E728" s="241" t="s">
        <v>548</v>
      </c>
      <c r="F728" s="244">
        <v>48</v>
      </c>
      <c r="G728" s="244">
        <v>5760</v>
      </c>
      <c r="H728" s="244">
        <v>1</v>
      </c>
      <c r="I728" s="244">
        <v>120</v>
      </c>
      <c r="J728" s="244">
        <v>48</v>
      </c>
      <c r="K728" s="244">
        <v>5760</v>
      </c>
      <c r="L728" s="244">
        <v>1</v>
      </c>
      <c r="M728" s="244">
        <v>120</v>
      </c>
      <c r="N728" s="244">
        <v>69</v>
      </c>
      <c r="O728" s="244">
        <v>8349</v>
      </c>
      <c r="P728" s="260">
        <v>1.4494791666666667</v>
      </c>
      <c r="Q728" s="245">
        <v>121</v>
      </c>
    </row>
    <row r="729" spans="1:17" ht="14.4" customHeight="1" x14ac:dyDescent="0.3">
      <c r="A729" s="240" t="s">
        <v>713</v>
      </c>
      <c r="B729" s="241" t="s">
        <v>530</v>
      </c>
      <c r="C729" s="241" t="s">
        <v>531</v>
      </c>
      <c r="D729" s="241" t="s">
        <v>551</v>
      </c>
      <c r="E729" s="241" t="s">
        <v>552</v>
      </c>
      <c r="F729" s="244">
        <v>3</v>
      </c>
      <c r="G729" s="244">
        <v>5937</v>
      </c>
      <c r="H729" s="244">
        <v>1</v>
      </c>
      <c r="I729" s="244">
        <v>1979</v>
      </c>
      <c r="J729" s="244">
        <v>1</v>
      </c>
      <c r="K729" s="244">
        <v>1985</v>
      </c>
      <c r="L729" s="244">
        <v>0.33434394475324236</v>
      </c>
      <c r="M729" s="244">
        <v>1985</v>
      </c>
      <c r="N729" s="244"/>
      <c r="O729" s="244"/>
      <c r="P729" s="260"/>
      <c r="Q729" s="245"/>
    </row>
    <row r="730" spans="1:17" ht="14.4" customHeight="1" x14ac:dyDescent="0.3">
      <c r="A730" s="240" t="s">
        <v>713</v>
      </c>
      <c r="B730" s="241" t="s">
        <v>530</v>
      </c>
      <c r="C730" s="241" t="s">
        <v>531</v>
      </c>
      <c r="D730" s="241" t="s">
        <v>557</v>
      </c>
      <c r="E730" s="241" t="s">
        <v>558</v>
      </c>
      <c r="F730" s="244"/>
      <c r="G730" s="244"/>
      <c r="H730" s="244"/>
      <c r="I730" s="244"/>
      <c r="J730" s="244"/>
      <c r="K730" s="244"/>
      <c r="L730" s="244"/>
      <c r="M730" s="244"/>
      <c r="N730" s="244">
        <v>5</v>
      </c>
      <c r="O730" s="244">
        <v>1900</v>
      </c>
      <c r="P730" s="260"/>
      <c r="Q730" s="245">
        <v>380</v>
      </c>
    </row>
    <row r="731" spans="1:17" ht="14.4" customHeight="1" x14ac:dyDescent="0.3">
      <c r="A731" s="240" t="s">
        <v>713</v>
      </c>
      <c r="B731" s="241" t="s">
        <v>530</v>
      </c>
      <c r="C731" s="241" t="s">
        <v>531</v>
      </c>
      <c r="D731" s="241" t="s">
        <v>559</v>
      </c>
      <c r="E731" s="241" t="s">
        <v>560</v>
      </c>
      <c r="F731" s="244">
        <v>286</v>
      </c>
      <c r="G731" s="244">
        <v>46332</v>
      </c>
      <c r="H731" s="244">
        <v>1</v>
      </c>
      <c r="I731" s="244">
        <v>162</v>
      </c>
      <c r="J731" s="244">
        <v>208</v>
      </c>
      <c r="K731" s="244">
        <v>34112</v>
      </c>
      <c r="L731" s="244">
        <v>0.73625140291806956</v>
      </c>
      <c r="M731" s="244">
        <v>164</v>
      </c>
      <c r="N731" s="244">
        <v>301</v>
      </c>
      <c r="O731" s="244">
        <v>49665</v>
      </c>
      <c r="P731" s="260">
        <v>1.0719373219373218</v>
      </c>
      <c r="Q731" s="245">
        <v>165</v>
      </c>
    </row>
    <row r="732" spans="1:17" ht="14.4" customHeight="1" x14ac:dyDescent="0.3">
      <c r="A732" s="240" t="s">
        <v>713</v>
      </c>
      <c r="B732" s="241" t="s">
        <v>530</v>
      </c>
      <c r="C732" s="241" t="s">
        <v>531</v>
      </c>
      <c r="D732" s="241" t="s">
        <v>561</v>
      </c>
      <c r="E732" s="241" t="s">
        <v>562</v>
      </c>
      <c r="F732" s="244">
        <v>71</v>
      </c>
      <c r="G732" s="244">
        <v>11715</v>
      </c>
      <c r="H732" s="244">
        <v>1</v>
      </c>
      <c r="I732" s="244">
        <v>165</v>
      </c>
      <c r="J732" s="244">
        <v>27</v>
      </c>
      <c r="K732" s="244">
        <v>4509</v>
      </c>
      <c r="L732" s="244">
        <v>0.38489116517285532</v>
      </c>
      <c r="M732" s="244">
        <v>167</v>
      </c>
      <c r="N732" s="244">
        <v>34</v>
      </c>
      <c r="O732" s="244">
        <v>5712</v>
      </c>
      <c r="P732" s="260">
        <v>0.48758002560819463</v>
      </c>
      <c r="Q732" s="245">
        <v>168</v>
      </c>
    </row>
    <row r="733" spans="1:17" ht="14.4" customHeight="1" x14ac:dyDescent="0.3">
      <c r="A733" s="240" t="s">
        <v>713</v>
      </c>
      <c r="B733" s="241" t="s">
        <v>530</v>
      </c>
      <c r="C733" s="241" t="s">
        <v>531</v>
      </c>
      <c r="D733" s="241" t="s">
        <v>563</v>
      </c>
      <c r="E733" s="241" t="s">
        <v>564</v>
      </c>
      <c r="F733" s="244">
        <v>14</v>
      </c>
      <c r="G733" s="244">
        <v>2212</v>
      </c>
      <c r="H733" s="244">
        <v>1</v>
      </c>
      <c r="I733" s="244">
        <v>158</v>
      </c>
      <c r="J733" s="244">
        <v>6</v>
      </c>
      <c r="K733" s="244">
        <v>954</v>
      </c>
      <c r="L733" s="244">
        <v>0.43128390596745025</v>
      </c>
      <c r="M733" s="244">
        <v>159</v>
      </c>
      <c r="N733" s="244">
        <v>9</v>
      </c>
      <c r="O733" s="244">
        <v>1440</v>
      </c>
      <c r="P733" s="260">
        <v>0.65099457504520797</v>
      </c>
      <c r="Q733" s="245">
        <v>160</v>
      </c>
    </row>
    <row r="734" spans="1:17" ht="14.4" customHeight="1" x14ac:dyDescent="0.3">
      <c r="A734" s="240" t="s">
        <v>713</v>
      </c>
      <c r="B734" s="241" t="s">
        <v>530</v>
      </c>
      <c r="C734" s="241" t="s">
        <v>531</v>
      </c>
      <c r="D734" s="241" t="s">
        <v>567</v>
      </c>
      <c r="E734" s="241" t="s">
        <v>568</v>
      </c>
      <c r="F734" s="244">
        <v>15</v>
      </c>
      <c r="G734" s="244">
        <v>4665</v>
      </c>
      <c r="H734" s="244">
        <v>1</v>
      </c>
      <c r="I734" s="244">
        <v>311</v>
      </c>
      <c r="J734" s="244">
        <v>15</v>
      </c>
      <c r="K734" s="244">
        <v>4695</v>
      </c>
      <c r="L734" s="244">
        <v>1.0064308681672025</v>
      </c>
      <c r="M734" s="244">
        <v>313</v>
      </c>
      <c r="N734" s="244">
        <v>9</v>
      </c>
      <c r="O734" s="244">
        <v>2844</v>
      </c>
      <c r="P734" s="260">
        <v>0.60964630225080385</v>
      </c>
      <c r="Q734" s="245">
        <v>316</v>
      </c>
    </row>
    <row r="735" spans="1:17" ht="14.4" customHeight="1" x14ac:dyDescent="0.3">
      <c r="A735" s="240" t="s">
        <v>713</v>
      </c>
      <c r="B735" s="241" t="s">
        <v>530</v>
      </c>
      <c r="C735" s="241" t="s">
        <v>531</v>
      </c>
      <c r="D735" s="241" t="s">
        <v>569</v>
      </c>
      <c r="E735" s="241" t="s">
        <v>570</v>
      </c>
      <c r="F735" s="244">
        <v>6</v>
      </c>
      <c r="G735" s="244">
        <v>2538</v>
      </c>
      <c r="H735" s="244">
        <v>1</v>
      </c>
      <c r="I735" s="244">
        <v>423</v>
      </c>
      <c r="J735" s="244">
        <v>8</v>
      </c>
      <c r="K735" s="244">
        <v>3400</v>
      </c>
      <c r="L735" s="244">
        <v>1.3396375098502757</v>
      </c>
      <c r="M735" s="244">
        <v>425</v>
      </c>
      <c r="N735" s="244">
        <v>12</v>
      </c>
      <c r="O735" s="244">
        <v>5148</v>
      </c>
      <c r="P735" s="260">
        <v>2.0283687943262412</v>
      </c>
      <c r="Q735" s="245">
        <v>429</v>
      </c>
    </row>
    <row r="736" spans="1:17" ht="14.4" customHeight="1" x14ac:dyDescent="0.3">
      <c r="A736" s="240" t="s">
        <v>713</v>
      </c>
      <c r="B736" s="241" t="s">
        <v>530</v>
      </c>
      <c r="C736" s="241" t="s">
        <v>531</v>
      </c>
      <c r="D736" s="241" t="s">
        <v>571</v>
      </c>
      <c r="E736" s="241" t="s">
        <v>572</v>
      </c>
      <c r="F736" s="244"/>
      <c r="G736" s="244"/>
      <c r="H736" s="244"/>
      <c r="I736" s="244"/>
      <c r="J736" s="244"/>
      <c r="K736" s="244"/>
      <c r="L736" s="244"/>
      <c r="M736" s="244"/>
      <c r="N736" s="244">
        <v>1</v>
      </c>
      <c r="O736" s="244">
        <v>435</v>
      </c>
      <c r="P736" s="260"/>
      <c r="Q736" s="245">
        <v>435</v>
      </c>
    </row>
    <row r="737" spans="1:17" ht="14.4" customHeight="1" x14ac:dyDescent="0.3">
      <c r="A737" s="240" t="s">
        <v>713</v>
      </c>
      <c r="B737" s="241" t="s">
        <v>530</v>
      </c>
      <c r="C737" s="241" t="s">
        <v>531</v>
      </c>
      <c r="D737" s="241" t="s">
        <v>575</v>
      </c>
      <c r="E737" s="241" t="s">
        <v>576</v>
      </c>
      <c r="F737" s="244">
        <v>107</v>
      </c>
      <c r="G737" s="244">
        <v>36059</v>
      </c>
      <c r="H737" s="244">
        <v>1</v>
      </c>
      <c r="I737" s="244">
        <v>337</v>
      </c>
      <c r="J737" s="244">
        <v>33</v>
      </c>
      <c r="K737" s="244">
        <v>11121</v>
      </c>
      <c r="L737" s="244">
        <v>0.30841121495327101</v>
      </c>
      <c r="M737" s="244">
        <v>337</v>
      </c>
      <c r="N737" s="244">
        <v>43</v>
      </c>
      <c r="O737" s="244">
        <v>14534</v>
      </c>
      <c r="P737" s="260">
        <v>0.40306164896419755</v>
      </c>
      <c r="Q737" s="245">
        <v>338</v>
      </c>
    </row>
    <row r="738" spans="1:17" ht="14.4" customHeight="1" x14ac:dyDescent="0.3">
      <c r="A738" s="240" t="s">
        <v>713</v>
      </c>
      <c r="B738" s="241" t="s">
        <v>530</v>
      </c>
      <c r="C738" s="241" t="s">
        <v>531</v>
      </c>
      <c r="D738" s="241" t="s">
        <v>579</v>
      </c>
      <c r="E738" s="241" t="s">
        <v>580</v>
      </c>
      <c r="F738" s="244">
        <v>1</v>
      </c>
      <c r="G738" s="244">
        <v>102</v>
      </c>
      <c r="H738" s="244">
        <v>1</v>
      </c>
      <c r="I738" s="244">
        <v>102</v>
      </c>
      <c r="J738" s="244">
        <v>2</v>
      </c>
      <c r="K738" s="244">
        <v>204</v>
      </c>
      <c r="L738" s="244">
        <v>2</v>
      </c>
      <c r="M738" s="244">
        <v>102</v>
      </c>
      <c r="N738" s="244">
        <v>7</v>
      </c>
      <c r="O738" s="244">
        <v>721</v>
      </c>
      <c r="P738" s="260">
        <v>7.0686274509803919</v>
      </c>
      <c r="Q738" s="245">
        <v>103</v>
      </c>
    </row>
    <row r="739" spans="1:17" ht="14.4" customHeight="1" x14ac:dyDescent="0.3">
      <c r="A739" s="240" t="s">
        <v>713</v>
      </c>
      <c r="B739" s="241" t="s">
        <v>530</v>
      </c>
      <c r="C739" s="241" t="s">
        <v>531</v>
      </c>
      <c r="D739" s="241" t="s">
        <v>587</v>
      </c>
      <c r="E739" s="241" t="s">
        <v>588</v>
      </c>
      <c r="F739" s="244"/>
      <c r="G739" s="244"/>
      <c r="H739" s="244"/>
      <c r="I739" s="244"/>
      <c r="J739" s="244"/>
      <c r="K739" s="244"/>
      <c r="L739" s="244"/>
      <c r="M739" s="244"/>
      <c r="N739" s="244">
        <v>5</v>
      </c>
      <c r="O739" s="244">
        <v>1115</v>
      </c>
      <c r="P739" s="260"/>
      <c r="Q739" s="245">
        <v>223</v>
      </c>
    </row>
    <row r="740" spans="1:17" ht="14.4" customHeight="1" x14ac:dyDescent="0.3">
      <c r="A740" s="240" t="s">
        <v>713</v>
      </c>
      <c r="B740" s="241" t="s">
        <v>530</v>
      </c>
      <c r="C740" s="241" t="s">
        <v>531</v>
      </c>
      <c r="D740" s="241" t="s">
        <v>591</v>
      </c>
      <c r="E740" s="241" t="s">
        <v>592</v>
      </c>
      <c r="F740" s="244"/>
      <c r="G740" s="244"/>
      <c r="H740" s="244"/>
      <c r="I740" s="244"/>
      <c r="J740" s="244"/>
      <c r="K740" s="244"/>
      <c r="L740" s="244"/>
      <c r="M740" s="244"/>
      <c r="N740" s="244">
        <v>1</v>
      </c>
      <c r="O740" s="244">
        <v>164</v>
      </c>
      <c r="P740" s="260"/>
      <c r="Q740" s="245">
        <v>164</v>
      </c>
    </row>
    <row r="741" spans="1:17" ht="14.4" customHeight="1" x14ac:dyDescent="0.3">
      <c r="A741" s="240" t="s">
        <v>713</v>
      </c>
      <c r="B741" s="241" t="s">
        <v>530</v>
      </c>
      <c r="C741" s="241" t="s">
        <v>531</v>
      </c>
      <c r="D741" s="241" t="s">
        <v>603</v>
      </c>
      <c r="E741" s="241" t="s">
        <v>604</v>
      </c>
      <c r="F741" s="244"/>
      <c r="G741" s="244"/>
      <c r="H741" s="244"/>
      <c r="I741" s="244"/>
      <c r="J741" s="244"/>
      <c r="K741" s="244"/>
      <c r="L741" s="244"/>
      <c r="M741" s="244"/>
      <c r="N741" s="244">
        <v>1</v>
      </c>
      <c r="O741" s="244">
        <v>167</v>
      </c>
      <c r="P741" s="260"/>
      <c r="Q741" s="245">
        <v>167</v>
      </c>
    </row>
    <row r="742" spans="1:17" ht="14.4" customHeight="1" x14ac:dyDescent="0.3">
      <c r="A742" s="240" t="s">
        <v>713</v>
      </c>
      <c r="B742" s="241" t="s">
        <v>530</v>
      </c>
      <c r="C742" s="241" t="s">
        <v>531</v>
      </c>
      <c r="D742" s="241" t="s">
        <v>617</v>
      </c>
      <c r="E742" s="241" t="s">
        <v>618</v>
      </c>
      <c r="F742" s="244">
        <v>7</v>
      </c>
      <c r="G742" s="244">
        <v>798</v>
      </c>
      <c r="H742" s="244">
        <v>1</v>
      </c>
      <c r="I742" s="244">
        <v>114</v>
      </c>
      <c r="J742" s="244">
        <v>7</v>
      </c>
      <c r="K742" s="244">
        <v>805</v>
      </c>
      <c r="L742" s="244">
        <v>1.0087719298245614</v>
      </c>
      <c r="M742" s="244">
        <v>115</v>
      </c>
      <c r="N742" s="244">
        <v>11</v>
      </c>
      <c r="O742" s="244">
        <v>1265</v>
      </c>
      <c r="P742" s="260">
        <v>1.5852130325814537</v>
      </c>
      <c r="Q742" s="245">
        <v>115</v>
      </c>
    </row>
    <row r="743" spans="1:17" ht="14.4" customHeight="1" x14ac:dyDescent="0.3">
      <c r="A743" s="240" t="s">
        <v>713</v>
      </c>
      <c r="B743" s="241" t="s">
        <v>530</v>
      </c>
      <c r="C743" s="241" t="s">
        <v>531</v>
      </c>
      <c r="D743" s="241" t="s">
        <v>623</v>
      </c>
      <c r="E743" s="241" t="s">
        <v>624</v>
      </c>
      <c r="F743" s="244">
        <v>142</v>
      </c>
      <c r="G743" s="244">
        <v>39476</v>
      </c>
      <c r="H743" s="244">
        <v>1</v>
      </c>
      <c r="I743" s="244">
        <v>278</v>
      </c>
      <c r="J743" s="244">
        <v>151</v>
      </c>
      <c r="K743" s="244">
        <v>42280</v>
      </c>
      <c r="L743" s="244">
        <v>1.0710304995440267</v>
      </c>
      <c r="M743" s="244">
        <v>280</v>
      </c>
      <c r="N743" s="244">
        <v>101</v>
      </c>
      <c r="O743" s="244">
        <v>28381</v>
      </c>
      <c r="P743" s="260">
        <v>0.71894315533488706</v>
      </c>
      <c r="Q743" s="245">
        <v>281</v>
      </c>
    </row>
    <row r="744" spans="1:17" ht="14.4" customHeight="1" x14ac:dyDescent="0.3">
      <c r="A744" s="240" t="s">
        <v>713</v>
      </c>
      <c r="B744" s="241" t="s">
        <v>530</v>
      </c>
      <c r="C744" s="241" t="s">
        <v>531</v>
      </c>
      <c r="D744" s="241" t="s">
        <v>629</v>
      </c>
      <c r="E744" s="241" t="s">
        <v>630</v>
      </c>
      <c r="F744" s="244">
        <v>46</v>
      </c>
      <c r="G744" s="244">
        <v>20746</v>
      </c>
      <c r="H744" s="244">
        <v>1</v>
      </c>
      <c r="I744" s="244">
        <v>451</v>
      </c>
      <c r="J744" s="244">
        <v>44</v>
      </c>
      <c r="K744" s="244">
        <v>19932</v>
      </c>
      <c r="L744" s="244">
        <v>0.96076352067868509</v>
      </c>
      <c r="M744" s="244">
        <v>453</v>
      </c>
      <c r="N744" s="244">
        <v>40</v>
      </c>
      <c r="O744" s="244">
        <v>18240</v>
      </c>
      <c r="P744" s="260">
        <v>0.87920563000096408</v>
      </c>
      <c r="Q744" s="245">
        <v>456</v>
      </c>
    </row>
    <row r="745" spans="1:17" ht="14.4" customHeight="1" x14ac:dyDescent="0.3">
      <c r="A745" s="240" t="s">
        <v>713</v>
      </c>
      <c r="B745" s="241" t="s">
        <v>530</v>
      </c>
      <c r="C745" s="241" t="s">
        <v>531</v>
      </c>
      <c r="D745" s="241" t="s">
        <v>631</v>
      </c>
      <c r="E745" s="241" t="s">
        <v>632</v>
      </c>
      <c r="F745" s="244"/>
      <c r="G745" s="244"/>
      <c r="H745" s="244"/>
      <c r="I745" s="244"/>
      <c r="J745" s="244"/>
      <c r="K745" s="244"/>
      <c r="L745" s="244"/>
      <c r="M745" s="244"/>
      <c r="N745" s="244">
        <v>1</v>
      </c>
      <c r="O745" s="244">
        <v>457</v>
      </c>
      <c r="P745" s="260"/>
      <c r="Q745" s="245">
        <v>457</v>
      </c>
    </row>
    <row r="746" spans="1:17" ht="14.4" customHeight="1" x14ac:dyDescent="0.3">
      <c r="A746" s="240" t="s">
        <v>713</v>
      </c>
      <c r="B746" s="241" t="s">
        <v>530</v>
      </c>
      <c r="C746" s="241" t="s">
        <v>531</v>
      </c>
      <c r="D746" s="241" t="s">
        <v>633</v>
      </c>
      <c r="E746" s="241" t="s">
        <v>634</v>
      </c>
      <c r="F746" s="244"/>
      <c r="G746" s="244"/>
      <c r="H746" s="244"/>
      <c r="I746" s="244"/>
      <c r="J746" s="244"/>
      <c r="K746" s="244"/>
      <c r="L746" s="244"/>
      <c r="M746" s="244"/>
      <c r="N746" s="244">
        <v>1</v>
      </c>
      <c r="O746" s="244">
        <v>6094</v>
      </c>
      <c r="P746" s="260"/>
      <c r="Q746" s="245">
        <v>6094</v>
      </c>
    </row>
    <row r="747" spans="1:17" ht="14.4" customHeight="1" x14ac:dyDescent="0.3">
      <c r="A747" s="240" t="s">
        <v>713</v>
      </c>
      <c r="B747" s="241" t="s">
        <v>530</v>
      </c>
      <c r="C747" s="241" t="s">
        <v>531</v>
      </c>
      <c r="D747" s="241" t="s">
        <v>635</v>
      </c>
      <c r="E747" s="241" t="s">
        <v>636</v>
      </c>
      <c r="F747" s="244"/>
      <c r="G747" s="244"/>
      <c r="H747" s="244"/>
      <c r="I747" s="244"/>
      <c r="J747" s="244"/>
      <c r="K747" s="244"/>
      <c r="L747" s="244"/>
      <c r="M747" s="244"/>
      <c r="N747" s="244">
        <v>1</v>
      </c>
      <c r="O747" s="244">
        <v>404</v>
      </c>
      <c r="P747" s="260"/>
      <c r="Q747" s="245">
        <v>404</v>
      </c>
    </row>
    <row r="748" spans="1:17" ht="14.4" customHeight="1" x14ac:dyDescent="0.3">
      <c r="A748" s="240" t="s">
        <v>713</v>
      </c>
      <c r="B748" s="241" t="s">
        <v>530</v>
      </c>
      <c r="C748" s="241" t="s">
        <v>531</v>
      </c>
      <c r="D748" s="241" t="s">
        <v>637</v>
      </c>
      <c r="E748" s="241" t="s">
        <v>638</v>
      </c>
      <c r="F748" s="244">
        <v>167</v>
      </c>
      <c r="G748" s="244">
        <v>57281</v>
      </c>
      <c r="H748" s="244">
        <v>1</v>
      </c>
      <c r="I748" s="244">
        <v>343</v>
      </c>
      <c r="J748" s="244">
        <v>183</v>
      </c>
      <c r="K748" s="244">
        <v>63135</v>
      </c>
      <c r="L748" s="244">
        <v>1.102197936488539</v>
      </c>
      <c r="M748" s="244">
        <v>345</v>
      </c>
      <c r="N748" s="244">
        <v>144</v>
      </c>
      <c r="O748" s="244">
        <v>50112</v>
      </c>
      <c r="P748" s="260">
        <v>0.87484506206246404</v>
      </c>
      <c r="Q748" s="245">
        <v>348</v>
      </c>
    </row>
    <row r="749" spans="1:17" ht="14.4" customHeight="1" x14ac:dyDescent="0.3">
      <c r="A749" s="240" t="s">
        <v>713</v>
      </c>
      <c r="B749" s="241" t="s">
        <v>530</v>
      </c>
      <c r="C749" s="241" t="s">
        <v>531</v>
      </c>
      <c r="D749" s="241" t="s">
        <v>643</v>
      </c>
      <c r="E749" s="241" t="s">
        <v>644</v>
      </c>
      <c r="F749" s="244">
        <v>1</v>
      </c>
      <c r="G749" s="244">
        <v>1228</v>
      </c>
      <c r="H749" s="244">
        <v>1</v>
      </c>
      <c r="I749" s="244">
        <v>1228</v>
      </c>
      <c r="J749" s="244"/>
      <c r="K749" s="244"/>
      <c r="L749" s="244"/>
      <c r="M749" s="244"/>
      <c r="N749" s="244"/>
      <c r="O749" s="244"/>
      <c r="P749" s="260"/>
      <c r="Q749" s="245"/>
    </row>
    <row r="750" spans="1:17" ht="14.4" customHeight="1" x14ac:dyDescent="0.3">
      <c r="A750" s="240" t="s">
        <v>713</v>
      </c>
      <c r="B750" s="241" t="s">
        <v>530</v>
      </c>
      <c r="C750" s="241" t="s">
        <v>531</v>
      </c>
      <c r="D750" s="241" t="s">
        <v>645</v>
      </c>
      <c r="E750" s="241" t="s">
        <v>646</v>
      </c>
      <c r="F750" s="244">
        <v>4</v>
      </c>
      <c r="G750" s="244">
        <v>8844</v>
      </c>
      <c r="H750" s="244">
        <v>1</v>
      </c>
      <c r="I750" s="244">
        <v>2211</v>
      </c>
      <c r="J750" s="244"/>
      <c r="K750" s="244"/>
      <c r="L750" s="244"/>
      <c r="M750" s="244"/>
      <c r="N750" s="244"/>
      <c r="O750" s="244"/>
      <c r="P750" s="260"/>
      <c r="Q750" s="245"/>
    </row>
    <row r="751" spans="1:17" ht="14.4" customHeight="1" x14ac:dyDescent="0.3">
      <c r="A751" s="240" t="s">
        <v>713</v>
      </c>
      <c r="B751" s="241" t="s">
        <v>530</v>
      </c>
      <c r="C751" s="241" t="s">
        <v>531</v>
      </c>
      <c r="D751" s="241" t="s">
        <v>647</v>
      </c>
      <c r="E751" s="241" t="s">
        <v>648</v>
      </c>
      <c r="F751" s="244">
        <v>4</v>
      </c>
      <c r="G751" s="244">
        <v>3992</v>
      </c>
      <c r="H751" s="244">
        <v>1</v>
      </c>
      <c r="I751" s="244">
        <v>998</v>
      </c>
      <c r="J751" s="244"/>
      <c r="K751" s="244"/>
      <c r="L751" s="244"/>
      <c r="M751" s="244"/>
      <c r="N751" s="244"/>
      <c r="O751" s="244"/>
      <c r="P751" s="260"/>
      <c r="Q751" s="245"/>
    </row>
    <row r="752" spans="1:17" ht="14.4" customHeight="1" x14ac:dyDescent="0.3">
      <c r="A752" s="240" t="s">
        <v>714</v>
      </c>
      <c r="B752" s="241" t="s">
        <v>530</v>
      </c>
      <c r="C752" s="241" t="s">
        <v>531</v>
      </c>
      <c r="D752" s="241" t="s">
        <v>532</v>
      </c>
      <c r="E752" s="241" t="s">
        <v>533</v>
      </c>
      <c r="F752" s="244"/>
      <c r="G752" s="244"/>
      <c r="H752" s="244"/>
      <c r="I752" s="244"/>
      <c r="J752" s="244">
        <v>1</v>
      </c>
      <c r="K752" s="244">
        <v>265</v>
      </c>
      <c r="L752" s="244"/>
      <c r="M752" s="244">
        <v>265</v>
      </c>
      <c r="N752" s="244">
        <v>1</v>
      </c>
      <c r="O752" s="244">
        <v>266</v>
      </c>
      <c r="P752" s="260"/>
      <c r="Q752" s="245">
        <v>266</v>
      </c>
    </row>
    <row r="753" spans="1:17" ht="14.4" customHeight="1" x14ac:dyDescent="0.3">
      <c r="A753" s="240" t="s">
        <v>714</v>
      </c>
      <c r="B753" s="241" t="s">
        <v>530</v>
      </c>
      <c r="C753" s="241" t="s">
        <v>531</v>
      </c>
      <c r="D753" s="241" t="s">
        <v>544</v>
      </c>
      <c r="E753" s="241" t="s">
        <v>543</v>
      </c>
      <c r="F753" s="244">
        <v>620</v>
      </c>
      <c r="G753" s="244">
        <v>32860</v>
      </c>
      <c r="H753" s="244">
        <v>1</v>
      </c>
      <c r="I753" s="244">
        <v>53</v>
      </c>
      <c r="J753" s="244">
        <v>758</v>
      </c>
      <c r="K753" s="244">
        <v>40174</v>
      </c>
      <c r="L753" s="244">
        <v>1.2225806451612904</v>
      </c>
      <c r="M753" s="244">
        <v>53</v>
      </c>
      <c r="N753" s="244">
        <v>424</v>
      </c>
      <c r="O753" s="244">
        <v>22472</v>
      </c>
      <c r="P753" s="260">
        <v>0.68387096774193545</v>
      </c>
      <c r="Q753" s="245">
        <v>53</v>
      </c>
    </row>
    <row r="754" spans="1:17" ht="14.4" customHeight="1" x14ac:dyDescent="0.3">
      <c r="A754" s="240" t="s">
        <v>714</v>
      </c>
      <c r="B754" s="241" t="s">
        <v>530</v>
      </c>
      <c r="C754" s="241" t="s">
        <v>531</v>
      </c>
      <c r="D754" s="241" t="s">
        <v>545</v>
      </c>
      <c r="E754" s="241" t="s">
        <v>546</v>
      </c>
      <c r="F754" s="244">
        <v>24</v>
      </c>
      <c r="G754" s="244">
        <v>1272</v>
      </c>
      <c r="H754" s="244">
        <v>1</v>
      </c>
      <c r="I754" s="244">
        <v>53</v>
      </c>
      <c r="J754" s="244">
        <v>10</v>
      </c>
      <c r="K754" s="244">
        <v>530</v>
      </c>
      <c r="L754" s="244">
        <v>0.41666666666666669</v>
      </c>
      <c r="M754" s="244">
        <v>53</v>
      </c>
      <c r="N754" s="244">
        <v>10</v>
      </c>
      <c r="O754" s="244">
        <v>530</v>
      </c>
      <c r="P754" s="260">
        <v>0.41666666666666669</v>
      </c>
      <c r="Q754" s="245">
        <v>53</v>
      </c>
    </row>
    <row r="755" spans="1:17" ht="14.4" customHeight="1" x14ac:dyDescent="0.3">
      <c r="A755" s="240" t="s">
        <v>714</v>
      </c>
      <c r="B755" s="241" t="s">
        <v>530</v>
      </c>
      <c r="C755" s="241" t="s">
        <v>531</v>
      </c>
      <c r="D755" s="241" t="s">
        <v>547</v>
      </c>
      <c r="E755" s="241" t="s">
        <v>548</v>
      </c>
      <c r="F755" s="244">
        <v>284</v>
      </c>
      <c r="G755" s="244">
        <v>34080</v>
      </c>
      <c r="H755" s="244">
        <v>1</v>
      </c>
      <c r="I755" s="244">
        <v>120</v>
      </c>
      <c r="J755" s="244">
        <v>224</v>
      </c>
      <c r="K755" s="244">
        <v>26880</v>
      </c>
      <c r="L755" s="244">
        <v>0.78873239436619713</v>
      </c>
      <c r="M755" s="244">
        <v>120</v>
      </c>
      <c r="N755" s="244">
        <v>4</v>
      </c>
      <c r="O755" s="244">
        <v>484</v>
      </c>
      <c r="P755" s="260">
        <v>1.42018779342723E-2</v>
      </c>
      <c r="Q755" s="245">
        <v>121</v>
      </c>
    </row>
    <row r="756" spans="1:17" ht="14.4" customHeight="1" x14ac:dyDescent="0.3">
      <c r="A756" s="240" t="s">
        <v>714</v>
      </c>
      <c r="B756" s="241" t="s">
        <v>530</v>
      </c>
      <c r="C756" s="241" t="s">
        <v>531</v>
      </c>
      <c r="D756" s="241" t="s">
        <v>549</v>
      </c>
      <c r="E756" s="241" t="s">
        <v>550</v>
      </c>
      <c r="F756" s="244">
        <v>3</v>
      </c>
      <c r="G756" s="244">
        <v>519</v>
      </c>
      <c r="H756" s="244">
        <v>1</v>
      </c>
      <c r="I756" s="244">
        <v>173</v>
      </c>
      <c r="J756" s="244">
        <v>2</v>
      </c>
      <c r="K756" s="244">
        <v>346</v>
      </c>
      <c r="L756" s="244">
        <v>0.66666666666666663</v>
      </c>
      <c r="M756" s="244">
        <v>173</v>
      </c>
      <c r="N756" s="244"/>
      <c r="O756" s="244"/>
      <c r="P756" s="260"/>
      <c r="Q756" s="245"/>
    </row>
    <row r="757" spans="1:17" ht="14.4" customHeight="1" x14ac:dyDescent="0.3">
      <c r="A757" s="240" t="s">
        <v>714</v>
      </c>
      <c r="B757" s="241" t="s">
        <v>530</v>
      </c>
      <c r="C757" s="241" t="s">
        <v>531</v>
      </c>
      <c r="D757" s="241" t="s">
        <v>551</v>
      </c>
      <c r="E757" s="241" t="s">
        <v>552</v>
      </c>
      <c r="F757" s="244">
        <v>2</v>
      </c>
      <c r="G757" s="244">
        <v>3958</v>
      </c>
      <c r="H757" s="244">
        <v>1</v>
      </c>
      <c r="I757" s="244">
        <v>1979</v>
      </c>
      <c r="J757" s="244">
        <v>2</v>
      </c>
      <c r="K757" s="244">
        <v>3970</v>
      </c>
      <c r="L757" s="244">
        <v>1.0030318342597271</v>
      </c>
      <c r="M757" s="244">
        <v>1985</v>
      </c>
      <c r="N757" s="244">
        <v>1</v>
      </c>
      <c r="O757" s="244">
        <v>1993</v>
      </c>
      <c r="P757" s="260">
        <v>0.50353713996968164</v>
      </c>
      <c r="Q757" s="245">
        <v>1993</v>
      </c>
    </row>
    <row r="758" spans="1:17" ht="14.4" customHeight="1" x14ac:dyDescent="0.3">
      <c r="A758" s="240" t="s">
        <v>714</v>
      </c>
      <c r="B758" s="241" t="s">
        <v>530</v>
      </c>
      <c r="C758" s="241" t="s">
        <v>531</v>
      </c>
      <c r="D758" s="241" t="s">
        <v>557</v>
      </c>
      <c r="E758" s="241" t="s">
        <v>558</v>
      </c>
      <c r="F758" s="244">
        <v>5</v>
      </c>
      <c r="G758" s="244">
        <v>1885</v>
      </c>
      <c r="H758" s="244">
        <v>1</v>
      </c>
      <c r="I758" s="244">
        <v>377</v>
      </c>
      <c r="J758" s="244">
        <v>2</v>
      </c>
      <c r="K758" s="244">
        <v>758</v>
      </c>
      <c r="L758" s="244">
        <v>0.40212201591511937</v>
      </c>
      <c r="M758" s="244">
        <v>379</v>
      </c>
      <c r="N758" s="244"/>
      <c r="O758" s="244"/>
      <c r="P758" s="260"/>
      <c r="Q758" s="245"/>
    </row>
    <row r="759" spans="1:17" ht="14.4" customHeight="1" x14ac:dyDescent="0.3">
      <c r="A759" s="240" t="s">
        <v>714</v>
      </c>
      <c r="B759" s="241" t="s">
        <v>530</v>
      </c>
      <c r="C759" s="241" t="s">
        <v>531</v>
      </c>
      <c r="D759" s="241" t="s">
        <v>559</v>
      </c>
      <c r="E759" s="241" t="s">
        <v>560</v>
      </c>
      <c r="F759" s="244">
        <v>1530</v>
      </c>
      <c r="G759" s="244">
        <v>247860</v>
      </c>
      <c r="H759" s="244">
        <v>1</v>
      </c>
      <c r="I759" s="244">
        <v>162</v>
      </c>
      <c r="J759" s="244">
        <v>1786</v>
      </c>
      <c r="K759" s="244">
        <v>292904</v>
      </c>
      <c r="L759" s="244">
        <v>1.1817316226902284</v>
      </c>
      <c r="M759" s="244">
        <v>164</v>
      </c>
      <c r="N759" s="244">
        <v>401</v>
      </c>
      <c r="O759" s="244">
        <v>66165</v>
      </c>
      <c r="P759" s="260">
        <v>0.26694504962478821</v>
      </c>
      <c r="Q759" s="245">
        <v>165</v>
      </c>
    </row>
    <row r="760" spans="1:17" ht="14.4" customHeight="1" x14ac:dyDescent="0.3">
      <c r="A760" s="240" t="s">
        <v>714</v>
      </c>
      <c r="B760" s="241" t="s">
        <v>530</v>
      </c>
      <c r="C760" s="241" t="s">
        <v>531</v>
      </c>
      <c r="D760" s="241" t="s">
        <v>561</v>
      </c>
      <c r="E760" s="241" t="s">
        <v>562</v>
      </c>
      <c r="F760" s="244">
        <v>187</v>
      </c>
      <c r="G760" s="244">
        <v>30855</v>
      </c>
      <c r="H760" s="244">
        <v>1</v>
      </c>
      <c r="I760" s="244">
        <v>165</v>
      </c>
      <c r="J760" s="244">
        <v>190</v>
      </c>
      <c r="K760" s="244">
        <v>31730</v>
      </c>
      <c r="L760" s="244">
        <v>1.0283584508183439</v>
      </c>
      <c r="M760" s="244">
        <v>167</v>
      </c>
      <c r="N760" s="244">
        <v>69</v>
      </c>
      <c r="O760" s="244">
        <v>11592</v>
      </c>
      <c r="P760" s="260">
        <v>0.37569275644141953</v>
      </c>
      <c r="Q760" s="245">
        <v>168</v>
      </c>
    </row>
    <row r="761" spans="1:17" ht="14.4" customHeight="1" x14ac:dyDescent="0.3">
      <c r="A761" s="240" t="s">
        <v>714</v>
      </c>
      <c r="B761" s="241" t="s">
        <v>530</v>
      </c>
      <c r="C761" s="241" t="s">
        <v>531</v>
      </c>
      <c r="D761" s="241" t="s">
        <v>563</v>
      </c>
      <c r="E761" s="241" t="s">
        <v>564</v>
      </c>
      <c r="F761" s="244">
        <v>3</v>
      </c>
      <c r="G761" s="244">
        <v>474</v>
      </c>
      <c r="H761" s="244">
        <v>1</v>
      </c>
      <c r="I761" s="244">
        <v>158</v>
      </c>
      <c r="J761" s="244">
        <v>5</v>
      </c>
      <c r="K761" s="244">
        <v>795</v>
      </c>
      <c r="L761" s="244">
        <v>1.6772151898734178</v>
      </c>
      <c r="M761" s="244">
        <v>159</v>
      </c>
      <c r="N761" s="244"/>
      <c r="O761" s="244"/>
      <c r="P761" s="260"/>
      <c r="Q761" s="245"/>
    </row>
    <row r="762" spans="1:17" ht="14.4" customHeight="1" x14ac:dyDescent="0.3">
      <c r="A762" s="240" t="s">
        <v>714</v>
      </c>
      <c r="B762" s="241" t="s">
        <v>530</v>
      </c>
      <c r="C762" s="241" t="s">
        <v>531</v>
      </c>
      <c r="D762" s="241" t="s">
        <v>567</v>
      </c>
      <c r="E762" s="241" t="s">
        <v>568</v>
      </c>
      <c r="F762" s="244">
        <v>23</v>
      </c>
      <c r="G762" s="244">
        <v>7153</v>
      </c>
      <c r="H762" s="244">
        <v>1</v>
      </c>
      <c r="I762" s="244">
        <v>311</v>
      </c>
      <c r="J762" s="244">
        <v>12</v>
      </c>
      <c r="K762" s="244">
        <v>3756</v>
      </c>
      <c r="L762" s="244">
        <v>0.52509436600027959</v>
      </c>
      <c r="M762" s="244">
        <v>313</v>
      </c>
      <c r="N762" s="244">
        <v>5</v>
      </c>
      <c r="O762" s="244">
        <v>1580</v>
      </c>
      <c r="P762" s="260">
        <v>0.22088634139521879</v>
      </c>
      <c r="Q762" s="245">
        <v>316</v>
      </c>
    </row>
    <row r="763" spans="1:17" ht="14.4" customHeight="1" x14ac:dyDescent="0.3">
      <c r="A763" s="240" t="s">
        <v>714</v>
      </c>
      <c r="B763" s="241" t="s">
        <v>530</v>
      </c>
      <c r="C763" s="241" t="s">
        <v>531</v>
      </c>
      <c r="D763" s="241" t="s">
        <v>569</v>
      </c>
      <c r="E763" s="241" t="s">
        <v>570</v>
      </c>
      <c r="F763" s="244">
        <v>8</v>
      </c>
      <c r="G763" s="244">
        <v>3384</v>
      </c>
      <c r="H763" s="244">
        <v>1</v>
      </c>
      <c r="I763" s="244">
        <v>423</v>
      </c>
      <c r="J763" s="244">
        <v>7</v>
      </c>
      <c r="K763" s="244">
        <v>2975</v>
      </c>
      <c r="L763" s="244">
        <v>0.87913711583924348</v>
      </c>
      <c r="M763" s="244">
        <v>425</v>
      </c>
      <c r="N763" s="244">
        <v>6</v>
      </c>
      <c r="O763" s="244">
        <v>2574</v>
      </c>
      <c r="P763" s="260">
        <v>0.76063829787234039</v>
      </c>
      <c r="Q763" s="245">
        <v>429</v>
      </c>
    </row>
    <row r="764" spans="1:17" ht="14.4" customHeight="1" x14ac:dyDescent="0.3">
      <c r="A764" s="240" t="s">
        <v>714</v>
      </c>
      <c r="B764" s="241" t="s">
        <v>530</v>
      </c>
      <c r="C764" s="241" t="s">
        <v>531</v>
      </c>
      <c r="D764" s="241" t="s">
        <v>575</v>
      </c>
      <c r="E764" s="241" t="s">
        <v>576</v>
      </c>
      <c r="F764" s="244">
        <v>213</v>
      </c>
      <c r="G764" s="244">
        <v>71781</v>
      </c>
      <c r="H764" s="244">
        <v>1</v>
      </c>
      <c r="I764" s="244">
        <v>337</v>
      </c>
      <c r="J764" s="244">
        <v>203</v>
      </c>
      <c r="K764" s="244">
        <v>68411</v>
      </c>
      <c r="L764" s="244">
        <v>0.95305164319248825</v>
      </c>
      <c r="M764" s="244">
        <v>337</v>
      </c>
      <c r="N764" s="244">
        <v>36</v>
      </c>
      <c r="O764" s="244">
        <v>12168</v>
      </c>
      <c r="P764" s="260">
        <v>0.16951560998035692</v>
      </c>
      <c r="Q764" s="245">
        <v>338</v>
      </c>
    </row>
    <row r="765" spans="1:17" ht="14.4" customHeight="1" x14ac:dyDescent="0.3">
      <c r="A765" s="240" t="s">
        <v>714</v>
      </c>
      <c r="B765" s="241" t="s">
        <v>530</v>
      </c>
      <c r="C765" s="241" t="s">
        <v>531</v>
      </c>
      <c r="D765" s="241" t="s">
        <v>579</v>
      </c>
      <c r="E765" s="241" t="s">
        <v>580</v>
      </c>
      <c r="F765" s="244">
        <v>3</v>
      </c>
      <c r="G765" s="244">
        <v>306</v>
      </c>
      <c r="H765" s="244">
        <v>1</v>
      </c>
      <c r="I765" s="244">
        <v>102</v>
      </c>
      <c r="J765" s="244"/>
      <c r="K765" s="244"/>
      <c r="L765" s="244"/>
      <c r="M765" s="244"/>
      <c r="N765" s="244"/>
      <c r="O765" s="244"/>
      <c r="P765" s="260"/>
      <c r="Q765" s="245"/>
    </row>
    <row r="766" spans="1:17" ht="14.4" customHeight="1" x14ac:dyDescent="0.3">
      <c r="A766" s="240" t="s">
        <v>714</v>
      </c>
      <c r="B766" s="241" t="s">
        <v>530</v>
      </c>
      <c r="C766" s="241" t="s">
        <v>531</v>
      </c>
      <c r="D766" s="241" t="s">
        <v>583</v>
      </c>
      <c r="E766" s="241" t="s">
        <v>584</v>
      </c>
      <c r="F766" s="244"/>
      <c r="G766" s="244"/>
      <c r="H766" s="244"/>
      <c r="I766" s="244"/>
      <c r="J766" s="244">
        <v>1</v>
      </c>
      <c r="K766" s="244">
        <v>5014</v>
      </c>
      <c r="L766" s="244"/>
      <c r="M766" s="244">
        <v>5014</v>
      </c>
      <c r="N766" s="244"/>
      <c r="O766" s="244"/>
      <c r="P766" s="260"/>
      <c r="Q766" s="245"/>
    </row>
    <row r="767" spans="1:17" ht="14.4" customHeight="1" x14ac:dyDescent="0.3">
      <c r="A767" s="240" t="s">
        <v>714</v>
      </c>
      <c r="B767" s="241" t="s">
        <v>530</v>
      </c>
      <c r="C767" s="241" t="s">
        <v>531</v>
      </c>
      <c r="D767" s="241" t="s">
        <v>587</v>
      </c>
      <c r="E767" s="241" t="s">
        <v>588</v>
      </c>
      <c r="F767" s="244">
        <v>6</v>
      </c>
      <c r="G767" s="244">
        <v>1332</v>
      </c>
      <c r="H767" s="244">
        <v>1</v>
      </c>
      <c r="I767" s="244">
        <v>222</v>
      </c>
      <c r="J767" s="244">
        <v>2</v>
      </c>
      <c r="K767" s="244">
        <v>444</v>
      </c>
      <c r="L767" s="244">
        <v>0.33333333333333331</v>
      </c>
      <c r="M767" s="244">
        <v>222</v>
      </c>
      <c r="N767" s="244"/>
      <c r="O767" s="244"/>
      <c r="P767" s="260"/>
      <c r="Q767" s="245"/>
    </row>
    <row r="768" spans="1:17" ht="14.4" customHeight="1" x14ac:dyDescent="0.3">
      <c r="A768" s="240" t="s">
        <v>714</v>
      </c>
      <c r="B768" s="241" t="s">
        <v>530</v>
      </c>
      <c r="C768" s="241" t="s">
        <v>531</v>
      </c>
      <c r="D768" s="241" t="s">
        <v>589</v>
      </c>
      <c r="E768" s="241" t="s">
        <v>590</v>
      </c>
      <c r="F768" s="244">
        <v>1</v>
      </c>
      <c r="G768" s="244">
        <v>107</v>
      </c>
      <c r="H768" s="244">
        <v>1</v>
      </c>
      <c r="I768" s="244">
        <v>107</v>
      </c>
      <c r="J768" s="244">
        <v>2</v>
      </c>
      <c r="K768" s="244">
        <v>214</v>
      </c>
      <c r="L768" s="244">
        <v>2</v>
      </c>
      <c r="M768" s="244">
        <v>107</v>
      </c>
      <c r="N768" s="244"/>
      <c r="O768" s="244"/>
      <c r="P768" s="260"/>
      <c r="Q768" s="245"/>
    </row>
    <row r="769" spans="1:17" ht="14.4" customHeight="1" x14ac:dyDescent="0.3">
      <c r="A769" s="240" t="s">
        <v>714</v>
      </c>
      <c r="B769" s="241" t="s">
        <v>530</v>
      </c>
      <c r="C769" s="241" t="s">
        <v>531</v>
      </c>
      <c r="D769" s="241" t="s">
        <v>591</v>
      </c>
      <c r="E769" s="241" t="s">
        <v>592</v>
      </c>
      <c r="F769" s="244">
        <v>1</v>
      </c>
      <c r="G769" s="244">
        <v>163</v>
      </c>
      <c r="H769" s="244">
        <v>1</v>
      </c>
      <c r="I769" s="244">
        <v>163</v>
      </c>
      <c r="J769" s="244"/>
      <c r="K769" s="244"/>
      <c r="L769" s="244"/>
      <c r="M769" s="244"/>
      <c r="N769" s="244"/>
      <c r="O769" s="244"/>
      <c r="P769" s="260"/>
      <c r="Q769" s="245"/>
    </row>
    <row r="770" spans="1:17" ht="14.4" customHeight="1" x14ac:dyDescent="0.3">
      <c r="A770" s="240" t="s">
        <v>714</v>
      </c>
      <c r="B770" s="241" t="s">
        <v>530</v>
      </c>
      <c r="C770" s="241" t="s">
        <v>531</v>
      </c>
      <c r="D770" s="241" t="s">
        <v>595</v>
      </c>
      <c r="E770" s="241" t="s">
        <v>596</v>
      </c>
      <c r="F770" s="244"/>
      <c r="G770" s="244"/>
      <c r="H770" s="244"/>
      <c r="I770" s="244"/>
      <c r="J770" s="244">
        <v>2</v>
      </c>
      <c r="K770" s="244">
        <v>92</v>
      </c>
      <c r="L770" s="244"/>
      <c r="M770" s="244">
        <v>46</v>
      </c>
      <c r="N770" s="244"/>
      <c r="O770" s="244"/>
      <c r="P770" s="260"/>
      <c r="Q770" s="245"/>
    </row>
    <row r="771" spans="1:17" ht="14.4" customHeight="1" x14ac:dyDescent="0.3">
      <c r="A771" s="240" t="s">
        <v>714</v>
      </c>
      <c r="B771" s="241" t="s">
        <v>530</v>
      </c>
      <c r="C771" s="241" t="s">
        <v>531</v>
      </c>
      <c r="D771" s="241" t="s">
        <v>597</v>
      </c>
      <c r="E771" s="241" t="s">
        <v>598</v>
      </c>
      <c r="F771" s="244">
        <v>1</v>
      </c>
      <c r="G771" s="244">
        <v>99</v>
      </c>
      <c r="H771" s="244">
        <v>1</v>
      </c>
      <c r="I771" s="244">
        <v>99</v>
      </c>
      <c r="J771" s="244"/>
      <c r="K771" s="244"/>
      <c r="L771" s="244"/>
      <c r="M771" s="244"/>
      <c r="N771" s="244"/>
      <c r="O771" s="244"/>
      <c r="P771" s="260"/>
      <c r="Q771" s="245"/>
    </row>
    <row r="772" spans="1:17" ht="14.4" customHeight="1" x14ac:dyDescent="0.3">
      <c r="A772" s="240" t="s">
        <v>714</v>
      </c>
      <c r="B772" s="241" t="s">
        <v>530</v>
      </c>
      <c r="C772" s="241" t="s">
        <v>531</v>
      </c>
      <c r="D772" s="241" t="s">
        <v>599</v>
      </c>
      <c r="E772" s="241" t="s">
        <v>600</v>
      </c>
      <c r="F772" s="244"/>
      <c r="G772" s="244"/>
      <c r="H772" s="244"/>
      <c r="I772" s="244"/>
      <c r="J772" s="244">
        <v>1</v>
      </c>
      <c r="K772" s="244">
        <v>361</v>
      </c>
      <c r="L772" s="244"/>
      <c r="M772" s="244">
        <v>361</v>
      </c>
      <c r="N772" s="244"/>
      <c r="O772" s="244"/>
      <c r="P772" s="260"/>
      <c r="Q772" s="245"/>
    </row>
    <row r="773" spans="1:17" ht="14.4" customHeight="1" x14ac:dyDescent="0.3">
      <c r="A773" s="240" t="s">
        <v>714</v>
      </c>
      <c r="B773" s="241" t="s">
        <v>530</v>
      </c>
      <c r="C773" s="241" t="s">
        <v>531</v>
      </c>
      <c r="D773" s="241" t="s">
        <v>601</v>
      </c>
      <c r="E773" s="241" t="s">
        <v>602</v>
      </c>
      <c r="F773" s="244">
        <v>1</v>
      </c>
      <c r="G773" s="244">
        <v>36</v>
      </c>
      <c r="H773" s="244">
        <v>1</v>
      </c>
      <c r="I773" s="244">
        <v>36</v>
      </c>
      <c r="J773" s="244">
        <v>1</v>
      </c>
      <c r="K773" s="244">
        <v>36</v>
      </c>
      <c r="L773" s="244">
        <v>1</v>
      </c>
      <c r="M773" s="244">
        <v>36</v>
      </c>
      <c r="N773" s="244"/>
      <c r="O773" s="244"/>
      <c r="P773" s="260"/>
      <c r="Q773" s="245"/>
    </row>
    <row r="774" spans="1:17" ht="14.4" customHeight="1" x14ac:dyDescent="0.3">
      <c r="A774" s="240" t="s">
        <v>714</v>
      </c>
      <c r="B774" s="241" t="s">
        <v>530</v>
      </c>
      <c r="C774" s="241" t="s">
        <v>531</v>
      </c>
      <c r="D774" s="241" t="s">
        <v>603</v>
      </c>
      <c r="E774" s="241" t="s">
        <v>604</v>
      </c>
      <c r="F774" s="244">
        <v>2</v>
      </c>
      <c r="G774" s="244">
        <v>332</v>
      </c>
      <c r="H774" s="244">
        <v>1</v>
      </c>
      <c r="I774" s="244">
        <v>166</v>
      </c>
      <c r="J774" s="244">
        <v>2</v>
      </c>
      <c r="K774" s="244">
        <v>332</v>
      </c>
      <c r="L774" s="244">
        <v>1</v>
      </c>
      <c r="M774" s="244">
        <v>166</v>
      </c>
      <c r="N774" s="244"/>
      <c r="O774" s="244"/>
      <c r="P774" s="260"/>
      <c r="Q774" s="245"/>
    </row>
    <row r="775" spans="1:17" ht="14.4" customHeight="1" x14ac:dyDescent="0.3">
      <c r="A775" s="240" t="s">
        <v>714</v>
      </c>
      <c r="B775" s="241" t="s">
        <v>530</v>
      </c>
      <c r="C775" s="241" t="s">
        <v>531</v>
      </c>
      <c r="D775" s="241" t="s">
        <v>613</v>
      </c>
      <c r="E775" s="241" t="s">
        <v>614</v>
      </c>
      <c r="F775" s="244"/>
      <c r="G775" s="244"/>
      <c r="H775" s="244"/>
      <c r="I775" s="244"/>
      <c r="J775" s="244">
        <v>1</v>
      </c>
      <c r="K775" s="244">
        <v>660</v>
      </c>
      <c r="L775" s="244"/>
      <c r="M775" s="244">
        <v>660</v>
      </c>
      <c r="N775" s="244"/>
      <c r="O775" s="244"/>
      <c r="P775" s="260"/>
      <c r="Q775" s="245"/>
    </row>
    <row r="776" spans="1:17" ht="14.4" customHeight="1" x14ac:dyDescent="0.3">
      <c r="A776" s="240" t="s">
        <v>714</v>
      </c>
      <c r="B776" s="241" t="s">
        <v>530</v>
      </c>
      <c r="C776" s="241" t="s">
        <v>531</v>
      </c>
      <c r="D776" s="241" t="s">
        <v>615</v>
      </c>
      <c r="E776" s="241" t="s">
        <v>616</v>
      </c>
      <c r="F776" s="244">
        <v>4</v>
      </c>
      <c r="G776" s="244">
        <v>312</v>
      </c>
      <c r="H776" s="244">
        <v>1</v>
      </c>
      <c r="I776" s="244">
        <v>78</v>
      </c>
      <c r="J776" s="244">
        <v>10</v>
      </c>
      <c r="K776" s="244">
        <v>780</v>
      </c>
      <c r="L776" s="244">
        <v>2.5</v>
      </c>
      <c r="M776" s="244">
        <v>78</v>
      </c>
      <c r="N776" s="244"/>
      <c r="O776" s="244"/>
      <c r="P776" s="260"/>
      <c r="Q776" s="245"/>
    </row>
    <row r="777" spans="1:17" ht="14.4" customHeight="1" x14ac:dyDescent="0.3">
      <c r="A777" s="240" t="s">
        <v>714</v>
      </c>
      <c r="B777" s="241" t="s">
        <v>530</v>
      </c>
      <c r="C777" s="241" t="s">
        <v>531</v>
      </c>
      <c r="D777" s="241" t="s">
        <v>617</v>
      </c>
      <c r="E777" s="241" t="s">
        <v>618</v>
      </c>
      <c r="F777" s="244">
        <v>13</v>
      </c>
      <c r="G777" s="244">
        <v>1482</v>
      </c>
      <c r="H777" s="244">
        <v>1</v>
      </c>
      <c r="I777" s="244">
        <v>114</v>
      </c>
      <c r="J777" s="244">
        <v>18</v>
      </c>
      <c r="K777" s="244">
        <v>2070</v>
      </c>
      <c r="L777" s="244">
        <v>1.3967611336032388</v>
      </c>
      <c r="M777" s="244">
        <v>115</v>
      </c>
      <c r="N777" s="244">
        <v>1</v>
      </c>
      <c r="O777" s="244">
        <v>115</v>
      </c>
      <c r="P777" s="260">
        <v>7.7597840755735489E-2</v>
      </c>
      <c r="Q777" s="245">
        <v>115</v>
      </c>
    </row>
    <row r="778" spans="1:17" ht="14.4" customHeight="1" x14ac:dyDescent="0.3">
      <c r="A778" s="240" t="s">
        <v>714</v>
      </c>
      <c r="B778" s="241" t="s">
        <v>530</v>
      </c>
      <c r="C778" s="241" t="s">
        <v>531</v>
      </c>
      <c r="D778" s="241" t="s">
        <v>623</v>
      </c>
      <c r="E778" s="241" t="s">
        <v>624</v>
      </c>
      <c r="F778" s="244">
        <v>235</v>
      </c>
      <c r="G778" s="244">
        <v>65330</v>
      </c>
      <c r="H778" s="244">
        <v>1</v>
      </c>
      <c r="I778" s="244">
        <v>278</v>
      </c>
      <c r="J778" s="244">
        <v>303</v>
      </c>
      <c r="K778" s="244">
        <v>84840</v>
      </c>
      <c r="L778" s="244">
        <v>1.2986376855962039</v>
      </c>
      <c r="M778" s="244">
        <v>280</v>
      </c>
      <c r="N778" s="244">
        <v>133</v>
      </c>
      <c r="O778" s="244">
        <v>37373</v>
      </c>
      <c r="P778" s="260">
        <v>0.57206490127047294</v>
      </c>
      <c r="Q778" s="245">
        <v>281</v>
      </c>
    </row>
    <row r="779" spans="1:17" ht="14.4" customHeight="1" x14ac:dyDescent="0.3">
      <c r="A779" s="240" t="s">
        <v>714</v>
      </c>
      <c r="B779" s="241" t="s">
        <v>530</v>
      </c>
      <c r="C779" s="241" t="s">
        <v>531</v>
      </c>
      <c r="D779" s="241" t="s">
        <v>625</v>
      </c>
      <c r="E779" s="241" t="s">
        <v>626</v>
      </c>
      <c r="F779" s="244"/>
      <c r="G779" s="244"/>
      <c r="H779" s="244"/>
      <c r="I779" s="244"/>
      <c r="J779" s="244">
        <v>3</v>
      </c>
      <c r="K779" s="244">
        <v>726</v>
      </c>
      <c r="L779" s="244"/>
      <c r="M779" s="244">
        <v>242</v>
      </c>
      <c r="N779" s="244"/>
      <c r="O779" s="244"/>
      <c r="P779" s="260"/>
      <c r="Q779" s="245"/>
    </row>
    <row r="780" spans="1:17" ht="14.4" customHeight="1" x14ac:dyDescent="0.3">
      <c r="A780" s="240" t="s">
        <v>714</v>
      </c>
      <c r="B780" s="241" t="s">
        <v>530</v>
      </c>
      <c r="C780" s="241" t="s">
        <v>531</v>
      </c>
      <c r="D780" s="241" t="s">
        <v>627</v>
      </c>
      <c r="E780" s="241" t="s">
        <v>628</v>
      </c>
      <c r="F780" s="244">
        <v>1</v>
      </c>
      <c r="G780" s="244">
        <v>3393</v>
      </c>
      <c r="H780" s="244">
        <v>1</v>
      </c>
      <c r="I780" s="244">
        <v>3393</v>
      </c>
      <c r="J780" s="244"/>
      <c r="K780" s="244"/>
      <c r="L780" s="244"/>
      <c r="M780" s="244"/>
      <c r="N780" s="244"/>
      <c r="O780" s="244"/>
      <c r="P780" s="260"/>
      <c r="Q780" s="245"/>
    </row>
    <row r="781" spans="1:17" ht="14.4" customHeight="1" x14ac:dyDescent="0.3">
      <c r="A781" s="240" t="s">
        <v>714</v>
      </c>
      <c r="B781" s="241" t="s">
        <v>530</v>
      </c>
      <c r="C781" s="241" t="s">
        <v>531</v>
      </c>
      <c r="D781" s="241" t="s">
        <v>629</v>
      </c>
      <c r="E781" s="241" t="s">
        <v>630</v>
      </c>
      <c r="F781" s="244">
        <v>121</v>
      </c>
      <c r="G781" s="244">
        <v>54571</v>
      </c>
      <c r="H781" s="244">
        <v>1</v>
      </c>
      <c r="I781" s="244">
        <v>451</v>
      </c>
      <c r="J781" s="244">
        <v>111</v>
      </c>
      <c r="K781" s="244">
        <v>50283</v>
      </c>
      <c r="L781" s="244">
        <v>0.92142346667643982</v>
      </c>
      <c r="M781" s="244">
        <v>453</v>
      </c>
      <c r="N781" s="244">
        <v>54</v>
      </c>
      <c r="O781" s="244">
        <v>24624</v>
      </c>
      <c r="P781" s="260">
        <v>0.45122867457074273</v>
      </c>
      <c r="Q781" s="245">
        <v>456</v>
      </c>
    </row>
    <row r="782" spans="1:17" ht="14.4" customHeight="1" x14ac:dyDescent="0.3">
      <c r="A782" s="240" t="s">
        <v>714</v>
      </c>
      <c r="B782" s="241" t="s">
        <v>530</v>
      </c>
      <c r="C782" s="241" t="s">
        <v>531</v>
      </c>
      <c r="D782" s="241" t="s">
        <v>631</v>
      </c>
      <c r="E782" s="241" t="s">
        <v>632</v>
      </c>
      <c r="F782" s="244">
        <v>3</v>
      </c>
      <c r="G782" s="244">
        <v>1356</v>
      </c>
      <c r="H782" s="244">
        <v>1</v>
      </c>
      <c r="I782" s="244">
        <v>452</v>
      </c>
      <c r="J782" s="244">
        <v>2</v>
      </c>
      <c r="K782" s="244">
        <v>908</v>
      </c>
      <c r="L782" s="244">
        <v>0.6696165191740413</v>
      </c>
      <c r="M782" s="244">
        <v>454</v>
      </c>
      <c r="N782" s="244"/>
      <c r="O782" s="244"/>
      <c r="P782" s="260"/>
      <c r="Q782" s="245"/>
    </row>
    <row r="783" spans="1:17" ht="14.4" customHeight="1" x14ac:dyDescent="0.3">
      <c r="A783" s="240" t="s">
        <v>714</v>
      </c>
      <c r="B783" s="241" t="s">
        <v>530</v>
      </c>
      <c r="C783" s="241" t="s">
        <v>531</v>
      </c>
      <c r="D783" s="241" t="s">
        <v>635</v>
      </c>
      <c r="E783" s="241" t="s">
        <v>636</v>
      </c>
      <c r="F783" s="244">
        <v>1</v>
      </c>
      <c r="G783" s="244">
        <v>395</v>
      </c>
      <c r="H783" s="244">
        <v>1</v>
      </c>
      <c r="I783" s="244">
        <v>395</v>
      </c>
      <c r="J783" s="244"/>
      <c r="K783" s="244"/>
      <c r="L783" s="244"/>
      <c r="M783" s="244"/>
      <c r="N783" s="244"/>
      <c r="O783" s="244"/>
      <c r="P783" s="260"/>
      <c r="Q783" s="245"/>
    </row>
    <row r="784" spans="1:17" ht="14.4" customHeight="1" x14ac:dyDescent="0.3">
      <c r="A784" s="240" t="s">
        <v>714</v>
      </c>
      <c r="B784" s="241" t="s">
        <v>530</v>
      </c>
      <c r="C784" s="241" t="s">
        <v>531</v>
      </c>
      <c r="D784" s="241" t="s">
        <v>637</v>
      </c>
      <c r="E784" s="241" t="s">
        <v>638</v>
      </c>
      <c r="F784" s="244">
        <v>328</v>
      </c>
      <c r="G784" s="244">
        <v>112504</v>
      </c>
      <c r="H784" s="244">
        <v>1</v>
      </c>
      <c r="I784" s="244">
        <v>343</v>
      </c>
      <c r="J784" s="244">
        <v>387</v>
      </c>
      <c r="K784" s="244">
        <v>133515</v>
      </c>
      <c r="L784" s="244">
        <v>1.1867578041669629</v>
      </c>
      <c r="M784" s="244">
        <v>345</v>
      </c>
      <c r="N784" s="244">
        <v>152</v>
      </c>
      <c r="O784" s="244">
        <v>52896</v>
      </c>
      <c r="P784" s="260">
        <v>0.47016994951290619</v>
      </c>
      <c r="Q784" s="245">
        <v>348</v>
      </c>
    </row>
    <row r="785" spans="1:17" ht="14.4" customHeight="1" x14ac:dyDescent="0.3">
      <c r="A785" s="240" t="s">
        <v>714</v>
      </c>
      <c r="B785" s="241" t="s">
        <v>530</v>
      </c>
      <c r="C785" s="241" t="s">
        <v>531</v>
      </c>
      <c r="D785" s="241" t="s">
        <v>639</v>
      </c>
      <c r="E785" s="241" t="s">
        <v>640</v>
      </c>
      <c r="F785" s="244"/>
      <c r="G785" s="244"/>
      <c r="H785" s="244"/>
      <c r="I785" s="244"/>
      <c r="J785" s="244">
        <v>2</v>
      </c>
      <c r="K785" s="244">
        <v>5748</v>
      </c>
      <c r="L785" s="244"/>
      <c r="M785" s="244">
        <v>2874</v>
      </c>
      <c r="N785" s="244"/>
      <c r="O785" s="244"/>
      <c r="P785" s="260"/>
      <c r="Q785" s="245"/>
    </row>
    <row r="786" spans="1:17" ht="14.4" customHeight="1" x14ac:dyDescent="0.3">
      <c r="A786" s="240" t="s">
        <v>714</v>
      </c>
      <c r="B786" s="241" t="s">
        <v>530</v>
      </c>
      <c r="C786" s="241" t="s">
        <v>531</v>
      </c>
      <c r="D786" s="241" t="s">
        <v>643</v>
      </c>
      <c r="E786" s="241" t="s">
        <v>644</v>
      </c>
      <c r="F786" s="244">
        <v>1</v>
      </c>
      <c r="G786" s="244">
        <v>1228</v>
      </c>
      <c r="H786" s="244">
        <v>1</v>
      </c>
      <c r="I786" s="244">
        <v>1228</v>
      </c>
      <c r="J786" s="244">
        <v>1</v>
      </c>
      <c r="K786" s="244">
        <v>1236</v>
      </c>
      <c r="L786" s="244">
        <v>1.006514657980456</v>
      </c>
      <c r="M786" s="244">
        <v>1236</v>
      </c>
      <c r="N786" s="244"/>
      <c r="O786" s="244"/>
      <c r="P786" s="260"/>
      <c r="Q786" s="245"/>
    </row>
    <row r="787" spans="1:17" ht="14.4" customHeight="1" x14ac:dyDescent="0.3">
      <c r="A787" s="240" t="s">
        <v>714</v>
      </c>
      <c r="B787" s="241" t="s">
        <v>530</v>
      </c>
      <c r="C787" s="241" t="s">
        <v>531</v>
      </c>
      <c r="D787" s="241" t="s">
        <v>645</v>
      </c>
      <c r="E787" s="241" t="s">
        <v>646</v>
      </c>
      <c r="F787" s="244">
        <v>4</v>
      </c>
      <c r="G787" s="244">
        <v>8844</v>
      </c>
      <c r="H787" s="244">
        <v>1</v>
      </c>
      <c r="I787" s="244">
        <v>2211</v>
      </c>
      <c r="J787" s="244">
        <v>7</v>
      </c>
      <c r="K787" s="244">
        <v>15547</v>
      </c>
      <c r="L787" s="244">
        <v>1.7579149706015378</v>
      </c>
      <c r="M787" s="244">
        <v>2221</v>
      </c>
      <c r="N787" s="244"/>
      <c r="O787" s="244"/>
      <c r="P787" s="260"/>
      <c r="Q787" s="245"/>
    </row>
    <row r="788" spans="1:17" ht="14.4" customHeight="1" x14ac:dyDescent="0.3">
      <c r="A788" s="240" t="s">
        <v>714</v>
      </c>
      <c r="B788" s="241" t="s">
        <v>530</v>
      </c>
      <c r="C788" s="241" t="s">
        <v>531</v>
      </c>
      <c r="D788" s="241" t="s">
        <v>647</v>
      </c>
      <c r="E788" s="241" t="s">
        <v>648</v>
      </c>
      <c r="F788" s="244">
        <v>4</v>
      </c>
      <c r="G788" s="244">
        <v>3992</v>
      </c>
      <c r="H788" s="244">
        <v>1</v>
      </c>
      <c r="I788" s="244">
        <v>998</v>
      </c>
      <c r="J788" s="244">
        <v>7</v>
      </c>
      <c r="K788" s="244">
        <v>7000</v>
      </c>
      <c r="L788" s="244">
        <v>1.7535070140280562</v>
      </c>
      <c r="M788" s="244">
        <v>1000</v>
      </c>
      <c r="N788" s="244"/>
      <c r="O788" s="244"/>
      <c r="P788" s="260"/>
      <c r="Q788" s="245"/>
    </row>
    <row r="789" spans="1:17" ht="14.4" customHeight="1" x14ac:dyDescent="0.3">
      <c r="A789" s="240" t="s">
        <v>715</v>
      </c>
      <c r="B789" s="241" t="s">
        <v>530</v>
      </c>
      <c r="C789" s="241" t="s">
        <v>531</v>
      </c>
      <c r="D789" s="241" t="s">
        <v>532</v>
      </c>
      <c r="E789" s="241" t="s">
        <v>533</v>
      </c>
      <c r="F789" s="244"/>
      <c r="G789" s="244"/>
      <c r="H789" s="244"/>
      <c r="I789" s="244"/>
      <c r="J789" s="244">
        <v>1</v>
      </c>
      <c r="K789" s="244">
        <v>265</v>
      </c>
      <c r="L789" s="244"/>
      <c r="M789" s="244">
        <v>265</v>
      </c>
      <c r="N789" s="244"/>
      <c r="O789" s="244"/>
      <c r="P789" s="260"/>
      <c r="Q789" s="245"/>
    </row>
    <row r="790" spans="1:17" ht="14.4" customHeight="1" x14ac:dyDescent="0.3">
      <c r="A790" s="240" t="s">
        <v>715</v>
      </c>
      <c r="B790" s="241" t="s">
        <v>530</v>
      </c>
      <c r="C790" s="241" t="s">
        <v>531</v>
      </c>
      <c r="D790" s="241" t="s">
        <v>534</v>
      </c>
      <c r="E790" s="241" t="s">
        <v>535</v>
      </c>
      <c r="F790" s="244">
        <v>4</v>
      </c>
      <c r="G790" s="244">
        <v>4024</v>
      </c>
      <c r="H790" s="244">
        <v>1</v>
      </c>
      <c r="I790" s="244">
        <v>1006</v>
      </c>
      <c r="J790" s="244">
        <v>3</v>
      </c>
      <c r="K790" s="244">
        <v>3042</v>
      </c>
      <c r="L790" s="244">
        <v>0.75596421471172959</v>
      </c>
      <c r="M790" s="244">
        <v>1014</v>
      </c>
      <c r="N790" s="244">
        <v>5</v>
      </c>
      <c r="O790" s="244">
        <v>5120</v>
      </c>
      <c r="P790" s="260">
        <v>1.2723658051689861</v>
      </c>
      <c r="Q790" s="245">
        <v>1024</v>
      </c>
    </row>
    <row r="791" spans="1:17" ht="14.4" customHeight="1" x14ac:dyDescent="0.3">
      <c r="A791" s="240" t="s">
        <v>715</v>
      </c>
      <c r="B791" s="241" t="s">
        <v>530</v>
      </c>
      <c r="C791" s="241" t="s">
        <v>531</v>
      </c>
      <c r="D791" s="241" t="s">
        <v>536</v>
      </c>
      <c r="E791" s="241" t="s">
        <v>537</v>
      </c>
      <c r="F791" s="244"/>
      <c r="G791" s="244"/>
      <c r="H791" s="244"/>
      <c r="I791" s="244"/>
      <c r="J791" s="244">
        <v>2</v>
      </c>
      <c r="K791" s="244">
        <v>4098</v>
      </c>
      <c r="L791" s="244"/>
      <c r="M791" s="244">
        <v>2049</v>
      </c>
      <c r="N791" s="244">
        <v>1</v>
      </c>
      <c r="O791" s="244">
        <v>2064</v>
      </c>
      <c r="P791" s="260"/>
      <c r="Q791" s="245">
        <v>2064</v>
      </c>
    </row>
    <row r="792" spans="1:17" ht="14.4" customHeight="1" x14ac:dyDescent="0.3">
      <c r="A792" s="240" t="s">
        <v>715</v>
      </c>
      <c r="B792" s="241" t="s">
        <v>530</v>
      </c>
      <c r="C792" s="241" t="s">
        <v>531</v>
      </c>
      <c r="D792" s="241" t="s">
        <v>544</v>
      </c>
      <c r="E792" s="241" t="s">
        <v>543</v>
      </c>
      <c r="F792" s="244">
        <v>4</v>
      </c>
      <c r="G792" s="244">
        <v>212</v>
      </c>
      <c r="H792" s="244">
        <v>1</v>
      </c>
      <c r="I792" s="244">
        <v>53</v>
      </c>
      <c r="J792" s="244">
        <v>4</v>
      </c>
      <c r="K792" s="244">
        <v>212</v>
      </c>
      <c r="L792" s="244">
        <v>1</v>
      </c>
      <c r="M792" s="244">
        <v>53</v>
      </c>
      <c r="N792" s="244">
        <v>2</v>
      </c>
      <c r="O792" s="244">
        <v>106</v>
      </c>
      <c r="P792" s="260">
        <v>0.5</v>
      </c>
      <c r="Q792" s="245">
        <v>53</v>
      </c>
    </row>
    <row r="793" spans="1:17" ht="14.4" customHeight="1" x14ac:dyDescent="0.3">
      <c r="A793" s="240" t="s">
        <v>715</v>
      </c>
      <c r="B793" s="241" t="s">
        <v>530</v>
      </c>
      <c r="C793" s="241" t="s">
        <v>531</v>
      </c>
      <c r="D793" s="241" t="s">
        <v>545</v>
      </c>
      <c r="E793" s="241" t="s">
        <v>546</v>
      </c>
      <c r="F793" s="244">
        <v>6</v>
      </c>
      <c r="G793" s="244">
        <v>318</v>
      </c>
      <c r="H793" s="244">
        <v>1</v>
      </c>
      <c r="I793" s="244">
        <v>53</v>
      </c>
      <c r="J793" s="244">
        <v>28</v>
      </c>
      <c r="K793" s="244">
        <v>1484</v>
      </c>
      <c r="L793" s="244">
        <v>4.666666666666667</v>
      </c>
      <c r="M793" s="244">
        <v>53</v>
      </c>
      <c r="N793" s="244">
        <v>18</v>
      </c>
      <c r="O793" s="244">
        <v>954</v>
      </c>
      <c r="P793" s="260">
        <v>3</v>
      </c>
      <c r="Q793" s="245">
        <v>53</v>
      </c>
    </row>
    <row r="794" spans="1:17" ht="14.4" customHeight="1" x14ac:dyDescent="0.3">
      <c r="A794" s="240" t="s">
        <v>715</v>
      </c>
      <c r="B794" s="241" t="s">
        <v>530</v>
      </c>
      <c r="C794" s="241" t="s">
        <v>531</v>
      </c>
      <c r="D794" s="241" t="s">
        <v>549</v>
      </c>
      <c r="E794" s="241" t="s">
        <v>550</v>
      </c>
      <c r="F794" s="244"/>
      <c r="G794" s="244"/>
      <c r="H794" s="244"/>
      <c r="I794" s="244"/>
      <c r="J794" s="244">
        <v>1</v>
      </c>
      <c r="K794" s="244">
        <v>173</v>
      </c>
      <c r="L794" s="244"/>
      <c r="M794" s="244">
        <v>173</v>
      </c>
      <c r="N794" s="244"/>
      <c r="O794" s="244"/>
      <c r="P794" s="260"/>
      <c r="Q794" s="245"/>
    </row>
    <row r="795" spans="1:17" ht="14.4" customHeight="1" x14ac:dyDescent="0.3">
      <c r="A795" s="240" t="s">
        <v>715</v>
      </c>
      <c r="B795" s="241" t="s">
        <v>530</v>
      </c>
      <c r="C795" s="241" t="s">
        <v>531</v>
      </c>
      <c r="D795" s="241" t="s">
        <v>551</v>
      </c>
      <c r="E795" s="241" t="s">
        <v>552</v>
      </c>
      <c r="F795" s="244"/>
      <c r="G795" s="244"/>
      <c r="H795" s="244"/>
      <c r="I795" s="244"/>
      <c r="J795" s="244">
        <v>7</v>
      </c>
      <c r="K795" s="244">
        <v>13895</v>
      </c>
      <c r="L795" s="244"/>
      <c r="M795" s="244">
        <v>1985</v>
      </c>
      <c r="N795" s="244"/>
      <c r="O795" s="244"/>
      <c r="P795" s="260"/>
      <c r="Q795" s="245"/>
    </row>
    <row r="796" spans="1:17" ht="14.4" customHeight="1" x14ac:dyDescent="0.3">
      <c r="A796" s="240" t="s">
        <v>715</v>
      </c>
      <c r="B796" s="241" t="s">
        <v>530</v>
      </c>
      <c r="C796" s="241" t="s">
        <v>531</v>
      </c>
      <c r="D796" s="241" t="s">
        <v>559</v>
      </c>
      <c r="E796" s="241" t="s">
        <v>560</v>
      </c>
      <c r="F796" s="244">
        <v>95</v>
      </c>
      <c r="G796" s="244">
        <v>15390</v>
      </c>
      <c r="H796" s="244">
        <v>1</v>
      </c>
      <c r="I796" s="244">
        <v>162</v>
      </c>
      <c r="J796" s="244">
        <v>73</v>
      </c>
      <c r="K796" s="244">
        <v>11972</v>
      </c>
      <c r="L796" s="244">
        <v>0.77790773229369725</v>
      </c>
      <c r="M796" s="244">
        <v>164</v>
      </c>
      <c r="N796" s="244">
        <v>96</v>
      </c>
      <c r="O796" s="244">
        <v>15840</v>
      </c>
      <c r="P796" s="260">
        <v>1.0292397660818713</v>
      </c>
      <c r="Q796" s="245">
        <v>165</v>
      </c>
    </row>
    <row r="797" spans="1:17" ht="14.4" customHeight="1" x14ac:dyDescent="0.3">
      <c r="A797" s="240" t="s">
        <v>715</v>
      </c>
      <c r="B797" s="241" t="s">
        <v>530</v>
      </c>
      <c r="C797" s="241" t="s">
        <v>531</v>
      </c>
      <c r="D797" s="241" t="s">
        <v>561</v>
      </c>
      <c r="E797" s="241" t="s">
        <v>562</v>
      </c>
      <c r="F797" s="244">
        <v>3</v>
      </c>
      <c r="G797" s="244">
        <v>495</v>
      </c>
      <c r="H797" s="244">
        <v>1</v>
      </c>
      <c r="I797" s="244">
        <v>165</v>
      </c>
      <c r="J797" s="244">
        <v>2</v>
      </c>
      <c r="K797" s="244">
        <v>334</v>
      </c>
      <c r="L797" s="244">
        <v>0.67474747474747476</v>
      </c>
      <c r="M797" s="244">
        <v>167</v>
      </c>
      <c r="N797" s="244">
        <v>1</v>
      </c>
      <c r="O797" s="244">
        <v>168</v>
      </c>
      <c r="P797" s="260">
        <v>0.33939393939393941</v>
      </c>
      <c r="Q797" s="245">
        <v>168</v>
      </c>
    </row>
    <row r="798" spans="1:17" ht="14.4" customHeight="1" x14ac:dyDescent="0.3">
      <c r="A798" s="240" t="s">
        <v>715</v>
      </c>
      <c r="B798" s="241" t="s">
        <v>530</v>
      </c>
      <c r="C798" s="241" t="s">
        <v>531</v>
      </c>
      <c r="D798" s="241" t="s">
        <v>563</v>
      </c>
      <c r="E798" s="241" t="s">
        <v>564</v>
      </c>
      <c r="F798" s="244">
        <v>2</v>
      </c>
      <c r="G798" s="244">
        <v>316</v>
      </c>
      <c r="H798" s="244">
        <v>1</v>
      </c>
      <c r="I798" s="244">
        <v>158</v>
      </c>
      <c r="J798" s="244">
        <v>6</v>
      </c>
      <c r="K798" s="244">
        <v>954</v>
      </c>
      <c r="L798" s="244">
        <v>3.018987341772152</v>
      </c>
      <c r="M798" s="244">
        <v>159</v>
      </c>
      <c r="N798" s="244">
        <v>3</v>
      </c>
      <c r="O798" s="244">
        <v>480</v>
      </c>
      <c r="P798" s="260">
        <v>1.518987341772152</v>
      </c>
      <c r="Q798" s="245">
        <v>160</v>
      </c>
    </row>
    <row r="799" spans="1:17" ht="14.4" customHeight="1" x14ac:dyDescent="0.3">
      <c r="A799" s="240" t="s">
        <v>715</v>
      </c>
      <c r="B799" s="241" t="s">
        <v>530</v>
      </c>
      <c r="C799" s="241" t="s">
        <v>531</v>
      </c>
      <c r="D799" s="241" t="s">
        <v>567</v>
      </c>
      <c r="E799" s="241" t="s">
        <v>568</v>
      </c>
      <c r="F799" s="244">
        <v>6</v>
      </c>
      <c r="G799" s="244">
        <v>1866</v>
      </c>
      <c r="H799" s="244">
        <v>1</v>
      </c>
      <c r="I799" s="244">
        <v>311</v>
      </c>
      <c r="J799" s="244">
        <v>8</v>
      </c>
      <c r="K799" s="244">
        <v>2504</v>
      </c>
      <c r="L799" s="244">
        <v>1.3419078242229368</v>
      </c>
      <c r="M799" s="244">
        <v>313</v>
      </c>
      <c r="N799" s="244">
        <v>2</v>
      </c>
      <c r="O799" s="244">
        <v>632</v>
      </c>
      <c r="P799" s="260">
        <v>0.3386923901393355</v>
      </c>
      <c r="Q799" s="245">
        <v>316</v>
      </c>
    </row>
    <row r="800" spans="1:17" ht="14.4" customHeight="1" x14ac:dyDescent="0.3">
      <c r="A800" s="240" t="s">
        <v>715</v>
      </c>
      <c r="B800" s="241" t="s">
        <v>530</v>
      </c>
      <c r="C800" s="241" t="s">
        <v>531</v>
      </c>
      <c r="D800" s="241" t="s">
        <v>569</v>
      </c>
      <c r="E800" s="241" t="s">
        <v>570</v>
      </c>
      <c r="F800" s="244">
        <v>2</v>
      </c>
      <c r="G800" s="244">
        <v>846</v>
      </c>
      <c r="H800" s="244">
        <v>1</v>
      </c>
      <c r="I800" s="244">
        <v>423</v>
      </c>
      <c r="J800" s="244">
        <v>11</v>
      </c>
      <c r="K800" s="244">
        <v>4675</v>
      </c>
      <c r="L800" s="244">
        <v>5.5260047281323876</v>
      </c>
      <c r="M800" s="244">
        <v>425</v>
      </c>
      <c r="N800" s="244">
        <v>1</v>
      </c>
      <c r="O800" s="244">
        <v>429</v>
      </c>
      <c r="P800" s="260">
        <v>0.50709219858156029</v>
      </c>
      <c r="Q800" s="245">
        <v>429</v>
      </c>
    </row>
    <row r="801" spans="1:17" ht="14.4" customHeight="1" x14ac:dyDescent="0.3">
      <c r="A801" s="240" t="s">
        <v>715</v>
      </c>
      <c r="B801" s="241" t="s">
        <v>530</v>
      </c>
      <c r="C801" s="241" t="s">
        <v>531</v>
      </c>
      <c r="D801" s="241" t="s">
        <v>575</v>
      </c>
      <c r="E801" s="241" t="s">
        <v>576</v>
      </c>
      <c r="F801" s="244">
        <v>4</v>
      </c>
      <c r="G801" s="244">
        <v>1348</v>
      </c>
      <c r="H801" s="244">
        <v>1</v>
      </c>
      <c r="I801" s="244">
        <v>337</v>
      </c>
      <c r="J801" s="244">
        <v>11</v>
      </c>
      <c r="K801" s="244">
        <v>3707</v>
      </c>
      <c r="L801" s="244">
        <v>2.75</v>
      </c>
      <c r="M801" s="244">
        <v>337</v>
      </c>
      <c r="N801" s="244">
        <v>1</v>
      </c>
      <c r="O801" s="244">
        <v>338</v>
      </c>
      <c r="P801" s="260">
        <v>0.25074183976261127</v>
      </c>
      <c r="Q801" s="245">
        <v>338</v>
      </c>
    </row>
    <row r="802" spans="1:17" ht="14.4" customHeight="1" x14ac:dyDescent="0.3">
      <c r="A802" s="240" t="s">
        <v>715</v>
      </c>
      <c r="B802" s="241" t="s">
        <v>530</v>
      </c>
      <c r="C802" s="241" t="s">
        <v>531</v>
      </c>
      <c r="D802" s="241" t="s">
        <v>579</v>
      </c>
      <c r="E802" s="241" t="s">
        <v>580</v>
      </c>
      <c r="F802" s="244"/>
      <c r="G802" s="244"/>
      <c r="H802" s="244"/>
      <c r="I802" s="244"/>
      <c r="J802" s="244">
        <v>7</v>
      </c>
      <c r="K802" s="244">
        <v>714</v>
      </c>
      <c r="L802" s="244"/>
      <c r="M802" s="244">
        <v>102</v>
      </c>
      <c r="N802" s="244">
        <v>1</v>
      </c>
      <c r="O802" s="244">
        <v>103</v>
      </c>
      <c r="P802" s="260"/>
      <c r="Q802" s="245">
        <v>103</v>
      </c>
    </row>
    <row r="803" spans="1:17" ht="14.4" customHeight="1" x14ac:dyDescent="0.3">
      <c r="A803" s="240" t="s">
        <v>715</v>
      </c>
      <c r="B803" s="241" t="s">
        <v>530</v>
      </c>
      <c r="C803" s="241" t="s">
        <v>531</v>
      </c>
      <c r="D803" s="241" t="s">
        <v>595</v>
      </c>
      <c r="E803" s="241" t="s">
        <v>596</v>
      </c>
      <c r="F803" s="244">
        <v>1</v>
      </c>
      <c r="G803" s="244">
        <v>45</v>
      </c>
      <c r="H803" s="244">
        <v>1</v>
      </c>
      <c r="I803" s="244">
        <v>45</v>
      </c>
      <c r="J803" s="244">
        <v>1</v>
      </c>
      <c r="K803" s="244">
        <v>46</v>
      </c>
      <c r="L803" s="244">
        <v>1.0222222222222221</v>
      </c>
      <c r="M803" s="244">
        <v>46</v>
      </c>
      <c r="N803" s="244"/>
      <c r="O803" s="244"/>
      <c r="P803" s="260"/>
      <c r="Q803" s="245"/>
    </row>
    <row r="804" spans="1:17" ht="14.4" customHeight="1" x14ac:dyDescent="0.3">
      <c r="A804" s="240" t="s">
        <v>715</v>
      </c>
      <c r="B804" s="241" t="s">
        <v>530</v>
      </c>
      <c r="C804" s="241" t="s">
        <v>531</v>
      </c>
      <c r="D804" s="241" t="s">
        <v>599</v>
      </c>
      <c r="E804" s="241" t="s">
        <v>600</v>
      </c>
      <c r="F804" s="244"/>
      <c r="G804" s="244"/>
      <c r="H804" s="244"/>
      <c r="I804" s="244"/>
      <c r="J804" s="244">
        <v>2</v>
      </c>
      <c r="K804" s="244">
        <v>722</v>
      </c>
      <c r="L804" s="244"/>
      <c r="M804" s="244">
        <v>361</v>
      </c>
      <c r="N804" s="244"/>
      <c r="O804" s="244"/>
      <c r="P804" s="260"/>
      <c r="Q804" s="245"/>
    </row>
    <row r="805" spans="1:17" ht="14.4" customHeight="1" x14ac:dyDescent="0.3">
      <c r="A805" s="240" t="s">
        <v>715</v>
      </c>
      <c r="B805" s="241" t="s">
        <v>530</v>
      </c>
      <c r="C805" s="241" t="s">
        <v>531</v>
      </c>
      <c r="D805" s="241" t="s">
        <v>601</v>
      </c>
      <c r="E805" s="241" t="s">
        <v>602</v>
      </c>
      <c r="F805" s="244"/>
      <c r="G805" s="244"/>
      <c r="H805" s="244"/>
      <c r="I805" s="244"/>
      <c r="J805" s="244">
        <v>1</v>
      </c>
      <c r="K805" s="244">
        <v>36</v>
      </c>
      <c r="L805" s="244"/>
      <c r="M805" s="244">
        <v>36</v>
      </c>
      <c r="N805" s="244"/>
      <c r="O805" s="244"/>
      <c r="P805" s="260"/>
      <c r="Q805" s="245"/>
    </row>
    <row r="806" spans="1:17" ht="14.4" customHeight="1" x14ac:dyDescent="0.3">
      <c r="A806" s="240" t="s">
        <v>715</v>
      </c>
      <c r="B806" s="241" t="s">
        <v>530</v>
      </c>
      <c r="C806" s="241" t="s">
        <v>531</v>
      </c>
      <c r="D806" s="241" t="s">
        <v>603</v>
      </c>
      <c r="E806" s="241" t="s">
        <v>604</v>
      </c>
      <c r="F806" s="244">
        <v>1</v>
      </c>
      <c r="G806" s="244">
        <v>166</v>
      </c>
      <c r="H806" s="244">
        <v>1</v>
      </c>
      <c r="I806" s="244">
        <v>166</v>
      </c>
      <c r="J806" s="244"/>
      <c r="K806" s="244"/>
      <c r="L806" s="244"/>
      <c r="M806" s="244"/>
      <c r="N806" s="244">
        <v>1</v>
      </c>
      <c r="O806" s="244">
        <v>167</v>
      </c>
      <c r="P806" s="260">
        <v>1.0060240963855422</v>
      </c>
      <c r="Q806" s="245">
        <v>167</v>
      </c>
    </row>
    <row r="807" spans="1:17" ht="14.4" customHeight="1" x14ac:dyDescent="0.3">
      <c r="A807" s="240" t="s">
        <v>715</v>
      </c>
      <c r="B807" s="241" t="s">
        <v>530</v>
      </c>
      <c r="C807" s="241" t="s">
        <v>531</v>
      </c>
      <c r="D807" s="241" t="s">
        <v>613</v>
      </c>
      <c r="E807" s="241" t="s">
        <v>614</v>
      </c>
      <c r="F807" s="244"/>
      <c r="G807" s="244"/>
      <c r="H807" s="244"/>
      <c r="I807" s="244"/>
      <c r="J807" s="244">
        <v>2</v>
      </c>
      <c r="K807" s="244">
        <v>1320</v>
      </c>
      <c r="L807" s="244"/>
      <c r="M807" s="244">
        <v>660</v>
      </c>
      <c r="N807" s="244"/>
      <c r="O807" s="244"/>
      <c r="P807" s="260"/>
      <c r="Q807" s="245"/>
    </row>
    <row r="808" spans="1:17" ht="14.4" customHeight="1" x14ac:dyDescent="0.3">
      <c r="A808" s="240" t="s">
        <v>715</v>
      </c>
      <c r="B808" s="241" t="s">
        <v>530</v>
      </c>
      <c r="C808" s="241" t="s">
        <v>531</v>
      </c>
      <c r="D808" s="241" t="s">
        <v>615</v>
      </c>
      <c r="E808" s="241" t="s">
        <v>616</v>
      </c>
      <c r="F808" s="244">
        <v>4</v>
      </c>
      <c r="G808" s="244">
        <v>312</v>
      </c>
      <c r="H808" s="244">
        <v>1</v>
      </c>
      <c r="I808" s="244">
        <v>78</v>
      </c>
      <c r="J808" s="244">
        <v>10</v>
      </c>
      <c r="K808" s="244">
        <v>780</v>
      </c>
      <c r="L808" s="244">
        <v>2.5</v>
      </c>
      <c r="M808" s="244">
        <v>78</v>
      </c>
      <c r="N808" s="244">
        <v>10</v>
      </c>
      <c r="O808" s="244">
        <v>790</v>
      </c>
      <c r="P808" s="260">
        <v>2.5320512820512819</v>
      </c>
      <c r="Q808" s="245">
        <v>79</v>
      </c>
    </row>
    <row r="809" spans="1:17" ht="14.4" customHeight="1" x14ac:dyDescent="0.3">
      <c r="A809" s="240" t="s">
        <v>715</v>
      </c>
      <c r="B809" s="241" t="s">
        <v>530</v>
      </c>
      <c r="C809" s="241" t="s">
        <v>531</v>
      </c>
      <c r="D809" s="241" t="s">
        <v>617</v>
      </c>
      <c r="E809" s="241" t="s">
        <v>618</v>
      </c>
      <c r="F809" s="244"/>
      <c r="G809" s="244"/>
      <c r="H809" s="244"/>
      <c r="I809" s="244"/>
      <c r="J809" s="244">
        <v>1</v>
      </c>
      <c r="K809" s="244">
        <v>115</v>
      </c>
      <c r="L809" s="244"/>
      <c r="M809" s="244">
        <v>115</v>
      </c>
      <c r="N809" s="244"/>
      <c r="O809" s="244"/>
      <c r="P809" s="260"/>
      <c r="Q809" s="245"/>
    </row>
    <row r="810" spans="1:17" ht="14.4" customHeight="1" x14ac:dyDescent="0.3">
      <c r="A810" s="240" t="s">
        <v>715</v>
      </c>
      <c r="B810" s="241" t="s">
        <v>530</v>
      </c>
      <c r="C810" s="241" t="s">
        <v>531</v>
      </c>
      <c r="D810" s="241" t="s">
        <v>621</v>
      </c>
      <c r="E810" s="241" t="s">
        <v>622</v>
      </c>
      <c r="F810" s="244"/>
      <c r="G810" s="244"/>
      <c r="H810" s="244"/>
      <c r="I810" s="244"/>
      <c r="J810" s="244"/>
      <c r="K810" s="244"/>
      <c r="L810" s="244"/>
      <c r="M810" s="244"/>
      <c r="N810" s="244">
        <v>1</v>
      </c>
      <c r="O810" s="244">
        <v>791</v>
      </c>
      <c r="P810" s="260"/>
      <c r="Q810" s="245">
        <v>791</v>
      </c>
    </row>
    <row r="811" spans="1:17" ht="14.4" customHeight="1" x14ac:dyDescent="0.3">
      <c r="A811" s="240" t="s">
        <v>715</v>
      </c>
      <c r="B811" s="241" t="s">
        <v>530</v>
      </c>
      <c r="C811" s="241" t="s">
        <v>531</v>
      </c>
      <c r="D811" s="241" t="s">
        <v>623</v>
      </c>
      <c r="E811" s="241" t="s">
        <v>624</v>
      </c>
      <c r="F811" s="244">
        <v>1</v>
      </c>
      <c r="G811" s="244">
        <v>278</v>
      </c>
      <c r="H811" s="244">
        <v>1</v>
      </c>
      <c r="I811" s="244">
        <v>278</v>
      </c>
      <c r="J811" s="244">
        <v>3</v>
      </c>
      <c r="K811" s="244">
        <v>840</v>
      </c>
      <c r="L811" s="244">
        <v>3.0215827338129495</v>
      </c>
      <c r="M811" s="244">
        <v>280</v>
      </c>
      <c r="N811" s="244">
        <v>1</v>
      </c>
      <c r="O811" s="244">
        <v>281</v>
      </c>
      <c r="P811" s="260">
        <v>1.0107913669064748</v>
      </c>
      <c r="Q811" s="245">
        <v>281</v>
      </c>
    </row>
    <row r="812" spans="1:17" ht="14.4" customHeight="1" x14ac:dyDescent="0.3">
      <c r="A812" s="240" t="s">
        <v>715</v>
      </c>
      <c r="B812" s="241" t="s">
        <v>530</v>
      </c>
      <c r="C812" s="241" t="s">
        <v>531</v>
      </c>
      <c r="D812" s="241" t="s">
        <v>625</v>
      </c>
      <c r="E812" s="241" t="s">
        <v>626</v>
      </c>
      <c r="F812" s="244">
        <v>1</v>
      </c>
      <c r="G812" s="244">
        <v>240</v>
      </c>
      <c r="H812" s="244">
        <v>1</v>
      </c>
      <c r="I812" s="244">
        <v>240</v>
      </c>
      <c r="J812" s="244">
        <v>3</v>
      </c>
      <c r="K812" s="244">
        <v>726</v>
      </c>
      <c r="L812" s="244">
        <v>3.0249999999999999</v>
      </c>
      <c r="M812" s="244">
        <v>242</v>
      </c>
      <c r="N812" s="244"/>
      <c r="O812" s="244"/>
      <c r="P812" s="260"/>
      <c r="Q812" s="245"/>
    </row>
    <row r="813" spans="1:17" ht="14.4" customHeight="1" x14ac:dyDescent="0.3">
      <c r="A813" s="240" t="s">
        <v>715</v>
      </c>
      <c r="B813" s="241" t="s">
        <v>530</v>
      </c>
      <c r="C813" s="241" t="s">
        <v>531</v>
      </c>
      <c r="D813" s="241" t="s">
        <v>627</v>
      </c>
      <c r="E813" s="241" t="s">
        <v>628</v>
      </c>
      <c r="F813" s="244">
        <v>3</v>
      </c>
      <c r="G813" s="244">
        <v>10179</v>
      </c>
      <c r="H813" s="244">
        <v>1</v>
      </c>
      <c r="I813" s="244">
        <v>3393</v>
      </c>
      <c r="J813" s="244">
        <v>4</v>
      </c>
      <c r="K813" s="244">
        <v>13652</v>
      </c>
      <c r="L813" s="244">
        <v>1.341192651537479</v>
      </c>
      <c r="M813" s="244">
        <v>3413</v>
      </c>
      <c r="N813" s="244">
        <v>5</v>
      </c>
      <c r="O813" s="244">
        <v>17195</v>
      </c>
      <c r="P813" s="260">
        <v>1.6892622065035858</v>
      </c>
      <c r="Q813" s="245">
        <v>3439</v>
      </c>
    </row>
    <row r="814" spans="1:17" ht="14.4" customHeight="1" x14ac:dyDescent="0.3">
      <c r="A814" s="240" t="s">
        <v>715</v>
      </c>
      <c r="B814" s="241" t="s">
        <v>530</v>
      </c>
      <c r="C814" s="241" t="s">
        <v>531</v>
      </c>
      <c r="D814" s="241" t="s">
        <v>629</v>
      </c>
      <c r="E814" s="241" t="s">
        <v>630</v>
      </c>
      <c r="F814" s="244">
        <v>4</v>
      </c>
      <c r="G814" s="244">
        <v>1804</v>
      </c>
      <c r="H814" s="244">
        <v>1</v>
      </c>
      <c r="I814" s="244">
        <v>451</v>
      </c>
      <c r="J814" s="244">
        <v>11</v>
      </c>
      <c r="K814" s="244">
        <v>4983</v>
      </c>
      <c r="L814" s="244">
        <v>2.7621951219512195</v>
      </c>
      <c r="M814" s="244">
        <v>453</v>
      </c>
      <c r="N814" s="244">
        <v>3</v>
      </c>
      <c r="O814" s="244">
        <v>1368</v>
      </c>
      <c r="P814" s="260">
        <v>0.75831485587583147</v>
      </c>
      <c r="Q814" s="245">
        <v>456</v>
      </c>
    </row>
    <row r="815" spans="1:17" ht="14.4" customHeight="1" x14ac:dyDescent="0.3">
      <c r="A815" s="240" t="s">
        <v>715</v>
      </c>
      <c r="B815" s="241" t="s">
        <v>530</v>
      </c>
      <c r="C815" s="241" t="s">
        <v>531</v>
      </c>
      <c r="D815" s="241" t="s">
        <v>631</v>
      </c>
      <c r="E815" s="241" t="s">
        <v>632</v>
      </c>
      <c r="F815" s="244"/>
      <c r="G815" s="244"/>
      <c r="H815" s="244"/>
      <c r="I815" s="244"/>
      <c r="J815" s="244"/>
      <c r="K815" s="244"/>
      <c r="L815" s="244"/>
      <c r="M815" s="244"/>
      <c r="N815" s="244">
        <v>1</v>
      </c>
      <c r="O815" s="244">
        <v>457</v>
      </c>
      <c r="P815" s="260"/>
      <c r="Q815" s="245">
        <v>457</v>
      </c>
    </row>
    <row r="816" spans="1:17" ht="14.4" customHeight="1" x14ac:dyDescent="0.3">
      <c r="A816" s="240" t="s">
        <v>715</v>
      </c>
      <c r="B816" s="241" t="s">
        <v>530</v>
      </c>
      <c r="C816" s="241" t="s">
        <v>531</v>
      </c>
      <c r="D816" s="241" t="s">
        <v>633</v>
      </c>
      <c r="E816" s="241" t="s">
        <v>634</v>
      </c>
      <c r="F816" s="244">
        <v>1</v>
      </c>
      <c r="G816" s="244">
        <v>6013</v>
      </c>
      <c r="H816" s="244">
        <v>1</v>
      </c>
      <c r="I816" s="244">
        <v>6013</v>
      </c>
      <c r="J816" s="244">
        <v>1</v>
      </c>
      <c r="K816" s="244">
        <v>6049</v>
      </c>
      <c r="L816" s="244">
        <v>1.0059870281057708</v>
      </c>
      <c r="M816" s="244">
        <v>6049</v>
      </c>
      <c r="N816" s="244"/>
      <c r="O816" s="244"/>
      <c r="P816" s="260"/>
      <c r="Q816" s="245"/>
    </row>
    <row r="817" spans="1:17" ht="14.4" customHeight="1" x14ac:dyDescent="0.3">
      <c r="A817" s="240" t="s">
        <v>715</v>
      </c>
      <c r="B817" s="241" t="s">
        <v>530</v>
      </c>
      <c r="C817" s="241" t="s">
        <v>531</v>
      </c>
      <c r="D817" s="241" t="s">
        <v>635</v>
      </c>
      <c r="E817" s="241" t="s">
        <v>636</v>
      </c>
      <c r="F817" s="244">
        <v>4</v>
      </c>
      <c r="G817" s="244">
        <v>1580</v>
      </c>
      <c r="H817" s="244">
        <v>1</v>
      </c>
      <c r="I817" s="244">
        <v>395</v>
      </c>
      <c r="J817" s="244">
        <v>5</v>
      </c>
      <c r="K817" s="244">
        <v>1995</v>
      </c>
      <c r="L817" s="244">
        <v>1.2626582278481013</v>
      </c>
      <c r="M817" s="244">
        <v>399</v>
      </c>
      <c r="N817" s="244">
        <v>5</v>
      </c>
      <c r="O817" s="244">
        <v>2020</v>
      </c>
      <c r="P817" s="260">
        <v>1.2784810126582278</v>
      </c>
      <c r="Q817" s="245">
        <v>404</v>
      </c>
    </row>
    <row r="818" spans="1:17" ht="14.4" customHeight="1" x14ac:dyDescent="0.3">
      <c r="A818" s="240" t="s">
        <v>715</v>
      </c>
      <c r="B818" s="241" t="s">
        <v>530</v>
      </c>
      <c r="C818" s="241" t="s">
        <v>531</v>
      </c>
      <c r="D818" s="241" t="s">
        <v>637</v>
      </c>
      <c r="E818" s="241" t="s">
        <v>638</v>
      </c>
      <c r="F818" s="244">
        <v>5</v>
      </c>
      <c r="G818" s="244">
        <v>1715</v>
      </c>
      <c r="H818" s="244">
        <v>1</v>
      </c>
      <c r="I818" s="244">
        <v>343</v>
      </c>
      <c r="J818" s="244">
        <v>13</v>
      </c>
      <c r="K818" s="244">
        <v>4485</v>
      </c>
      <c r="L818" s="244">
        <v>2.6151603498542273</v>
      </c>
      <c r="M818" s="244">
        <v>345</v>
      </c>
      <c r="N818" s="244">
        <v>4</v>
      </c>
      <c r="O818" s="244">
        <v>1392</v>
      </c>
      <c r="P818" s="260">
        <v>0.81166180758017492</v>
      </c>
      <c r="Q818" s="245">
        <v>348</v>
      </c>
    </row>
    <row r="819" spans="1:17" ht="14.4" customHeight="1" x14ac:dyDescent="0.3">
      <c r="A819" s="240" t="s">
        <v>715</v>
      </c>
      <c r="B819" s="241" t="s">
        <v>651</v>
      </c>
      <c r="C819" s="241" t="s">
        <v>531</v>
      </c>
      <c r="D819" s="241" t="s">
        <v>643</v>
      </c>
      <c r="E819" s="241" t="s">
        <v>644</v>
      </c>
      <c r="F819" s="244"/>
      <c r="G819" s="244"/>
      <c r="H819" s="244"/>
      <c r="I819" s="244"/>
      <c r="J819" s="244">
        <v>1</v>
      </c>
      <c r="K819" s="244">
        <v>1236</v>
      </c>
      <c r="L819" s="244"/>
      <c r="M819" s="244">
        <v>1236</v>
      </c>
      <c r="N819" s="244"/>
      <c r="O819" s="244"/>
      <c r="P819" s="260"/>
      <c r="Q819" s="245"/>
    </row>
    <row r="820" spans="1:17" ht="14.4" customHeight="1" x14ac:dyDescent="0.3">
      <c r="A820" s="240" t="s">
        <v>715</v>
      </c>
      <c r="B820" s="241" t="s">
        <v>651</v>
      </c>
      <c r="C820" s="241" t="s">
        <v>531</v>
      </c>
      <c r="D820" s="241" t="s">
        <v>645</v>
      </c>
      <c r="E820" s="241" t="s">
        <v>646</v>
      </c>
      <c r="F820" s="244"/>
      <c r="G820" s="244"/>
      <c r="H820" s="244"/>
      <c r="I820" s="244"/>
      <c r="J820" s="244">
        <v>3</v>
      </c>
      <c r="K820" s="244">
        <v>6663</v>
      </c>
      <c r="L820" s="244"/>
      <c r="M820" s="244">
        <v>2221</v>
      </c>
      <c r="N820" s="244"/>
      <c r="O820" s="244"/>
      <c r="P820" s="260"/>
      <c r="Q820" s="245"/>
    </row>
    <row r="821" spans="1:17" ht="14.4" customHeight="1" x14ac:dyDescent="0.3">
      <c r="A821" s="240" t="s">
        <v>715</v>
      </c>
      <c r="B821" s="241" t="s">
        <v>651</v>
      </c>
      <c r="C821" s="241" t="s">
        <v>531</v>
      </c>
      <c r="D821" s="241" t="s">
        <v>656</v>
      </c>
      <c r="E821" s="241" t="s">
        <v>657</v>
      </c>
      <c r="F821" s="244"/>
      <c r="G821" s="244"/>
      <c r="H821" s="244"/>
      <c r="I821" s="244"/>
      <c r="J821" s="244">
        <v>3</v>
      </c>
      <c r="K821" s="244">
        <v>510</v>
      </c>
      <c r="L821" s="244"/>
      <c r="M821" s="244">
        <v>170</v>
      </c>
      <c r="N821" s="244"/>
      <c r="O821" s="244"/>
      <c r="P821" s="260"/>
      <c r="Q821" s="245"/>
    </row>
    <row r="822" spans="1:17" ht="14.4" customHeight="1" x14ac:dyDescent="0.3">
      <c r="A822" s="240" t="s">
        <v>716</v>
      </c>
      <c r="B822" s="241" t="s">
        <v>530</v>
      </c>
      <c r="C822" s="241" t="s">
        <v>531</v>
      </c>
      <c r="D822" s="241" t="s">
        <v>544</v>
      </c>
      <c r="E822" s="241" t="s">
        <v>543</v>
      </c>
      <c r="F822" s="244">
        <v>22</v>
      </c>
      <c r="G822" s="244">
        <v>1166</v>
      </c>
      <c r="H822" s="244">
        <v>1</v>
      </c>
      <c r="I822" s="244">
        <v>53</v>
      </c>
      <c r="J822" s="244">
        <v>10</v>
      </c>
      <c r="K822" s="244">
        <v>530</v>
      </c>
      <c r="L822" s="244">
        <v>0.45454545454545453</v>
      </c>
      <c r="M822" s="244">
        <v>53</v>
      </c>
      <c r="N822" s="244">
        <v>22</v>
      </c>
      <c r="O822" s="244">
        <v>1166</v>
      </c>
      <c r="P822" s="260">
        <v>1</v>
      </c>
      <c r="Q822" s="245">
        <v>53</v>
      </c>
    </row>
    <row r="823" spans="1:17" ht="14.4" customHeight="1" x14ac:dyDescent="0.3">
      <c r="A823" s="240" t="s">
        <v>716</v>
      </c>
      <c r="B823" s="241" t="s">
        <v>530</v>
      </c>
      <c r="C823" s="241" t="s">
        <v>531</v>
      </c>
      <c r="D823" s="241" t="s">
        <v>545</v>
      </c>
      <c r="E823" s="241" t="s">
        <v>546</v>
      </c>
      <c r="F823" s="244">
        <v>4</v>
      </c>
      <c r="G823" s="244">
        <v>212</v>
      </c>
      <c r="H823" s="244">
        <v>1</v>
      </c>
      <c r="I823" s="244">
        <v>53</v>
      </c>
      <c r="J823" s="244">
        <v>2</v>
      </c>
      <c r="K823" s="244">
        <v>106</v>
      </c>
      <c r="L823" s="244">
        <v>0.5</v>
      </c>
      <c r="M823" s="244">
        <v>53</v>
      </c>
      <c r="N823" s="244">
        <v>6</v>
      </c>
      <c r="O823" s="244">
        <v>318</v>
      </c>
      <c r="P823" s="260">
        <v>1.5</v>
      </c>
      <c r="Q823" s="245">
        <v>53</v>
      </c>
    </row>
    <row r="824" spans="1:17" ht="14.4" customHeight="1" x14ac:dyDescent="0.3">
      <c r="A824" s="240" t="s">
        <v>716</v>
      </c>
      <c r="B824" s="241" t="s">
        <v>530</v>
      </c>
      <c r="C824" s="241" t="s">
        <v>531</v>
      </c>
      <c r="D824" s="241" t="s">
        <v>547</v>
      </c>
      <c r="E824" s="241" t="s">
        <v>548</v>
      </c>
      <c r="F824" s="244">
        <v>10</v>
      </c>
      <c r="G824" s="244">
        <v>1200</v>
      </c>
      <c r="H824" s="244">
        <v>1</v>
      </c>
      <c r="I824" s="244">
        <v>120</v>
      </c>
      <c r="J824" s="244">
        <v>2</v>
      </c>
      <c r="K824" s="244">
        <v>240</v>
      </c>
      <c r="L824" s="244">
        <v>0.2</v>
      </c>
      <c r="M824" s="244">
        <v>120</v>
      </c>
      <c r="N824" s="244">
        <v>8</v>
      </c>
      <c r="O824" s="244">
        <v>968</v>
      </c>
      <c r="P824" s="260">
        <v>0.80666666666666664</v>
      </c>
      <c r="Q824" s="245">
        <v>121</v>
      </c>
    </row>
    <row r="825" spans="1:17" ht="14.4" customHeight="1" x14ac:dyDescent="0.3">
      <c r="A825" s="240" t="s">
        <v>716</v>
      </c>
      <c r="B825" s="241" t="s">
        <v>530</v>
      </c>
      <c r="C825" s="241" t="s">
        <v>531</v>
      </c>
      <c r="D825" s="241" t="s">
        <v>549</v>
      </c>
      <c r="E825" s="241" t="s">
        <v>550</v>
      </c>
      <c r="F825" s="244"/>
      <c r="G825" s="244"/>
      <c r="H825" s="244"/>
      <c r="I825" s="244"/>
      <c r="J825" s="244"/>
      <c r="K825" s="244"/>
      <c r="L825" s="244"/>
      <c r="M825" s="244"/>
      <c r="N825" s="244">
        <v>4</v>
      </c>
      <c r="O825" s="244">
        <v>696</v>
      </c>
      <c r="P825" s="260"/>
      <c r="Q825" s="245">
        <v>174</v>
      </c>
    </row>
    <row r="826" spans="1:17" ht="14.4" customHeight="1" x14ac:dyDescent="0.3">
      <c r="A826" s="240" t="s">
        <v>716</v>
      </c>
      <c r="B826" s="241" t="s">
        <v>530</v>
      </c>
      <c r="C826" s="241" t="s">
        <v>531</v>
      </c>
      <c r="D826" s="241" t="s">
        <v>559</v>
      </c>
      <c r="E826" s="241" t="s">
        <v>560</v>
      </c>
      <c r="F826" s="244">
        <v>13</v>
      </c>
      <c r="G826" s="244">
        <v>2106</v>
      </c>
      <c r="H826" s="244">
        <v>1</v>
      </c>
      <c r="I826" s="244">
        <v>162</v>
      </c>
      <c r="J826" s="244">
        <v>6</v>
      </c>
      <c r="K826" s="244">
        <v>984</v>
      </c>
      <c r="L826" s="244">
        <v>0.46723646723646722</v>
      </c>
      <c r="M826" s="244">
        <v>164</v>
      </c>
      <c r="N826" s="244">
        <v>35</v>
      </c>
      <c r="O826" s="244">
        <v>5775</v>
      </c>
      <c r="P826" s="260">
        <v>2.742165242165242</v>
      </c>
      <c r="Q826" s="245">
        <v>165</v>
      </c>
    </row>
    <row r="827" spans="1:17" ht="14.4" customHeight="1" x14ac:dyDescent="0.3">
      <c r="A827" s="240" t="s">
        <v>716</v>
      </c>
      <c r="B827" s="241" t="s">
        <v>530</v>
      </c>
      <c r="C827" s="241" t="s">
        <v>531</v>
      </c>
      <c r="D827" s="241" t="s">
        <v>561</v>
      </c>
      <c r="E827" s="241" t="s">
        <v>562</v>
      </c>
      <c r="F827" s="244">
        <v>5</v>
      </c>
      <c r="G827" s="244">
        <v>825</v>
      </c>
      <c r="H827" s="244">
        <v>1</v>
      </c>
      <c r="I827" s="244">
        <v>165</v>
      </c>
      <c r="J827" s="244"/>
      <c r="K827" s="244"/>
      <c r="L827" s="244"/>
      <c r="M827" s="244"/>
      <c r="N827" s="244">
        <v>11</v>
      </c>
      <c r="O827" s="244">
        <v>1848</v>
      </c>
      <c r="P827" s="260">
        <v>2.2400000000000002</v>
      </c>
      <c r="Q827" s="245">
        <v>168</v>
      </c>
    </row>
    <row r="828" spans="1:17" ht="14.4" customHeight="1" x14ac:dyDescent="0.3">
      <c r="A828" s="240" t="s">
        <v>716</v>
      </c>
      <c r="B828" s="241" t="s">
        <v>530</v>
      </c>
      <c r="C828" s="241" t="s">
        <v>531</v>
      </c>
      <c r="D828" s="241" t="s">
        <v>563</v>
      </c>
      <c r="E828" s="241" t="s">
        <v>564</v>
      </c>
      <c r="F828" s="244">
        <v>3</v>
      </c>
      <c r="G828" s="244">
        <v>474</v>
      </c>
      <c r="H828" s="244">
        <v>1</v>
      </c>
      <c r="I828" s="244">
        <v>158</v>
      </c>
      <c r="J828" s="244">
        <v>2</v>
      </c>
      <c r="K828" s="244">
        <v>318</v>
      </c>
      <c r="L828" s="244">
        <v>0.67088607594936711</v>
      </c>
      <c r="M828" s="244">
        <v>159</v>
      </c>
      <c r="N828" s="244">
        <v>4</v>
      </c>
      <c r="O828" s="244">
        <v>640</v>
      </c>
      <c r="P828" s="260">
        <v>1.350210970464135</v>
      </c>
      <c r="Q828" s="245">
        <v>160</v>
      </c>
    </row>
    <row r="829" spans="1:17" ht="14.4" customHeight="1" x14ac:dyDescent="0.3">
      <c r="A829" s="240" t="s">
        <v>716</v>
      </c>
      <c r="B829" s="241" t="s">
        <v>530</v>
      </c>
      <c r="C829" s="241" t="s">
        <v>531</v>
      </c>
      <c r="D829" s="241" t="s">
        <v>567</v>
      </c>
      <c r="E829" s="241" t="s">
        <v>568</v>
      </c>
      <c r="F829" s="244"/>
      <c r="G829" s="244"/>
      <c r="H829" s="244"/>
      <c r="I829" s="244"/>
      <c r="J829" s="244">
        <v>2</v>
      </c>
      <c r="K829" s="244">
        <v>626</v>
      </c>
      <c r="L829" s="244"/>
      <c r="M829" s="244">
        <v>313</v>
      </c>
      <c r="N829" s="244">
        <v>3</v>
      </c>
      <c r="O829" s="244">
        <v>948</v>
      </c>
      <c r="P829" s="260"/>
      <c r="Q829" s="245">
        <v>316</v>
      </c>
    </row>
    <row r="830" spans="1:17" ht="14.4" customHeight="1" x14ac:dyDescent="0.3">
      <c r="A830" s="240" t="s">
        <v>716</v>
      </c>
      <c r="B830" s="241" t="s">
        <v>530</v>
      </c>
      <c r="C830" s="241" t="s">
        <v>531</v>
      </c>
      <c r="D830" s="241" t="s">
        <v>569</v>
      </c>
      <c r="E830" s="241" t="s">
        <v>570</v>
      </c>
      <c r="F830" s="244"/>
      <c r="G830" s="244"/>
      <c r="H830" s="244"/>
      <c r="I830" s="244"/>
      <c r="J830" s="244">
        <v>1</v>
      </c>
      <c r="K830" s="244">
        <v>425</v>
      </c>
      <c r="L830" s="244"/>
      <c r="M830" s="244">
        <v>425</v>
      </c>
      <c r="N830" s="244">
        <v>2</v>
      </c>
      <c r="O830" s="244">
        <v>858</v>
      </c>
      <c r="P830" s="260"/>
      <c r="Q830" s="245">
        <v>429</v>
      </c>
    </row>
    <row r="831" spans="1:17" ht="14.4" customHeight="1" x14ac:dyDescent="0.3">
      <c r="A831" s="240" t="s">
        <v>716</v>
      </c>
      <c r="B831" s="241" t="s">
        <v>530</v>
      </c>
      <c r="C831" s="241" t="s">
        <v>531</v>
      </c>
      <c r="D831" s="241" t="s">
        <v>571</v>
      </c>
      <c r="E831" s="241" t="s">
        <v>572</v>
      </c>
      <c r="F831" s="244"/>
      <c r="G831" s="244"/>
      <c r="H831" s="244"/>
      <c r="I831" s="244"/>
      <c r="J831" s="244"/>
      <c r="K831" s="244"/>
      <c r="L831" s="244"/>
      <c r="M831" s="244"/>
      <c r="N831" s="244">
        <v>1</v>
      </c>
      <c r="O831" s="244">
        <v>435</v>
      </c>
      <c r="P831" s="260"/>
      <c r="Q831" s="245">
        <v>435</v>
      </c>
    </row>
    <row r="832" spans="1:17" ht="14.4" customHeight="1" x14ac:dyDescent="0.3">
      <c r="A832" s="240" t="s">
        <v>716</v>
      </c>
      <c r="B832" s="241" t="s">
        <v>530</v>
      </c>
      <c r="C832" s="241" t="s">
        <v>531</v>
      </c>
      <c r="D832" s="241" t="s">
        <v>575</v>
      </c>
      <c r="E832" s="241" t="s">
        <v>576</v>
      </c>
      <c r="F832" s="244">
        <v>4</v>
      </c>
      <c r="G832" s="244">
        <v>1348</v>
      </c>
      <c r="H832" s="244">
        <v>1</v>
      </c>
      <c r="I832" s="244">
        <v>337</v>
      </c>
      <c r="J832" s="244"/>
      <c r="K832" s="244"/>
      <c r="L832" s="244"/>
      <c r="M832" s="244"/>
      <c r="N832" s="244">
        <v>13</v>
      </c>
      <c r="O832" s="244">
        <v>4394</v>
      </c>
      <c r="P832" s="260">
        <v>3.2596439169139466</v>
      </c>
      <c r="Q832" s="245">
        <v>338</v>
      </c>
    </row>
    <row r="833" spans="1:17" ht="14.4" customHeight="1" x14ac:dyDescent="0.3">
      <c r="A833" s="240" t="s">
        <v>716</v>
      </c>
      <c r="B833" s="241" t="s">
        <v>530</v>
      </c>
      <c r="C833" s="241" t="s">
        <v>531</v>
      </c>
      <c r="D833" s="241" t="s">
        <v>599</v>
      </c>
      <c r="E833" s="241" t="s">
        <v>600</v>
      </c>
      <c r="F833" s="244"/>
      <c r="G833" s="244"/>
      <c r="H833" s="244"/>
      <c r="I833" s="244"/>
      <c r="J833" s="244"/>
      <c r="K833" s="244"/>
      <c r="L833" s="244"/>
      <c r="M833" s="244"/>
      <c r="N833" s="244">
        <v>1</v>
      </c>
      <c r="O833" s="244">
        <v>365</v>
      </c>
      <c r="P833" s="260"/>
      <c r="Q833" s="245">
        <v>365</v>
      </c>
    </row>
    <row r="834" spans="1:17" ht="14.4" customHeight="1" x14ac:dyDescent="0.3">
      <c r="A834" s="240" t="s">
        <v>716</v>
      </c>
      <c r="B834" s="241" t="s">
        <v>530</v>
      </c>
      <c r="C834" s="241" t="s">
        <v>531</v>
      </c>
      <c r="D834" s="241" t="s">
        <v>613</v>
      </c>
      <c r="E834" s="241" t="s">
        <v>614</v>
      </c>
      <c r="F834" s="244"/>
      <c r="G834" s="244"/>
      <c r="H834" s="244"/>
      <c r="I834" s="244"/>
      <c r="J834" s="244"/>
      <c r="K834" s="244"/>
      <c r="L834" s="244"/>
      <c r="M834" s="244"/>
      <c r="N834" s="244">
        <v>1</v>
      </c>
      <c r="O834" s="244">
        <v>664</v>
      </c>
      <c r="P834" s="260"/>
      <c r="Q834" s="245">
        <v>664</v>
      </c>
    </row>
    <row r="835" spans="1:17" ht="14.4" customHeight="1" x14ac:dyDescent="0.3">
      <c r="A835" s="240" t="s">
        <v>716</v>
      </c>
      <c r="B835" s="241" t="s">
        <v>530</v>
      </c>
      <c r="C835" s="241" t="s">
        <v>531</v>
      </c>
      <c r="D835" s="241" t="s">
        <v>615</v>
      </c>
      <c r="E835" s="241" t="s">
        <v>616</v>
      </c>
      <c r="F835" s="244"/>
      <c r="G835" s="244"/>
      <c r="H835" s="244"/>
      <c r="I835" s="244"/>
      <c r="J835" s="244"/>
      <c r="K835" s="244"/>
      <c r="L835" s="244"/>
      <c r="M835" s="244"/>
      <c r="N835" s="244">
        <v>2</v>
      </c>
      <c r="O835" s="244">
        <v>158</v>
      </c>
      <c r="P835" s="260"/>
      <c r="Q835" s="245">
        <v>79</v>
      </c>
    </row>
    <row r="836" spans="1:17" ht="14.4" customHeight="1" x14ac:dyDescent="0.3">
      <c r="A836" s="240" t="s">
        <v>716</v>
      </c>
      <c r="B836" s="241" t="s">
        <v>530</v>
      </c>
      <c r="C836" s="241" t="s">
        <v>531</v>
      </c>
      <c r="D836" s="241" t="s">
        <v>617</v>
      </c>
      <c r="E836" s="241" t="s">
        <v>618</v>
      </c>
      <c r="F836" s="244">
        <v>2</v>
      </c>
      <c r="G836" s="244">
        <v>228</v>
      </c>
      <c r="H836" s="244">
        <v>1</v>
      </c>
      <c r="I836" s="244">
        <v>114</v>
      </c>
      <c r="J836" s="244"/>
      <c r="K836" s="244"/>
      <c r="L836" s="244"/>
      <c r="M836" s="244"/>
      <c r="N836" s="244"/>
      <c r="O836" s="244"/>
      <c r="P836" s="260"/>
      <c r="Q836" s="245"/>
    </row>
    <row r="837" spans="1:17" ht="14.4" customHeight="1" x14ac:dyDescent="0.3">
      <c r="A837" s="240" t="s">
        <v>716</v>
      </c>
      <c r="B837" s="241" t="s">
        <v>530</v>
      </c>
      <c r="C837" s="241" t="s">
        <v>531</v>
      </c>
      <c r="D837" s="241" t="s">
        <v>619</v>
      </c>
      <c r="E837" s="241" t="s">
        <v>620</v>
      </c>
      <c r="F837" s="244"/>
      <c r="G837" s="244"/>
      <c r="H837" s="244"/>
      <c r="I837" s="244"/>
      <c r="J837" s="244"/>
      <c r="K837" s="244"/>
      <c r="L837" s="244"/>
      <c r="M837" s="244"/>
      <c r="N837" s="244">
        <v>1</v>
      </c>
      <c r="O837" s="244">
        <v>136</v>
      </c>
      <c r="P837" s="260"/>
      <c r="Q837" s="245">
        <v>136</v>
      </c>
    </row>
    <row r="838" spans="1:17" ht="14.4" customHeight="1" x14ac:dyDescent="0.3">
      <c r="A838" s="240" t="s">
        <v>716</v>
      </c>
      <c r="B838" s="241" t="s">
        <v>530</v>
      </c>
      <c r="C838" s="241" t="s">
        <v>531</v>
      </c>
      <c r="D838" s="241" t="s">
        <v>623</v>
      </c>
      <c r="E838" s="241" t="s">
        <v>624</v>
      </c>
      <c r="F838" s="244">
        <v>12</v>
      </c>
      <c r="G838" s="244">
        <v>3336</v>
      </c>
      <c r="H838" s="244">
        <v>1</v>
      </c>
      <c r="I838" s="244">
        <v>278</v>
      </c>
      <c r="J838" s="244">
        <v>9</v>
      </c>
      <c r="K838" s="244">
        <v>2520</v>
      </c>
      <c r="L838" s="244">
        <v>0.75539568345323738</v>
      </c>
      <c r="M838" s="244">
        <v>280</v>
      </c>
      <c r="N838" s="244">
        <v>17</v>
      </c>
      <c r="O838" s="244">
        <v>4777</v>
      </c>
      <c r="P838" s="260">
        <v>1.4319544364508394</v>
      </c>
      <c r="Q838" s="245">
        <v>281</v>
      </c>
    </row>
    <row r="839" spans="1:17" ht="14.4" customHeight="1" x14ac:dyDescent="0.3">
      <c r="A839" s="240" t="s">
        <v>716</v>
      </c>
      <c r="B839" s="241" t="s">
        <v>530</v>
      </c>
      <c r="C839" s="241" t="s">
        <v>531</v>
      </c>
      <c r="D839" s="241" t="s">
        <v>629</v>
      </c>
      <c r="E839" s="241" t="s">
        <v>630</v>
      </c>
      <c r="F839" s="244"/>
      <c r="G839" s="244"/>
      <c r="H839" s="244"/>
      <c r="I839" s="244"/>
      <c r="J839" s="244"/>
      <c r="K839" s="244"/>
      <c r="L839" s="244"/>
      <c r="M839" s="244"/>
      <c r="N839" s="244">
        <v>3</v>
      </c>
      <c r="O839" s="244">
        <v>1368</v>
      </c>
      <c r="P839" s="260"/>
      <c r="Q839" s="245">
        <v>456</v>
      </c>
    </row>
    <row r="840" spans="1:17" ht="14.4" customHeight="1" x14ac:dyDescent="0.3">
      <c r="A840" s="240" t="s">
        <v>716</v>
      </c>
      <c r="B840" s="241" t="s">
        <v>530</v>
      </c>
      <c r="C840" s="241" t="s">
        <v>531</v>
      </c>
      <c r="D840" s="241" t="s">
        <v>637</v>
      </c>
      <c r="E840" s="241" t="s">
        <v>638</v>
      </c>
      <c r="F840" s="244">
        <v>14</v>
      </c>
      <c r="G840" s="244">
        <v>4802</v>
      </c>
      <c r="H840" s="244">
        <v>1</v>
      </c>
      <c r="I840" s="244">
        <v>343</v>
      </c>
      <c r="J840" s="244">
        <v>9</v>
      </c>
      <c r="K840" s="244">
        <v>3105</v>
      </c>
      <c r="L840" s="244">
        <v>0.64660558100791332</v>
      </c>
      <c r="M840" s="244">
        <v>345</v>
      </c>
      <c r="N840" s="244">
        <v>20</v>
      </c>
      <c r="O840" s="244">
        <v>6960</v>
      </c>
      <c r="P840" s="260">
        <v>1.4493960849645982</v>
      </c>
      <c r="Q840" s="245">
        <v>348</v>
      </c>
    </row>
    <row r="841" spans="1:17" ht="14.4" customHeight="1" x14ac:dyDescent="0.3">
      <c r="A841" s="240" t="s">
        <v>716</v>
      </c>
      <c r="B841" s="241" t="s">
        <v>651</v>
      </c>
      <c r="C841" s="241" t="s">
        <v>531</v>
      </c>
      <c r="D841" s="241" t="s">
        <v>652</v>
      </c>
      <c r="E841" s="241" t="s">
        <v>653</v>
      </c>
      <c r="F841" s="244"/>
      <c r="G841" s="244"/>
      <c r="H841" s="244"/>
      <c r="I841" s="244"/>
      <c r="J841" s="244"/>
      <c r="K841" s="244"/>
      <c r="L841" s="244"/>
      <c r="M841" s="244"/>
      <c r="N841" s="244">
        <v>2</v>
      </c>
      <c r="O841" s="244">
        <v>2070</v>
      </c>
      <c r="P841" s="260"/>
      <c r="Q841" s="245">
        <v>1035</v>
      </c>
    </row>
    <row r="842" spans="1:17" ht="14.4" customHeight="1" x14ac:dyDescent="0.3">
      <c r="A842" s="240" t="s">
        <v>716</v>
      </c>
      <c r="B842" s="241" t="s">
        <v>651</v>
      </c>
      <c r="C842" s="241" t="s">
        <v>531</v>
      </c>
      <c r="D842" s="241" t="s">
        <v>654</v>
      </c>
      <c r="E842" s="241" t="s">
        <v>655</v>
      </c>
      <c r="F842" s="244"/>
      <c r="G842" s="244"/>
      <c r="H842" s="244"/>
      <c r="I842" s="244"/>
      <c r="J842" s="244"/>
      <c r="K842" s="244"/>
      <c r="L842" s="244"/>
      <c r="M842" s="244"/>
      <c r="N842" s="244">
        <v>1</v>
      </c>
      <c r="O842" s="244">
        <v>217</v>
      </c>
      <c r="P842" s="260"/>
      <c r="Q842" s="245">
        <v>217</v>
      </c>
    </row>
    <row r="843" spans="1:17" ht="14.4" customHeight="1" x14ac:dyDescent="0.3">
      <c r="A843" s="240" t="s">
        <v>717</v>
      </c>
      <c r="B843" s="241" t="s">
        <v>530</v>
      </c>
      <c r="C843" s="241" t="s">
        <v>531</v>
      </c>
      <c r="D843" s="241" t="s">
        <v>532</v>
      </c>
      <c r="E843" s="241" t="s">
        <v>533</v>
      </c>
      <c r="F843" s="244">
        <v>1</v>
      </c>
      <c r="G843" s="244">
        <v>264</v>
      </c>
      <c r="H843" s="244">
        <v>1</v>
      </c>
      <c r="I843" s="244">
        <v>264</v>
      </c>
      <c r="J843" s="244">
        <v>1</v>
      </c>
      <c r="K843" s="244">
        <v>265</v>
      </c>
      <c r="L843" s="244">
        <v>1.0037878787878789</v>
      </c>
      <c r="M843" s="244">
        <v>265</v>
      </c>
      <c r="N843" s="244">
        <v>1</v>
      </c>
      <c r="O843" s="244">
        <v>266</v>
      </c>
      <c r="P843" s="260">
        <v>1.0075757575757576</v>
      </c>
      <c r="Q843" s="245">
        <v>266</v>
      </c>
    </row>
    <row r="844" spans="1:17" ht="14.4" customHeight="1" x14ac:dyDescent="0.3">
      <c r="A844" s="240" t="s">
        <v>717</v>
      </c>
      <c r="B844" s="241" t="s">
        <v>530</v>
      </c>
      <c r="C844" s="241" t="s">
        <v>531</v>
      </c>
      <c r="D844" s="241" t="s">
        <v>534</v>
      </c>
      <c r="E844" s="241" t="s">
        <v>535</v>
      </c>
      <c r="F844" s="244"/>
      <c r="G844" s="244"/>
      <c r="H844" s="244"/>
      <c r="I844" s="244"/>
      <c r="J844" s="244">
        <v>3</v>
      </c>
      <c r="K844" s="244">
        <v>3042</v>
      </c>
      <c r="L844" s="244"/>
      <c r="M844" s="244">
        <v>1014</v>
      </c>
      <c r="N844" s="244"/>
      <c r="O844" s="244"/>
      <c r="P844" s="260"/>
      <c r="Q844" s="245"/>
    </row>
    <row r="845" spans="1:17" ht="14.4" customHeight="1" x14ac:dyDescent="0.3">
      <c r="A845" s="240" t="s">
        <v>717</v>
      </c>
      <c r="B845" s="241" t="s">
        <v>530</v>
      </c>
      <c r="C845" s="241" t="s">
        <v>531</v>
      </c>
      <c r="D845" s="241" t="s">
        <v>544</v>
      </c>
      <c r="E845" s="241" t="s">
        <v>543</v>
      </c>
      <c r="F845" s="244">
        <v>126</v>
      </c>
      <c r="G845" s="244">
        <v>6678</v>
      </c>
      <c r="H845" s="244">
        <v>1</v>
      </c>
      <c r="I845" s="244">
        <v>53</v>
      </c>
      <c r="J845" s="244">
        <v>152</v>
      </c>
      <c r="K845" s="244">
        <v>8056</v>
      </c>
      <c r="L845" s="244">
        <v>1.2063492063492063</v>
      </c>
      <c r="M845" s="244">
        <v>53</v>
      </c>
      <c r="N845" s="244">
        <v>112</v>
      </c>
      <c r="O845" s="244">
        <v>5936</v>
      </c>
      <c r="P845" s="260">
        <v>0.88888888888888884</v>
      </c>
      <c r="Q845" s="245">
        <v>53</v>
      </c>
    </row>
    <row r="846" spans="1:17" ht="14.4" customHeight="1" x14ac:dyDescent="0.3">
      <c r="A846" s="240" t="s">
        <v>717</v>
      </c>
      <c r="B846" s="241" t="s">
        <v>530</v>
      </c>
      <c r="C846" s="241" t="s">
        <v>531</v>
      </c>
      <c r="D846" s="241" t="s">
        <v>545</v>
      </c>
      <c r="E846" s="241" t="s">
        <v>546</v>
      </c>
      <c r="F846" s="244">
        <v>34</v>
      </c>
      <c r="G846" s="244">
        <v>1802</v>
      </c>
      <c r="H846" s="244">
        <v>1</v>
      </c>
      <c r="I846" s="244">
        <v>53</v>
      </c>
      <c r="J846" s="244">
        <v>48</v>
      </c>
      <c r="K846" s="244">
        <v>2544</v>
      </c>
      <c r="L846" s="244">
        <v>1.411764705882353</v>
      </c>
      <c r="M846" s="244">
        <v>53</v>
      </c>
      <c r="N846" s="244">
        <v>56</v>
      </c>
      <c r="O846" s="244">
        <v>2968</v>
      </c>
      <c r="P846" s="260">
        <v>1.6470588235294117</v>
      </c>
      <c r="Q846" s="245">
        <v>53</v>
      </c>
    </row>
    <row r="847" spans="1:17" ht="14.4" customHeight="1" x14ac:dyDescent="0.3">
      <c r="A847" s="240" t="s">
        <v>717</v>
      </c>
      <c r="B847" s="241" t="s">
        <v>530</v>
      </c>
      <c r="C847" s="241" t="s">
        <v>531</v>
      </c>
      <c r="D847" s="241" t="s">
        <v>547</v>
      </c>
      <c r="E847" s="241" t="s">
        <v>548</v>
      </c>
      <c r="F847" s="244">
        <v>2</v>
      </c>
      <c r="G847" s="244">
        <v>240</v>
      </c>
      <c r="H847" s="244">
        <v>1</v>
      </c>
      <c r="I847" s="244">
        <v>120</v>
      </c>
      <c r="J847" s="244">
        <v>6</v>
      </c>
      <c r="K847" s="244">
        <v>720</v>
      </c>
      <c r="L847" s="244">
        <v>3</v>
      </c>
      <c r="M847" s="244">
        <v>120</v>
      </c>
      <c r="N847" s="244">
        <v>2</v>
      </c>
      <c r="O847" s="244">
        <v>242</v>
      </c>
      <c r="P847" s="260">
        <v>1.0083333333333333</v>
      </c>
      <c r="Q847" s="245">
        <v>121</v>
      </c>
    </row>
    <row r="848" spans="1:17" ht="14.4" customHeight="1" x14ac:dyDescent="0.3">
      <c r="A848" s="240" t="s">
        <v>717</v>
      </c>
      <c r="B848" s="241" t="s">
        <v>530</v>
      </c>
      <c r="C848" s="241" t="s">
        <v>531</v>
      </c>
      <c r="D848" s="241" t="s">
        <v>551</v>
      </c>
      <c r="E848" s="241" t="s">
        <v>552</v>
      </c>
      <c r="F848" s="244">
        <v>23</v>
      </c>
      <c r="G848" s="244">
        <v>45517</v>
      </c>
      <c r="H848" s="244">
        <v>1</v>
      </c>
      <c r="I848" s="244">
        <v>1979</v>
      </c>
      <c r="J848" s="244">
        <v>28</v>
      </c>
      <c r="K848" s="244">
        <v>55580</v>
      </c>
      <c r="L848" s="244">
        <v>1.2210822330118418</v>
      </c>
      <c r="M848" s="244">
        <v>1985</v>
      </c>
      <c r="N848" s="244">
        <v>30</v>
      </c>
      <c r="O848" s="244">
        <v>59790</v>
      </c>
      <c r="P848" s="260">
        <v>1.3135751477469957</v>
      </c>
      <c r="Q848" s="245">
        <v>1993</v>
      </c>
    </row>
    <row r="849" spans="1:17" ht="14.4" customHeight="1" x14ac:dyDescent="0.3">
      <c r="A849" s="240" t="s">
        <v>717</v>
      </c>
      <c r="B849" s="241" t="s">
        <v>530</v>
      </c>
      <c r="C849" s="241" t="s">
        <v>531</v>
      </c>
      <c r="D849" s="241" t="s">
        <v>559</v>
      </c>
      <c r="E849" s="241" t="s">
        <v>560</v>
      </c>
      <c r="F849" s="244">
        <v>30</v>
      </c>
      <c r="G849" s="244">
        <v>4860</v>
      </c>
      <c r="H849" s="244">
        <v>1</v>
      </c>
      <c r="I849" s="244">
        <v>162</v>
      </c>
      <c r="J849" s="244">
        <v>67</v>
      </c>
      <c r="K849" s="244">
        <v>10988</v>
      </c>
      <c r="L849" s="244">
        <v>2.2609053497942386</v>
      </c>
      <c r="M849" s="244">
        <v>164</v>
      </c>
      <c r="N849" s="244">
        <v>8</v>
      </c>
      <c r="O849" s="244">
        <v>1320</v>
      </c>
      <c r="P849" s="260">
        <v>0.27160493827160492</v>
      </c>
      <c r="Q849" s="245">
        <v>165</v>
      </c>
    </row>
    <row r="850" spans="1:17" ht="14.4" customHeight="1" x14ac:dyDescent="0.3">
      <c r="A850" s="240" t="s">
        <v>717</v>
      </c>
      <c r="B850" s="241" t="s">
        <v>530</v>
      </c>
      <c r="C850" s="241" t="s">
        <v>531</v>
      </c>
      <c r="D850" s="241" t="s">
        <v>561</v>
      </c>
      <c r="E850" s="241" t="s">
        <v>562</v>
      </c>
      <c r="F850" s="244">
        <v>15</v>
      </c>
      <c r="G850" s="244">
        <v>2475</v>
      </c>
      <c r="H850" s="244">
        <v>1</v>
      </c>
      <c r="I850" s="244">
        <v>165</v>
      </c>
      <c r="J850" s="244">
        <v>38</v>
      </c>
      <c r="K850" s="244">
        <v>6346</v>
      </c>
      <c r="L850" s="244">
        <v>2.5640404040404041</v>
      </c>
      <c r="M850" s="244">
        <v>167</v>
      </c>
      <c r="N850" s="244">
        <v>39</v>
      </c>
      <c r="O850" s="244">
        <v>6552</v>
      </c>
      <c r="P850" s="260">
        <v>2.6472727272727274</v>
      </c>
      <c r="Q850" s="245">
        <v>168</v>
      </c>
    </row>
    <row r="851" spans="1:17" ht="14.4" customHeight="1" x14ac:dyDescent="0.3">
      <c r="A851" s="240" t="s">
        <v>717</v>
      </c>
      <c r="B851" s="241" t="s">
        <v>530</v>
      </c>
      <c r="C851" s="241" t="s">
        <v>531</v>
      </c>
      <c r="D851" s="241" t="s">
        <v>563</v>
      </c>
      <c r="E851" s="241" t="s">
        <v>564</v>
      </c>
      <c r="F851" s="244">
        <v>61</v>
      </c>
      <c r="G851" s="244">
        <v>9638</v>
      </c>
      <c r="H851" s="244">
        <v>1</v>
      </c>
      <c r="I851" s="244">
        <v>158</v>
      </c>
      <c r="J851" s="244">
        <v>70</v>
      </c>
      <c r="K851" s="244">
        <v>11130</v>
      </c>
      <c r="L851" s="244">
        <v>1.1548039012243203</v>
      </c>
      <c r="M851" s="244">
        <v>159</v>
      </c>
      <c r="N851" s="244">
        <v>47</v>
      </c>
      <c r="O851" s="244">
        <v>7520</v>
      </c>
      <c r="P851" s="260">
        <v>0.78024486407968463</v>
      </c>
      <c r="Q851" s="245">
        <v>160</v>
      </c>
    </row>
    <row r="852" spans="1:17" ht="14.4" customHeight="1" x14ac:dyDescent="0.3">
      <c r="A852" s="240" t="s">
        <v>717</v>
      </c>
      <c r="B852" s="241" t="s">
        <v>530</v>
      </c>
      <c r="C852" s="241" t="s">
        <v>531</v>
      </c>
      <c r="D852" s="241" t="s">
        <v>565</v>
      </c>
      <c r="E852" s="241" t="s">
        <v>566</v>
      </c>
      <c r="F852" s="244">
        <v>2</v>
      </c>
      <c r="G852" s="244">
        <v>1040</v>
      </c>
      <c r="H852" s="244">
        <v>1</v>
      </c>
      <c r="I852" s="244">
        <v>520</v>
      </c>
      <c r="J852" s="244">
        <v>4</v>
      </c>
      <c r="K852" s="244">
        <v>2088</v>
      </c>
      <c r="L852" s="244">
        <v>2.0076923076923077</v>
      </c>
      <c r="M852" s="244">
        <v>522</v>
      </c>
      <c r="N852" s="244">
        <v>1</v>
      </c>
      <c r="O852" s="244">
        <v>525</v>
      </c>
      <c r="P852" s="260">
        <v>0.50480769230769229</v>
      </c>
      <c r="Q852" s="245">
        <v>525</v>
      </c>
    </row>
    <row r="853" spans="1:17" ht="14.4" customHeight="1" x14ac:dyDescent="0.3">
      <c r="A853" s="240" t="s">
        <v>717</v>
      </c>
      <c r="B853" s="241" t="s">
        <v>530</v>
      </c>
      <c r="C853" s="241" t="s">
        <v>531</v>
      </c>
      <c r="D853" s="241" t="s">
        <v>567</v>
      </c>
      <c r="E853" s="241" t="s">
        <v>568</v>
      </c>
      <c r="F853" s="244">
        <v>129</v>
      </c>
      <c r="G853" s="244">
        <v>40119</v>
      </c>
      <c r="H853" s="244">
        <v>1</v>
      </c>
      <c r="I853" s="244">
        <v>311</v>
      </c>
      <c r="J853" s="244">
        <v>162</v>
      </c>
      <c r="K853" s="244">
        <v>50706</v>
      </c>
      <c r="L853" s="244">
        <v>1.2638899274657893</v>
      </c>
      <c r="M853" s="244">
        <v>313</v>
      </c>
      <c r="N853" s="244">
        <v>115</v>
      </c>
      <c r="O853" s="244">
        <v>36340</v>
      </c>
      <c r="P853" s="260">
        <v>0.90580522944240882</v>
      </c>
      <c r="Q853" s="245">
        <v>316</v>
      </c>
    </row>
    <row r="854" spans="1:17" ht="14.4" customHeight="1" x14ac:dyDescent="0.3">
      <c r="A854" s="240" t="s">
        <v>717</v>
      </c>
      <c r="B854" s="241" t="s">
        <v>530</v>
      </c>
      <c r="C854" s="241" t="s">
        <v>531</v>
      </c>
      <c r="D854" s="241" t="s">
        <v>569</v>
      </c>
      <c r="E854" s="241" t="s">
        <v>570</v>
      </c>
      <c r="F854" s="244">
        <v>134</v>
      </c>
      <c r="G854" s="244">
        <v>56682</v>
      </c>
      <c r="H854" s="244">
        <v>1</v>
      </c>
      <c r="I854" s="244">
        <v>423</v>
      </c>
      <c r="J854" s="244">
        <v>158</v>
      </c>
      <c r="K854" s="244">
        <v>67150</v>
      </c>
      <c r="L854" s="244">
        <v>1.1846794396810274</v>
      </c>
      <c r="M854" s="244">
        <v>425</v>
      </c>
      <c r="N854" s="244">
        <v>124</v>
      </c>
      <c r="O854" s="244">
        <v>53196</v>
      </c>
      <c r="P854" s="260">
        <v>0.93849899438975337</v>
      </c>
      <c r="Q854" s="245">
        <v>429</v>
      </c>
    </row>
    <row r="855" spans="1:17" ht="14.4" customHeight="1" x14ac:dyDescent="0.3">
      <c r="A855" s="240" t="s">
        <v>717</v>
      </c>
      <c r="B855" s="241" t="s">
        <v>530</v>
      </c>
      <c r="C855" s="241" t="s">
        <v>531</v>
      </c>
      <c r="D855" s="241" t="s">
        <v>571</v>
      </c>
      <c r="E855" s="241" t="s">
        <v>572</v>
      </c>
      <c r="F855" s="244">
        <v>59</v>
      </c>
      <c r="G855" s="244">
        <v>25488</v>
      </c>
      <c r="H855" s="244">
        <v>1</v>
      </c>
      <c r="I855" s="244">
        <v>432</v>
      </c>
      <c r="J855" s="244">
        <v>67</v>
      </c>
      <c r="K855" s="244">
        <v>29078</v>
      </c>
      <c r="L855" s="244">
        <v>1.1408505963590709</v>
      </c>
      <c r="M855" s="244">
        <v>434</v>
      </c>
      <c r="N855" s="244">
        <v>49</v>
      </c>
      <c r="O855" s="244">
        <v>21315</v>
      </c>
      <c r="P855" s="260">
        <v>0.8362758945386064</v>
      </c>
      <c r="Q855" s="245">
        <v>435</v>
      </c>
    </row>
    <row r="856" spans="1:17" ht="14.4" customHeight="1" x14ac:dyDescent="0.3">
      <c r="A856" s="240" t="s">
        <v>717</v>
      </c>
      <c r="B856" s="241" t="s">
        <v>530</v>
      </c>
      <c r="C856" s="241" t="s">
        <v>531</v>
      </c>
      <c r="D856" s="241" t="s">
        <v>575</v>
      </c>
      <c r="E856" s="241" t="s">
        <v>576</v>
      </c>
      <c r="F856" s="244">
        <v>350</v>
      </c>
      <c r="G856" s="244">
        <v>117950</v>
      </c>
      <c r="H856" s="244">
        <v>1</v>
      </c>
      <c r="I856" s="244">
        <v>337</v>
      </c>
      <c r="J856" s="244">
        <v>719</v>
      </c>
      <c r="K856" s="244">
        <v>242303</v>
      </c>
      <c r="L856" s="244">
        <v>2.0542857142857143</v>
      </c>
      <c r="M856" s="244">
        <v>337</v>
      </c>
      <c r="N856" s="244">
        <v>450</v>
      </c>
      <c r="O856" s="244">
        <v>152100</v>
      </c>
      <c r="P856" s="260">
        <v>1.2895294616362865</v>
      </c>
      <c r="Q856" s="245">
        <v>338</v>
      </c>
    </row>
    <row r="857" spans="1:17" ht="14.4" customHeight="1" x14ac:dyDescent="0.3">
      <c r="A857" s="240" t="s">
        <v>717</v>
      </c>
      <c r="B857" s="241" t="s">
        <v>530</v>
      </c>
      <c r="C857" s="241" t="s">
        <v>531</v>
      </c>
      <c r="D857" s="241" t="s">
        <v>579</v>
      </c>
      <c r="E857" s="241" t="s">
        <v>580</v>
      </c>
      <c r="F857" s="244">
        <v>9</v>
      </c>
      <c r="G857" s="244">
        <v>918</v>
      </c>
      <c r="H857" s="244">
        <v>1</v>
      </c>
      <c r="I857" s="244">
        <v>102</v>
      </c>
      <c r="J857" s="244">
        <v>22</v>
      </c>
      <c r="K857" s="244">
        <v>2244</v>
      </c>
      <c r="L857" s="244">
        <v>2.4444444444444446</v>
      </c>
      <c r="M857" s="244">
        <v>102</v>
      </c>
      <c r="N857" s="244">
        <v>14</v>
      </c>
      <c r="O857" s="244">
        <v>1442</v>
      </c>
      <c r="P857" s="260">
        <v>1.5708061002178648</v>
      </c>
      <c r="Q857" s="245">
        <v>103</v>
      </c>
    </row>
    <row r="858" spans="1:17" ht="14.4" customHeight="1" x14ac:dyDescent="0.3">
      <c r="A858" s="240" t="s">
        <v>717</v>
      </c>
      <c r="B858" s="241" t="s">
        <v>530</v>
      </c>
      <c r="C858" s="241" t="s">
        <v>531</v>
      </c>
      <c r="D858" s="241" t="s">
        <v>587</v>
      </c>
      <c r="E858" s="241" t="s">
        <v>588</v>
      </c>
      <c r="F858" s="244">
        <v>1</v>
      </c>
      <c r="G858" s="244">
        <v>222</v>
      </c>
      <c r="H858" s="244">
        <v>1</v>
      </c>
      <c r="I858" s="244">
        <v>222</v>
      </c>
      <c r="J858" s="244"/>
      <c r="K858" s="244"/>
      <c r="L858" s="244"/>
      <c r="M858" s="244"/>
      <c r="N858" s="244"/>
      <c r="O858" s="244"/>
      <c r="P858" s="260"/>
      <c r="Q858" s="245"/>
    </row>
    <row r="859" spans="1:17" ht="14.4" customHeight="1" x14ac:dyDescent="0.3">
      <c r="A859" s="240" t="s">
        <v>717</v>
      </c>
      <c r="B859" s="241" t="s">
        <v>530</v>
      </c>
      <c r="C859" s="241" t="s">
        <v>531</v>
      </c>
      <c r="D859" s="241" t="s">
        <v>589</v>
      </c>
      <c r="E859" s="241" t="s">
        <v>590</v>
      </c>
      <c r="F859" s="244">
        <v>1</v>
      </c>
      <c r="G859" s="244">
        <v>107</v>
      </c>
      <c r="H859" s="244">
        <v>1</v>
      </c>
      <c r="I859" s="244">
        <v>107</v>
      </c>
      <c r="J859" s="244"/>
      <c r="K859" s="244"/>
      <c r="L859" s="244"/>
      <c r="M859" s="244"/>
      <c r="N859" s="244"/>
      <c r="O859" s="244"/>
      <c r="P859" s="260"/>
      <c r="Q859" s="245"/>
    </row>
    <row r="860" spans="1:17" ht="14.4" customHeight="1" x14ac:dyDescent="0.3">
      <c r="A860" s="240" t="s">
        <v>717</v>
      </c>
      <c r="B860" s="241" t="s">
        <v>530</v>
      </c>
      <c r="C860" s="241" t="s">
        <v>531</v>
      </c>
      <c r="D860" s="241" t="s">
        <v>593</v>
      </c>
      <c r="E860" s="241" t="s">
        <v>594</v>
      </c>
      <c r="F860" s="244">
        <v>6</v>
      </c>
      <c r="G860" s="244">
        <v>162</v>
      </c>
      <c r="H860" s="244">
        <v>1</v>
      </c>
      <c r="I860" s="244">
        <v>27</v>
      </c>
      <c r="J860" s="244">
        <v>4</v>
      </c>
      <c r="K860" s="244">
        <v>108</v>
      </c>
      <c r="L860" s="244">
        <v>0.66666666666666663</v>
      </c>
      <c r="M860" s="244">
        <v>27</v>
      </c>
      <c r="N860" s="244"/>
      <c r="O860" s="244"/>
      <c r="P860" s="260"/>
      <c r="Q860" s="245"/>
    </row>
    <row r="861" spans="1:17" ht="14.4" customHeight="1" x14ac:dyDescent="0.3">
      <c r="A861" s="240" t="s">
        <v>717</v>
      </c>
      <c r="B861" s="241" t="s">
        <v>530</v>
      </c>
      <c r="C861" s="241" t="s">
        <v>531</v>
      </c>
      <c r="D861" s="241" t="s">
        <v>595</v>
      </c>
      <c r="E861" s="241" t="s">
        <v>596</v>
      </c>
      <c r="F861" s="244"/>
      <c r="G861" s="244"/>
      <c r="H861" s="244"/>
      <c r="I861" s="244"/>
      <c r="J861" s="244">
        <v>1</v>
      </c>
      <c r="K861" s="244">
        <v>46</v>
      </c>
      <c r="L861" s="244"/>
      <c r="M861" s="244">
        <v>46</v>
      </c>
      <c r="N861" s="244"/>
      <c r="O861" s="244"/>
      <c r="P861" s="260"/>
      <c r="Q861" s="245"/>
    </row>
    <row r="862" spans="1:17" ht="14.4" customHeight="1" x14ac:dyDescent="0.3">
      <c r="A862" s="240" t="s">
        <v>717</v>
      </c>
      <c r="B862" s="241" t="s">
        <v>530</v>
      </c>
      <c r="C862" s="241" t="s">
        <v>531</v>
      </c>
      <c r="D862" s="241" t="s">
        <v>599</v>
      </c>
      <c r="E862" s="241" t="s">
        <v>600</v>
      </c>
      <c r="F862" s="244">
        <v>7</v>
      </c>
      <c r="G862" s="244">
        <v>2499</v>
      </c>
      <c r="H862" s="244">
        <v>1</v>
      </c>
      <c r="I862" s="244">
        <v>357</v>
      </c>
      <c r="J862" s="244">
        <v>3</v>
      </c>
      <c r="K862" s="244">
        <v>1083</v>
      </c>
      <c r="L862" s="244">
        <v>0.43337334933973587</v>
      </c>
      <c r="M862" s="244">
        <v>361</v>
      </c>
      <c r="N862" s="244">
        <v>2</v>
      </c>
      <c r="O862" s="244">
        <v>730</v>
      </c>
      <c r="P862" s="260">
        <v>0.29211684673869548</v>
      </c>
      <c r="Q862" s="245">
        <v>365</v>
      </c>
    </row>
    <row r="863" spans="1:17" ht="14.4" customHeight="1" x14ac:dyDescent="0.3">
      <c r="A863" s="240" t="s">
        <v>717</v>
      </c>
      <c r="B863" s="241" t="s">
        <v>530</v>
      </c>
      <c r="C863" s="241" t="s">
        <v>531</v>
      </c>
      <c r="D863" s="241" t="s">
        <v>601</v>
      </c>
      <c r="E863" s="241" t="s">
        <v>602</v>
      </c>
      <c r="F863" s="244">
        <v>5</v>
      </c>
      <c r="G863" s="244">
        <v>180</v>
      </c>
      <c r="H863" s="244">
        <v>1</v>
      </c>
      <c r="I863" s="244">
        <v>36</v>
      </c>
      <c r="J863" s="244">
        <v>6</v>
      </c>
      <c r="K863" s="244">
        <v>216</v>
      </c>
      <c r="L863" s="244">
        <v>1.2</v>
      </c>
      <c r="M863" s="244">
        <v>36</v>
      </c>
      <c r="N863" s="244">
        <v>6</v>
      </c>
      <c r="O863" s="244">
        <v>222</v>
      </c>
      <c r="P863" s="260">
        <v>1.2333333333333334</v>
      </c>
      <c r="Q863" s="245">
        <v>37</v>
      </c>
    </row>
    <row r="864" spans="1:17" ht="14.4" customHeight="1" x14ac:dyDescent="0.3">
      <c r="A864" s="240" t="s">
        <v>717</v>
      </c>
      <c r="B864" s="241" t="s">
        <v>530</v>
      </c>
      <c r="C864" s="241" t="s">
        <v>531</v>
      </c>
      <c r="D864" s="241" t="s">
        <v>603</v>
      </c>
      <c r="E864" s="241" t="s">
        <v>604</v>
      </c>
      <c r="F864" s="244"/>
      <c r="G864" s="244"/>
      <c r="H864" s="244"/>
      <c r="I864" s="244"/>
      <c r="J864" s="244">
        <v>2</v>
      </c>
      <c r="K864" s="244">
        <v>332</v>
      </c>
      <c r="L864" s="244"/>
      <c r="M864" s="244">
        <v>166</v>
      </c>
      <c r="N864" s="244">
        <v>2</v>
      </c>
      <c r="O864" s="244">
        <v>334</v>
      </c>
      <c r="P864" s="260"/>
      <c r="Q864" s="245">
        <v>167</v>
      </c>
    </row>
    <row r="865" spans="1:17" ht="14.4" customHeight="1" x14ac:dyDescent="0.3">
      <c r="A865" s="240" t="s">
        <v>717</v>
      </c>
      <c r="B865" s="241" t="s">
        <v>530</v>
      </c>
      <c r="C865" s="241" t="s">
        <v>531</v>
      </c>
      <c r="D865" s="241" t="s">
        <v>613</v>
      </c>
      <c r="E865" s="241" t="s">
        <v>614</v>
      </c>
      <c r="F865" s="244">
        <v>8</v>
      </c>
      <c r="G865" s="244">
        <v>5248</v>
      </c>
      <c r="H865" s="244">
        <v>1</v>
      </c>
      <c r="I865" s="244">
        <v>656</v>
      </c>
      <c r="J865" s="244">
        <v>13</v>
      </c>
      <c r="K865" s="244">
        <v>8580</v>
      </c>
      <c r="L865" s="244">
        <v>1.6349085365853659</v>
      </c>
      <c r="M865" s="244">
        <v>660</v>
      </c>
      <c r="N865" s="244">
        <v>7</v>
      </c>
      <c r="O865" s="244">
        <v>4648</v>
      </c>
      <c r="P865" s="260">
        <v>0.88567073170731703</v>
      </c>
      <c r="Q865" s="245">
        <v>664</v>
      </c>
    </row>
    <row r="866" spans="1:17" ht="14.4" customHeight="1" x14ac:dyDescent="0.3">
      <c r="A866" s="240" t="s">
        <v>717</v>
      </c>
      <c r="B866" s="241" t="s">
        <v>530</v>
      </c>
      <c r="C866" s="241" t="s">
        <v>531</v>
      </c>
      <c r="D866" s="241" t="s">
        <v>615</v>
      </c>
      <c r="E866" s="241" t="s">
        <v>616</v>
      </c>
      <c r="F866" s="244">
        <v>31</v>
      </c>
      <c r="G866" s="244">
        <v>2418</v>
      </c>
      <c r="H866" s="244">
        <v>1</v>
      </c>
      <c r="I866" s="244">
        <v>78</v>
      </c>
      <c r="J866" s="244">
        <v>60</v>
      </c>
      <c r="K866" s="244">
        <v>4680</v>
      </c>
      <c r="L866" s="244">
        <v>1.935483870967742</v>
      </c>
      <c r="M866" s="244">
        <v>78</v>
      </c>
      <c r="N866" s="244">
        <v>37</v>
      </c>
      <c r="O866" s="244">
        <v>2923</v>
      </c>
      <c r="P866" s="260">
        <v>1.2088502894954507</v>
      </c>
      <c r="Q866" s="245">
        <v>79</v>
      </c>
    </row>
    <row r="867" spans="1:17" ht="14.4" customHeight="1" x14ac:dyDescent="0.3">
      <c r="A867" s="240" t="s">
        <v>717</v>
      </c>
      <c r="B867" s="241" t="s">
        <v>530</v>
      </c>
      <c r="C867" s="241" t="s">
        <v>531</v>
      </c>
      <c r="D867" s="241" t="s">
        <v>617</v>
      </c>
      <c r="E867" s="241" t="s">
        <v>618</v>
      </c>
      <c r="F867" s="244">
        <v>1</v>
      </c>
      <c r="G867" s="244">
        <v>114</v>
      </c>
      <c r="H867" s="244">
        <v>1</v>
      </c>
      <c r="I867" s="244">
        <v>114</v>
      </c>
      <c r="J867" s="244"/>
      <c r="K867" s="244"/>
      <c r="L867" s="244"/>
      <c r="M867" s="244"/>
      <c r="N867" s="244"/>
      <c r="O867" s="244"/>
      <c r="P867" s="260"/>
      <c r="Q867" s="245"/>
    </row>
    <row r="868" spans="1:17" ht="14.4" customHeight="1" x14ac:dyDescent="0.3">
      <c r="A868" s="240" t="s">
        <v>717</v>
      </c>
      <c r="B868" s="241" t="s">
        <v>530</v>
      </c>
      <c r="C868" s="241" t="s">
        <v>531</v>
      </c>
      <c r="D868" s="241" t="s">
        <v>619</v>
      </c>
      <c r="E868" s="241" t="s">
        <v>620</v>
      </c>
      <c r="F868" s="244">
        <v>4</v>
      </c>
      <c r="G868" s="244">
        <v>540</v>
      </c>
      <c r="H868" s="244">
        <v>1</v>
      </c>
      <c r="I868" s="244">
        <v>135</v>
      </c>
      <c r="J868" s="244">
        <v>10</v>
      </c>
      <c r="K868" s="244">
        <v>1350</v>
      </c>
      <c r="L868" s="244">
        <v>2.5</v>
      </c>
      <c r="M868" s="244">
        <v>135</v>
      </c>
      <c r="N868" s="244">
        <v>5</v>
      </c>
      <c r="O868" s="244">
        <v>680</v>
      </c>
      <c r="P868" s="260">
        <v>1.2592592592592593</v>
      </c>
      <c r="Q868" s="245">
        <v>136</v>
      </c>
    </row>
    <row r="869" spans="1:17" ht="14.4" customHeight="1" x14ac:dyDescent="0.3">
      <c r="A869" s="240" t="s">
        <v>717</v>
      </c>
      <c r="B869" s="241" t="s">
        <v>530</v>
      </c>
      <c r="C869" s="241" t="s">
        <v>531</v>
      </c>
      <c r="D869" s="241" t="s">
        <v>623</v>
      </c>
      <c r="E869" s="241" t="s">
        <v>624</v>
      </c>
      <c r="F869" s="244">
        <v>1</v>
      </c>
      <c r="G869" s="244">
        <v>278</v>
      </c>
      <c r="H869" s="244">
        <v>1</v>
      </c>
      <c r="I869" s="244">
        <v>278</v>
      </c>
      <c r="J869" s="244">
        <v>7</v>
      </c>
      <c r="K869" s="244">
        <v>1960</v>
      </c>
      <c r="L869" s="244">
        <v>7.0503597122302155</v>
      </c>
      <c r="M869" s="244">
        <v>280</v>
      </c>
      <c r="N869" s="244">
        <v>2</v>
      </c>
      <c r="O869" s="244">
        <v>562</v>
      </c>
      <c r="P869" s="260">
        <v>2.0215827338129495</v>
      </c>
      <c r="Q869" s="245">
        <v>281</v>
      </c>
    </row>
    <row r="870" spans="1:17" ht="14.4" customHeight="1" x14ac:dyDescent="0.3">
      <c r="A870" s="240" t="s">
        <v>717</v>
      </c>
      <c r="B870" s="241" t="s">
        <v>530</v>
      </c>
      <c r="C870" s="241" t="s">
        <v>531</v>
      </c>
      <c r="D870" s="241" t="s">
        <v>625</v>
      </c>
      <c r="E870" s="241" t="s">
        <v>626</v>
      </c>
      <c r="F870" s="244">
        <v>6</v>
      </c>
      <c r="G870" s="244">
        <v>1440</v>
      </c>
      <c r="H870" s="244">
        <v>1</v>
      </c>
      <c r="I870" s="244">
        <v>240</v>
      </c>
      <c r="J870" s="244">
        <v>7</v>
      </c>
      <c r="K870" s="244">
        <v>1694</v>
      </c>
      <c r="L870" s="244">
        <v>1.1763888888888889</v>
      </c>
      <c r="M870" s="244">
        <v>242</v>
      </c>
      <c r="N870" s="244">
        <v>8</v>
      </c>
      <c r="O870" s="244">
        <v>1944</v>
      </c>
      <c r="P870" s="260">
        <v>1.35</v>
      </c>
      <c r="Q870" s="245">
        <v>243</v>
      </c>
    </row>
    <row r="871" spans="1:17" ht="14.4" customHeight="1" x14ac:dyDescent="0.3">
      <c r="A871" s="240" t="s">
        <v>717</v>
      </c>
      <c r="B871" s="241" t="s">
        <v>530</v>
      </c>
      <c r="C871" s="241" t="s">
        <v>531</v>
      </c>
      <c r="D871" s="241" t="s">
        <v>627</v>
      </c>
      <c r="E871" s="241" t="s">
        <v>628</v>
      </c>
      <c r="F871" s="244">
        <v>1</v>
      </c>
      <c r="G871" s="244">
        <v>3393</v>
      </c>
      <c r="H871" s="244">
        <v>1</v>
      </c>
      <c r="I871" s="244">
        <v>3393</v>
      </c>
      <c r="J871" s="244">
        <v>2</v>
      </c>
      <c r="K871" s="244">
        <v>6826</v>
      </c>
      <c r="L871" s="244">
        <v>2.0117889773062188</v>
      </c>
      <c r="M871" s="244">
        <v>3413</v>
      </c>
      <c r="N871" s="244"/>
      <c r="O871" s="244"/>
      <c r="P871" s="260"/>
      <c r="Q871" s="245"/>
    </row>
    <row r="872" spans="1:17" ht="14.4" customHeight="1" x14ac:dyDescent="0.3">
      <c r="A872" s="240" t="s">
        <v>717</v>
      </c>
      <c r="B872" s="241" t="s">
        <v>530</v>
      </c>
      <c r="C872" s="241" t="s">
        <v>531</v>
      </c>
      <c r="D872" s="241" t="s">
        <v>629</v>
      </c>
      <c r="E872" s="241" t="s">
        <v>630</v>
      </c>
      <c r="F872" s="244">
        <v>77</v>
      </c>
      <c r="G872" s="244">
        <v>34727</v>
      </c>
      <c r="H872" s="244">
        <v>1</v>
      </c>
      <c r="I872" s="244">
        <v>451</v>
      </c>
      <c r="J872" s="244">
        <v>97</v>
      </c>
      <c r="K872" s="244">
        <v>43941</v>
      </c>
      <c r="L872" s="244">
        <v>1.265326691047312</v>
      </c>
      <c r="M872" s="244">
        <v>453</v>
      </c>
      <c r="N872" s="244">
        <v>71</v>
      </c>
      <c r="O872" s="244">
        <v>32376</v>
      </c>
      <c r="P872" s="260">
        <v>0.93230051544907422</v>
      </c>
      <c r="Q872" s="245">
        <v>456</v>
      </c>
    </row>
    <row r="873" spans="1:17" ht="14.4" customHeight="1" x14ac:dyDescent="0.3">
      <c r="A873" s="240" t="s">
        <v>717</v>
      </c>
      <c r="B873" s="241" t="s">
        <v>530</v>
      </c>
      <c r="C873" s="241" t="s">
        <v>531</v>
      </c>
      <c r="D873" s="241" t="s">
        <v>631</v>
      </c>
      <c r="E873" s="241" t="s">
        <v>632</v>
      </c>
      <c r="F873" s="244">
        <v>5</v>
      </c>
      <c r="G873" s="244">
        <v>2260</v>
      </c>
      <c r="H873" s="244">
        <v>1</v>
      </c>
      <c r="I873" s="244">
        <v>452</v>
      </c>
      <c r="J873" s="244">
        <v>5</v>
      </c>
      <c r="K873" s="244">
        <v>2270</v>
      </c>
      <c r="L873" s="244">
        <v>1.0044247787610618</v>
      </c>
      <c r="M873" s="244">
        <v>454</v>
      </c>
      <c r="N873" s="244">
        <v>4</v>
      </c>
      <c r="O873" s="244">
        <v>1828</v>
      </c>
      <c r="P873" s="260">
        <v>0.80884955752212384</v>
      </c>
      <c r="Q873" s="245">
        <v>457</v>
      </c>
    </row>
    <row r="874" spans="1:17" ht="14.4" customHeight="1" x14ac:dyDescent="0.3">
      <c r="A874" s="240" t="s">
        <v>717</v>
      </c>
      <c r="B874" s="241" t="s">
        <v>530</v>
      </c>
      <c r="C874" s="241" t="s">
        <v>531</v>
      </c>
      <c r="D874" s="241" t="s">
        <v>635</v>
      </c>
      <c r="E874" s="241" t="s">
        <v>636</v>
      </c>
      <c r="F874" s="244">
        <v>1</v>
      </c>
      <c r="G874" s="244">
        <v>395</v>
      </c>
      <c r="H874" s="244">
        <v>1</v>
      </c>
      <c r="I874" s="244">
        <v>395</v>
      </c>
      <c r="J874" s="244">
        <v>3</v>
      </c>
      <c r="K874" s="244">
        <v>1197</v>
      </c>
      <c r="L874" s="244">
        <v>3.0303797468354432</v>
      </c>
      <c r="M874" s="244">
        <v>399</v>
      </c>
      <c r="N874" s="244"/>
      <c r="O874" s="244"/>
      <c r="P874" s="260"/>
      <c r="Q874" s="245"/>
    </row>
    <row r="875" spans="1:17" ht="14.4" customHeight="1" x14ac:dyDescent="0.3">
      <c r="A875" s="240" t="s">
        <v>717</v>
      </c>
      <c r="B875" s="241" t="s">
        <v>530</v>
      </c>
      <c r="C875" s="241" t="s">
        <v>531</v>
      </c>
      <c r="D875" s="241" t="s">
        <v>637</v>
      </c>
      <c r="E875" s="241" t="s">
        <v>638</v>
      </c>
      <c r="F875" s="244">
        <v>82</v>
      </c>
      <c r="G875" s="244">
        <v>28126</v>
      </c>
      <c r="H875" s="244">
        <v>1</v>
      </c>
      <c r="I875" s="244">
        <v>343</v>
      </c>
      <c r="J875" s="244">
        <v>103</v>
      </c>
      <c r="K875" s="244">
        <v>35535</v>
      </c>
      <c r="L875" s="244">
        <v>1.2634217450046221</v>
      </c>
      <c r="M875" s="244">
        <v>345</v>
      </c>
      <c r="N875" s="244">
        <v>77</v>
      </c>
      <c r="O875" s="244">
        <v>26796</v>
      </c>
      <c r="P875" s="260">
        <v>0.95271279243404683</v>
      </c>
      <c r="Q875" s="245">
        <v>348</v>
      </c>
    </row>
    <row r="876" spans="1:17" ht="14.4" customHeight="1" x14ac:dyDescent="0.3">
      <c r="A876" s="240" t="s">
        <v>717</v>
      </c>
      <c r="B876" s="241" t="s">
        <v>530</v>
      </c>
      <c r="C876" s="241" t="s">
        <v>531</v>
      </c>
      <c r="D876" s="241" t="s">
        <v>639</v>
      </c>
      <c r="E876" s="241" t="s">
        <v>640</v>
      </c>
      <c r="F876" s="244">
        <v>3</v>
      </c>
      <c r="G876" s="244">
        <v>8592</v>
      </c>
      <c r="H876" s="244">
        <v>1</v>
      </c>
      <c r="I876" s="244">
        <v>2864</v>
      </c>
      <c r="J876" s="244">
        <v>5</v>
      </c>
      <c r="K876" s="244">
        <v>14370</v>
      </c>
      <c r="L876" s="244">
        <v>1.6724860335195531</v>
      </c>
      <c r="M876" s="244">
        <v>2874</v>
      </c>
      <c r="N876" s="244">
        <v>4</v>
      </c>
      <c r="O876" s="244">
        <v>11544</v>
      </c>
      <c r="P876" s="260">
        <v>1.3435754189944134</v>
      </c>
      <c r="Q876" s="245">
        <v>2886</v>
      </c>
    </row>
    <row r="877" spans="1:17" ht="14.4" customHeight="1" x14ac:dyDescent="0.3">
      <c r="A877" s="240" t="s">
        <v>717</v>
      </c>
      <c r="B877" s="241" t="s">
        <v>530</v>
      </c>
      <c r="C877" s="241" t="s">
        <v>531</v>
      </c>
      <c r="D877" s="241" t="s">
        <v>643</v>
      </c>
      <c r="E877" s="241" t="s">
        <v>644</v>
      </c>
      <c r="F877" s="244">
        <v>1</v>
      </c>
      <c r="G877" s="244">
        <v>1228</v>
      </c>
      <c r="H877" s="244">
        <v>1</v>
      </c>
      <c r="I877" s="244">
        <v>1228</v>
      </c>
      <c r="J877" s="244">
        <v>6</v>
      </c>
      <c r="K877" s="244">
        <v>7416</v>
      </c>
      <c r="L877" s="244">
        <v>6.0390879478827362</v>
      </c>
      <c r="M877" s="244">
        <v>1236</v>
      </c>
      <c r="N877" s="244">
        <v>3</v>
      </c>
      <c r="O877" s="244">
        <v>3735</v>
      </c>
      <c r="P877" s="260">
        <v>3.0415309446254071</v>
      </c>
      <c r="Q877" s="245">
        <v>1245</v>
      </c>
    </row>
    <row r="878" spans="1:17" ht="14.4" customHeight="1" x14ac:dyDescent="0.3">
      <c r="A878" s="240" t="s">
        <v>717</v>
      </c>
      <c r="B878" s="241" t="s">
        <v>530</v>
      </c>
      <c r="C878" s="241" t="s">
        <v>531</v>
      </c>
      <c r="D878" s="241" t="s">
        <v>645</v>
      </c>
      <c r="E878" s="241" t="s">
        <v>646</v>
      </c>
      <c r="F878" s="244">
        <v>7</v>
      </c>
      <c r="G878" s="244">
        <v>15477</v>
      </c>
      <c r="H878" s="244">
        <v>1</v>
      </c>
      <c r="I878" s="244">
        <v>2211</v>
      </c>
      <c r="J878" s="244">
        <v>34</v>
      </c>
      <c r="K878" s="244">
        <v>75514</v>
      </c>
      <c r="L878" s="244">
        <v>4.8791109388124312</v>
      </c>
      <c r="M878" s="244">
        <v>2221</v>
      </c>
      <c r="N878" s="244">
        <v>12</v>
      </c>
      <c r="O878" s="244">
        <v>26796</v>
      </c>
      <c r="P878" s="260">
        <v>1.7313432835820894</v>
      </c>
      <c r="Q878" s="245">
        <v>2233</v>
      </c>
    </row>
    <row r="879" spans="1:17" ht="14.4" customHeight="1" x14ac:dyDescent="0.3">
      <c r="A879" s="240" t="s">
        <v>717</v>
      </c>
      <c r="B879" s="241" t="s">
        <v>530</v>
      </c>
      <c r="C879" s="241" t="s">
        <v>531</v>
      </c>
      <c r="D879" s="241" t="s">
        <v>647</v>
      </c>
      <c r="E879" s="241" t="s">
        <v>648</v>
      </c>
      <c r="F879" s="244">
        <v>7</v>
      </c>
      <c r="G879" s="244">
        <v>6986</v>
      </c>
      <c r="H879" s="244">
        <v>1</v>
      </c>
      <c r="I879" s="244">
        <v>998</v>
      </c>
      <c r="J879" s="244">
        <v>34</v>
      </c>
      <c r="K879" s="244">
        <v>34000</v>
      </c>
      <c r="L879" s="244">
        <v>4.8668766103635841</v>
      </c>
      <c r="M879" s="244">
        <v>1000</v>
      </c>
      <c r="N879" s="244">
        <v>12</v>
      </c>
      <c r="O879" s="244">
        <v>12024</v>
      </c>
      <c r="P879" s="260">
        <v>1.72115659891211</v>
      </c>
      <c r="Q879" s="245">
        <v>1002</v>
      </c>
    </row>
    <row r="880" spans="1:17" ht="14.4" customHeight="1" x14ac:dyDescent="0.3">
      <c r="A880" s="240" t="s">
        <v>718</v>
      </c>
      <c r="B880" s="241" t="s">
        <v>530</v>
      </c>
      <c r="C880" s="241" t="s">
        <v>531</v>
      </c>
      <c r="D880" s="241" t="s">
        <v>534</v>
      </c>
      <c r="E880" s="241" t="s">
        <v>535</v>
      </c>
      <c r="F880" s="244">
        <v>6</v>
      </c>
      <c r="G880" s="244">
        <v>6036</v>
      </c>
      <c r="H880" s="244">
        <v>1</v>
      </c>
      <c r="I880" s="244">
        <v>1006</v>
      </c>
      <c r="J880" s="244">
        <v>7</v>
      </c>
      <c r="K880" s="244">
        <v>7098</v>
      </c>
      <c r="L880" s="244">
        <v>1.1759443339960238</v>
      </c>
      <c r="M880" s="244">
        <v>1014</v>
      </c>
      <c r="N880" s="244">
        <v>4</v>
      </c>
      <c r="O880" s="244">
        <v>4096</v>
      </c>
      <c r="P880" s="260">
        <v>0.67859509609012592</v>
      </c>
      <c r="Q880" s="245">
        <v>1024</v>
      </c>
    </row>
    <row r="881" spans="1:17" ht="14.4" customHeight="1" x14ac:dyDescent="0.3">
      <c r="A881" s="240" t="s">
        <v>718</v>
      </c>
      <c r="B881" s="241" t="s">
        <v>530</v>
      </c>
      <c r="C881" s="241" t="s">
        <v>531</v>
      </c>
      <c r="D881" s="241" t="s">
        <v>536</v>
      </c>
      <c r="E881" s="241" t="s">
        <v>537</v>
      </c>
      <c r="F881" s="244">
        <v>5</v>
      </c>
      <c r="G881" s="244">
        <v>10185</v>
      </c>
      <c r="H881" s="244">
        <v>1</v>
      </c>
      <c r="I881" s="244">
        <v>2037</v>
      </c>
      <c r="J881" s="244">
        <v>1</v>
      </c>
      <c r="K881" s="244">
        <v>2049</v>
      </c>
      <c r="L881" s="244">
        <v>0.20117820324005892</v>
      </c>
      <c r="M881" s="244">
        <v>2049</v>
      </c>
      <c r="N881" s="244">
        <v>4</v>
      </c>
      <c r="O881" s="244">
        <v>8256</v>
      </c>
      <c r="P881" s="260">
        <v>0.8106038291605302</v>
      </c>
      <c r="Q881" s="245">
        <v>2064</v>
      </c>
    </row>
    <row r="882" spans="1:17" ht="14.4" customHeight="1" x14ac:dyDescent="0.3">
      <c r="A882" s="240" t="s">
        <v>718</v>
      </c>
      <c r="B882" s="241" t="s">
        <v>530</v>
      </c>
      <c r="C882" s="241" t="s">
        <v>531</v>
      </c>
      <c r="D882" s="241" t="s">
        <v>544</v>
      </c>
      <c r="E882" s="241" t="s">
        <v>543</v>
      </c>
      <c r="F882" s="244">
        <v>30</v>
      </c>
      <c r="G882" s="244">
        <v>1590</v>
      </c>
      <c r="H882" s="244">
        <v>1</v>
      </c>
      <c r="I882" s="244">
        <v>53</v>
      </c>
      <c r="J882" s="244">
        <v>18</v>
      </c>
      <c r="K882" s="244">
        <v>954</v>
      </c>
      <c r="L882" s="244">
        <v>0.6</v>
      </c>
      <c r="M882" s="244">
        <v>53</v>
      </c>
      <c r="N882" s="244">
        <v>32</v>
      </c>
      <c r="O882" s="244">
        <v>1696</v>
      </c>
      <c r="P882" s="260">
        <v>1.0666666666666667</v>
      </c>
      <c r="Q882" s="245">
        <v>53</v>
      </c>
    </row>
    <row r="883" spans="1:17" ht="14.4" customHeight="1" x14ac:dyDescent="0.3">
      <c r="A883" s="240" t="s">
        <v>718</v>
      </c>
      <c r="B883" s="241" t="s">
        <v>530</v>
      </c>
      <c r="C883" s="241" t="s">
        <v>531</v>
      </c>
      <c r="D883" s="241" t="s">
        <v>545</v>
      </c>
      <c r="E883" s="241" t="s">
        <v>546</v>
      </c>
      <c r="F883" s="244">
        <v>8</v>
      </c>
      <c r="G883" s="244">
        <v>424</v>
      </c>
      <c r="H883" s="244">
        <v>1</v>
      </c>
      <c r="I883" s="244">
        <v>53</v>
      </c>
      <c r="J883" s="244">
        <v>8</v>
      </c>
      <c r="K883" s="244">
        <v>424</v>
      </c>
      <c r="L883" s="244">
        <v>1</v>
      </c>
      <c r="M883" s="244">
        <v>53</v>
      </c>
      <c r="N883" s="244"/>
      <c r="O883" s="244"/>
      <c r="P883" s="260"/>
      <c r="Q883" s="245"/>
    </row>
    <row r="884" spans="1:17" ht="14.4" customHeight="1" x14ac:dyDescent="0.3">
      <c r="A884" s="240" t="s">
        <v>718</v>
      </c>
      <c r="B884" s="241" t="s">
        <v>530</v>
      </c>
      <c r="C884" s="241" t="s">
        <v>531</v>
      </c>
      <c r="D884" s="241" t="s">
        <v>547</v>
      </c>
      <c r="E884" s="241" t="s">
        <v>548</v>
      </c>
      <c r="F884" s="244">
        <v>28</v>
      </c>
      <c r="G884" s="244">
        <v>3360</v>
      </c>
      <c r="H884" s="244">
        <v>1</v>
      </c>
      <c r="I884" s="244">
        <v>120</v>
      </c>
      <c r="J884" s="244">
        <v>16</v>
      </c>
      <c r="K884" s="244">
        <v>1920</v>
      </c>
      <c r="L884" s="244">
        <v>0.5714285714285714</v>
      </c>
      <c r="M884" s="244">
        <v>120</v>
      </c>
      <c r="N884" s="244">
        <v>6</v>
      </c>
      <c r="O884" s="244">
        <v>726</v>
      </c>
      <c r="P884" s="260">
        <v>0.21607142857142858</v>
      </c>
      <c r="Q884" s="245">
        <v>121</v>
      </c>
    </row>
    <row r="885" spans="1:17" ht="14.4" customHeight="1" x14ac:dyDescent="0.3">
      <c r="A885" s="240" t="s">
        <v>718</v>
      </c>
      <c r="B885" s="241" t="s">
        <v>530</v>
      </c>
      <c r="C885" s="241" t="s">
        <v>531</v>
      </c>
      <c r="D885" s="241" t="s">
        <v>555</v>
      </c>
      <c r="E885" s="241" t="s">
        <v>556</v>
      </c>
      <c r="F885" s="244"/>
      <c r="G885" s="244"/>
      <c r="H885" s="244"/>
      <c r="I885" s="244"/>
      <c r="J885" s="244">
        <v>1</v>
      </c>
      <c r="K885" s="244">
        <v>224</v>
      </c>
      <c r="L885" s="244"/>
      <c r="M885" s="244">
        <v>224</v>
      </c>
      <c r="N885" s="244"/>
      <c r="O885" s="244"/>
      <c r="P885" s="260"/>
      <c r="Q885" s="245"/>
    </row>
    <row r="886" spans="1:17" ht="14.4" customHeight="1" x14ac:dyDescent="0.3">
      <c r="A886" s="240" t="s">
        <v>718</v>
      </c>
      <c r="B886" s="241" t="s">
        <v>530</v>
      </c>
      <c r="C886" s="241" t="s">
        <v>531</v>
      </c>
      <c r="D886" s="241" t="s">
        <v>559</v>
      </c>
      <c r="E886" s="241" t="s">
        <v>560</v>
      </c>
      <c r="F886" s="244">
        <v>221</v>
      </c>
      <c r="G886" s="244">
        <v>35802</v>
      </c>
      <c r="H886" s="244">
        <v>1</v>
      </c>
      <c r="I886" s="244">
        <v>162</v>
      </c>
      <c r="J886" s="244">
        <v>131</v>
      </c>
      <c r="K886" s="244">
        <v>21484</v>
      </c>
      <c r="L886" s="244">
        <v>0.60007820792134514</v>
      </c>
      <c r="M886" s="244">
        <v>164</v>
      </c>
      <c r="N886" s="244">
        <v>146</v>
      </c>
      <c r="O886" s="244">
        <v>24090</v>
      </c>
      <c r="P886" s="260">
        <v>0.6728674375733199</v>
      </c>
      <c r="Q886" s="245">
        <v>165</v>
      </c>
    </row>
    <row r="887" spans="1:17" ht="14.4" customHeight="1" x14ac:dyDescent="0.3">
      <c r="A887" s="240" t="s">
        <v>718</v>
      </c>
      <c r="B887" s="241" t="s">
        <v>530</v>
      </c>
      <c r="C887" s="241" t="s">
        <v>531</v>
      </c>
      <c r="D887" s="241" t="s">
        <v>561</v>
      </c>
      <c r="E887" s="241" t="s">
        <v>562</v>
      </c>
      <c r="F887" s="244">
        <v>1</v>
      </c>
      <c r="G887" s="244">
        <v>165</v>
      </c>
      <c r="H887" s="244">
        <v>1</v>
      </c>
      <c r="I887" s="244">
        <v>165</v>
      </c>
      <c r="J887" s="244">
        <v>8</v>
      </c>
      <c r="K887" s="244">
        <v>1336</v>
      </c>
      <c r="L887" s="244">
        <v>8.0969696969696976</v>
      </c>
      <c r="M887" s="244">
        <v>167</v>
      </c>
      <c r="N887" s="244">
        <v>6</v>
      </c>
      <c r="O887" s="244">
        <v>1008</v>
      </c>
      <c r="P887" s="260">
        <v>6.1090909090909093</v>
      </c>
      <c r="Q887" s="245">
        <v>168</v>
      </c>
    </row>
    <row r="888" spans="1:17" ht="14.4" customHeight="1" x14ac:dyDescent="0.3">
      <c r="A888" s="240" t="s">
        <v>718</v>
      </c>
      <c r="B888" s="241" t="s">
        <v>530</v>
      </c>
      <c r="C888" s="241" t="s">
        <v>531</v>
      </c>
      <c r="D888" s="241" t="s">
        <v>563</v>
      </c>
      <c r="E888" s="241" t="s">
        <v>564</v>
      </c>
      <c r="F888" s="244">
        <v>6</v>
      </c>
      <c r="G888" s="244">
        <v>948</v>
      </c>
      <c r="H888" s="244">
        <v>1</v>
      </c>
      <c r="I888" s="244">
        <v>158</v>
      </c>
      <c r="J888" s="244">
        <v>3</v>
      </c>
      <c r="K888" s="244">
        <v>477</v>
      </c>
      <c r="L888" s="244">
        <v>0.50316455696202533</v>
      </c>
      <c r="M888" s="244">
        <v>159</v>
      </c>
      <c r="N888" s="244">
        <v>3</v>
      </c>
      <c r="O888" s="244">
        <v>480</v>
      </c>
      <c r="P888" s="260">
        <v>0.50632911392405067</v>
      </c>
      <c r="Q888" s="245">
        <v>160</v>
      </c>
    </row>
    <row r="889" spans="1:17" ht="14.4" customHeight="1" x14ac:dyDescent="0.3">
      <c r="A889" s="240" t="s">
        <v>718</v>
      </c>
      <c r="B889" s="241" t="s">
        <v>530</v>
      </c>
      <c r="C889" s="241" t="s">
        <v>531</v>
      </c>
      <c r="D889" s="241" t="s">
        <v>567</v>
      </c>
      <c r="E889" s="241" t="s">
        <v>568</v>
      </c>
      <c r="F889" s="244">
        <v>45</v>
      </c>
      <c r="G889" s="244">
        <v>13995</v>
      </c>
      <c r="H889" s="244">
        <v>1</v>
      </c>
      <c r="I889" s="244">
        <v>311</v>
      </c>
      <c r="J889" s="244">
        <v>16</v>
      </c>
      <c r="K889" s="244">
        <v>5008</v>
      </c>
      <c r="L889" s="244">
        <v>0.35784208645944982</v>
      </c>
      <c r="M889" s="244">
        <v>313</v>
      </c>
      <c r="N889" s="244">
        <v>25</v>
      </c>
      <c r="O889" s="244">
        <v>7900</v>
      </c>
      <c r="P889" s="260">
        <v>0.56448731689889242</v>
      </c>
      <c r="Q889" s="245">
        <v>316</v>
      </c>
    </row>
    <row r="890" spans="1:17" ht="14.4" customHeight="1" x14ac:dyDescent="0.3">
      <c r="A890" s="240" t="s">
        <v>718</v>
      </c>
      <c r="B890" s="241" t="s">
        <v>530</v>
      </c>
      <c r="C890" s="241" t="s">
        <v>531</v>
      </c>
      <c r="D890" s="241" t="s">
        <v>569</v>
      </c>
      <c r="E890" s="241" t="s">
        <v>570</v>
      </c>
      <c r="F890" s="244">
        <v>23</v>
      </c>
      <c r="G890" s="244">
        <v>9729</v>
      </c>
      <c r="H890" s="244">
        <v>1</v>
      </c>
      <c r="I890" s="244">
        <v>423</v>
      </c>
      <c r="J890" s="244">
        <v>5</v>
      </c>
      <c r="K890" s="244">
        <v>2125</v>
      </c>
      <c r="L890" s="244">
        <v>0.21841915921471888</v>
      </c>
      <c r="M890" s="244">
        <v>425</v>
      </c>
      <c r="N890" s="244">
        <v>11</v>
      </c>
      <c r="O890" s="244">
        <v>4719</v>
      </c>
      <c r="P890" s="260">
        <v>0.48504471168670982</v>
      </c>
      <c r="Q890" s="245">
        <v>429</v>
      </c>
    </row>
    <row r="891" spans="1:17" ht="14.4" customHeight="1" x14ac:dyDescent="0.3">
      <c r="A891" s="240" t="s">
        <v>718</v>
      </c>
      <c r="B891" s="241" t="s">
        <v>530</v>
      </c>
      <c r="C891" s="241" t="s">
        <v>531</v>
      </c>
      <c r="D891" s="241" t="s">
        <v>575</v>
      </c>
      <c r="E891" s="241" t="s">
        <v>576</v>
      </c>
      <c r="F891" s="244"/>
      <c r="G891" s="244"/>
      <c r="H891" s="244"/>
      <c r="I891" s="244"/>
      <c r="J891" s="244">
        <v>36</v>
      </c>
      <c r="K891" s="244">
        <v>12132</v>
      </c>
      <c r="L891" s="244"/>
      <c r="M891" s="244">
        <v>337</v>
      </c>
      <c r="N891" s="244">
        <v>1</v>
      </c>
      <c r="O891" s="244">
        <v>338</v>
      </c>
      <c r="P891" s="260"/>
      <c r="Q891" s="245">
        <v>338</v>
      </c>
    </row>
    <row r="892" spans="1:17" ht="14.4" customHeight="1" x14ac:dyDescent="0.3">
      <c r="A892" s="240" t="s">
        <v>718</v>
      </c>
      <c r="B892" s="241" t="s">
        <v>530</v>
      </c>
      <c r="C892" s="241" t="s">
        <v>531</v>
      </c>
      <c r="D892" s="241" t="s">
        <v>579</v>
      </c>
      <c r="E892" s="241" t="s">
        <v>580</v>
      </c>
      <c r="F892" s="244"/>
      <c r="G892" s="244"/>
      <c r="H892" s="244"/>
      <c r="I892" s="244"/>
      <c r="J892" s="244"/>
      <c r="K892" s="244"/>
      <c r="L892" s="244"/>
      <c r="M892" s="244"/>
      <c r="N892" s="244">
        <v>2</v>
      </c>
      <c r="O892" s="244">
        <v>206</v>
      </c>
      <c r="P892" s="260"/>
      <c r="Q892" s="245">
        <v>103</v>
      </c>
    </row>
    <row r="893" spans="1:17" ht="14.4" customHeight="1" x14ac:dyDescent="0.3">
      <c r="A893" s="240" t="s">
        <v>718</v>
      </c>
      <c r="B893" s="241" t="s">
        <v>530</v>
      </c>
      <c r="C893" s="241" t="s">
        <v>531</v>
      </c>
      <c r="D893" s="241" t="s">
        <v>599</v>
      </c>
      <c r="E893" s="241" t="s">
        <v>600</v>
      </c>
      <c r="F893" s="244"/>
      <c r="G893" s="244"/>
      <c r="H893" s="244"/>
      <c r="I893" s="244"/>
      <c r="J893" s="244"/>
      <c r="K893" s="244"/>
      <c r="L893" s="244"/>
      <c r="M893" s="244"/>
      <c r="N893" s="244">
        <v>1</v>
      </c>
      <c r="O893" s="244">
        <v>365</v>
      </c>
      <c r="P893" s="260"/>
      <c r="Q893" s="245">
        <v>365</v>
      </c>
    </row>
    <row r="894" spans="1:17" ht="14.4" customHeight="1" x14ac:dyDescent="0.3">
      <c r="A894" s="240" t="s">
        <v>718</v>
      </c>
      <c r="B894" s="241" t="s">
        <v>530</v>
      </c>
      <c r="C894" s="241" t="s">
        <v>531</v>
      </c>
      <c r="D894" s="241" t="s">
        <v>603</v>
      </c>
      <c r="E894" s="241" t="s">
        <v>604</v>
      </c>
      <c r="F894" s="244"/>
      <c r="G894" s="244"/>
      <c r="H894" s="244"/>
      <c r="I894" s="244"/>
      <c r="J894" s="244"/>
      <c r="K894" s="244"/>
      <c r="L894" s="244"/>
      <c r="M894" s="244"/>
      <c r="N894" s="244">
        <v>1</v>
      </c>
      <c r="O894" s="244">
        <v>167</v>
      </c>
      <c r="P894" s="260"/>
      <c r="Q894" s="245">
        <v>167</v>
      </c>
    </row>
    <row r="895" spans="1:17" ht="14.4" customHeight="1" x14ac:dyDescent="0.3">
      <c r="A895" s="240" t="s">
        <v>718</v>
      </c>
      <c r="B895" s="241" t="s">
        <v>530</v>
      </c>
      <c r="C895" s="241" t="s">
        <v>531</v>
      </c>
      <c r="D895" s="241" t="s">
        <v>613</v>
      </c>
      <c r="E895" s="241" t="s">
        <v>614</v>
      </c>
      <c r="F895" s="244">
        <v>1</v>
      </c>
      <c r="G895" s="244">
        <v>656</v>
      </c>
      <c r="H895" s="244">
        <v>1</v>
      </c>
      <c r="I895" s="244">
        <v>656</v>
      </c>
      <c r="J895" s="244"/>
      <c r="K895" s="244"/>
      <c r="L895" s="244"/>
      <c r="M895" s="244"/>
      <c r="N895" s="244">
        <v>1</v>
      </c>
      <c r="O895" s="244">
        <v>664</v>
      </c>
      <c r="P895" s="260">
        <v>1.0121951219512195</v>
      </c>
      <c r="Q895" s="245">
        <v>664</v>
      </c>
    </row>
    <row r="896" spans="1:17" ht="14.4" customHeight="1" x14ac:dyDescent="0.3">
      <c r="A896" s="240" t="s">
        <v>718</v>
      </c>
      <c r="B896" s="241" t="s">
        <v>530</v>
      </c>
      <c r="C896" s="241" t="s">
        <v>531</v>
      </c>
      <c r="D896" s="241" t="s">
        <v>615</v>
      </c>
      <c r="E896" s="241" t="s">
        <v>616</v>
      </c>
      <c r="F896" s="244">
        <v>2</v>
      </c>
      <c r="G896" s="244">
        <v>156</v>
      </c>
      <c r="H896" s="244">
        <v>1</v>
      </c>
      <c r="I896" s="244">
        <v>78</v>
      </c>
      <c r="J896" s="244"/>
      <c r="K896" s="244"/>
      <c r="L896" s="244"/>
      <c r="M896" s="244"/>
      <c r="N896" s="244">
        <v>6</v>
      </c>
      <c r="O896" s="244">
        <v>474</v>
      </c>
      <c r="P896" s="260">
        <v>3.0384615384615383</v>
      </c>
      <c r="Q896" s="245">
        <v>79</v>
      </c>
    </row>
    <row r="897" spans="1:17" ht="14.4" customHeight="1" x14ac:dyDescent="0.3">
      <c r="A897" s="240" t="s">
        <v>718</v>
      </c>
      <c r="B897" s="241" t="s">
        <v>530</v>
      </c>
      <c r="C897" s="241" t="s">
        <v>531</v>
      </c>
      <c r="D897" s="241" t="s">
        <v>617</v>
      </c>
      <c r="E897" s="241" t="s">
        <v>618</v>
      </c>
      <c r="F897" s="244">
        <v>1</v>
      </c>
      <c r="G897" s="244">
        <v>114</v>
      </c>
      <c r="H897" s="244">
        <v>1</v>
      </c>
      <c r="I897" s="244">
        <v>114</v>
      </c>
      <c r="J897" s="244"/>
      <c r="K897" s="244"/>
      <c r="L897" s="244"/>
      <c r="M897" s="244"/>
      <c r="N897" s="244">
        <v>2</v>
      </c>
      <c r="O897" s="244">
        <v>230</v>
      </c>
      <c r="P897" s="260">
        <v>2.0175438596491229</v>
      </c>
      <c r="Q897" s="245">
        <v>115</v>
      </c>
    </row>
    <row r="898" spans="1:17" ht="14.4" customHeight="1" x14ac:dyDescent="0.3">
      <c r="A898" s="240" t="s">
        <v>718</v>
      </c>
      <c r="B898" s="241" t="s">
        <v>530</v>
      </c>
      <c r="C898" s="241" t="s">
        <v>531</v>
      </c>
      <c r="D898" s="241" t="s">
        <v>621</v>
      </c>
      <c r="E898" s="241" t="s">
        <v>622</v>
      </c>
      <c r="F898" s="244">
        <v>3</v>
      </c>
      <c r="G898" s="244">
        <v>2331</v>
      </c>
      <c r="H898" s="244">
        <v>1</v>
      </c>
      <c r="I898" s="244">
        <v>777</v>
      </c>
      <c r="J898" s="244">
        <v>2</v>
      </c>
      <c r="K898" s="244">
        <v>1566</v>
      </c>
      <c r="L898" s="244">
        <v>0.6718146718146718</v>
      </c>
      <c r="M898" s="244">
        <v>783</v>
      </c>
      <c r="N898" s="244">
        <v>3</v>
      </c>
      <c r="O898" s="244">
        <v>2373</v>
      </c>
      <c r="P898" s="260">
        <v>1.0180180180180181</v>
      </c>
      <c r="Q898" s="245">
        <v>791</v>
      </c>
    </row>
    <row r="899" spans="1:17" ht="14.4" customHeight="1" x14ac:dyDescent="0.3">
      <c r="A899" s="240" t="s">
        <v>718</v>
      </c>
      <c r="B899" s="241" t="s">
        <v>530</v>
      </c>
      <c r="C899" s="241" t="s">
        <v>531</v>
      </c>
      <c r="D899" s="241" t="s">
        <v>623</v>
      </c>
      <c r="E899" s="241" t="s">
        <v>624</v>
      </c>
      <c r="F899" s="244">
        <v>23</v>
      </c>
      <c r="G899" s="244">
        <v>6394</v>
      </c>
      <c r="H899" s="244">
        <v>1</v>
      </c>
      <c r="I899" s="244">
        <v>278</v>
      </c>
      <c r="J899" s="244">
        <v>14</v>
      </c>
      <c r="K899" s="244">
        <v>3920</v>
      </c>
      <c r="L899" s="244">
        <v>0.61307475758523611</v>
      </c>
      <c r="M899" s="244">
        <v>280</v>
      </c>
      <c r="N899" s="244">
        <v>10</v>
      </c>
      <c r="O899" s="244">
        <v>2810</v>
      </c>
      <c r="P899" s="260">
        <v>0.43947450735064125</v>
      </c>
      <c r="Q899" s="245">
        <v>281</v>
      </c>
    </row>
    <row r="900" spans="1:17" ht="14.4" customHeight="1" x14ac:dyDescent="0.3">
      <c r="A900" s="240" t="s">
        <v>718</v>
      </c>
      <c r="B900" s="241" t="s">
        <v>530</v>
      </c>
      <c r="C900" s="241" t="s">
        <v>531</v>
      </c>
      <c r="D900" s="241" t="s">
        <v>625</v>
      </c>
      <c r="E900" s="241" t="s">
        <v>626</v>
      </c>
      <c r="F900" s="244"/>
      <c r="G900" s="244"/>
      <c r="H900" s="244"/>
      <c r="I900" s="244"/>
      <c r="J900" s="244"/>
      <c r="K900" s="244"/>
      <c r="L900" s="244"/>
      <c r="M900" s="244"/>
      <c r="N900" s="244">
        <v>2</v>
      </c>
      <c r="O900" s="244">
        <v>486</v>
      </c>
      <c r="P900" s="260"/>
      <c r="Q900" s="245">
        <v>243</v>
      </c>
    </row>
    <row r="901" spans="1:17" ht="14.4" customHeight="1" x14ac:dyDescent="0.3">
      <c r="A901" s="240" t="s">
        <v>718</v>
      </c>
      <c r="B901" s="241" t="s">
        <v>530</v>
      </c>
      <c r="C901" s="241" t="s">
        <v>531</v>
      </c>
      <c r="D901" s="241" t="s">
        <v>627</v>
      </c>
      <c r="E901" s="241" t="s">
        <v>628</v>
      </c>
      <c r="F901" s="244">
        <v>4</v>
      </c>
      <c r="G901" s="244">
        <v>13572</v>
      </c>
      <c r="H901" s="244">
        <v>1</v>
      </c>
      <c r="I901" s="244">
        <v>3393</v>
      </c>
      <c r="J901" s="244">
        <v>6</v>
      </c>
      <c r="K901" s="244">
        <v>20478</v>
      </c>
      <c r="L901" s="244">
        <v>1.508841732979664</v>
      </c>
      <c r="M901" s="244">
        <v>3413</v>
      </c>
      <c r="N901" s="244">
        <v>5</v>
      </c>
      <c r="O901" s="244">
        <v>17195</v>
      </c>
      <c r="P901" s="260">
        <v>1.2669466548776893</v>
      </c>
      <c r="Q901" s="245">
        <v>3439</v>
      </c>
    </row>
    <row r="902" spans="1:17" ht="14.4" customHeight="1" x14ac:dyDescent="0.3">
      <c r="A902" s="240" t="s">
        <v>718</v>
      </c>
      <c r="B902" s="241" t="s">
        <v>530</v>
      </c>
      <c r="C902" s="241" t="s">
        <v>531</v>
      </c>
      <c r="D902" s="241" t="s">
        <v>629</v>
      </c>
      <c r="E902" s="241" t="s">
        <v>630</v>
      </c>
      <c r="F902" s="244">
        <v>7</v>
      </c>
      <c r="G902" s="244">
        <v>3157</v>
      </c>
      <c r="H902" s="244">
        <v>1</v>
      </c>
      <c r="I902" s="244">
        <v>451</v>
      </c>
      <c r="J902" s="244">
        <v>3</v>
      </c>
      <c r="K902" s="244">
        <v>1359</v>
      </c>
      <c r="L902" s="244">
        <v>0.43047196705733293</v>
      </c>
      <c r="M902" s="244">
        <v>453</v>
      </c>
      <c r="N902" s="244">
        <v>3</v>
      </c>
      <c r="O902" s="244">
        <v>1368</v>
      </c>
      <c r="P902" s="260">
        <v>0.43332277478618941</v>
      </c>
      <c r="Q902" s="245">
        <v>456</v>
      </c>
    </row>
    <row r="903" spans="1:17" ht="14.4" customHeight="1" x14ac:dyDescent="0.3">
      <c r="A903" s="240" t="s">
        <v>718</v>
      </c>
      <c r="B903" s="241" t="s">
        <v>530</v>
      </c>
      <c r="C903" s="241" t="s">
        <v>531</v>
      </c>
      <c r="D903" s="241" t="s">
        <v>633</v>
      </c>
      <c r="E903" s="241" t="s">
        <v>634</v>
      </c>
      <c r="F903" s="244">
        <v>3</v>
      </c>
      <c r="G903" s="244">
        <v>18039</v>
      </c>
      <c r="H903" s="244">
        <v>1</v>
      </c>
      <c r="I903" s="244">
        <v>6013</v>
      </c>
      <c r="J903" s="244"/>
      <c r="K903" s="244"/>
      <c r="L903" s="244"/>
      <c r="M903" s="244"/>
      <c r="N903" s="244"/>
      <c r="O903" s="244"/>
      <c r="P903" s="260"/>
      <c r="Q903" s="245"/>
    </row>
    <row r="904" spans="1:17" ht="14.4" customHeight="1" x14ac:dyDescent="0.3">
      <c r="A904" s="240" t="s">
        <v>718</v>
      </c>
      <c r="B904" s="241" t="s">
        <v>530</v>
      </c>
      <c r="C904" s="241" t="s">
        <v>531</v>
      </c>
      <c r="D904" s="241" t="s">
        <v>635</v>
      </c>
      <c r="E904" s="241" t="s">
        <v>636</v>
      </c>
      <c r="F904" s="244">
        <v>11</v>
      </c>
      <c r="G904" s="244">
        <v>4345</v>
      </c>
      <c r="H904" s="244">
        <v>1</v>
      </c>
      <c r="I904" s="244">
        <v>395</v>
      </c>
      <c r="J904" s="244">
        <v>7</v>
      </c>
      <c r="K904" s="244">
        <v>2793</v>
      </c>
      <c r="L904" s="244">
        <v>0.64280782508630607</v>
      </c>
      <c r="M904" s="244">
        <v>399</v>
      </c>
      <c r="N904" s="244">
        <v>8</v>
      </c>
      <c r="O904" s="244">
        <v>3232</v>
      </c>
      <c r="P904" s="260">
        <v>0.74384349827387797</v>
      </c>
      <c r="Q904" s="245">
        <v>404</v>
      </c>
    </row>
    <row r="905" spans="1:17" ht="14.4" customHeight="1" x14ac:dyDescent="0.3">
      <c r="A905" s="240" t="s">
        <v>718</v>
      </c>
      <c r="B905" s="241" t="s">
        <v>530</v>
      </c>
      <c r="C905" s="241" t="s">
        <v>531</v>
      </c>
      <c r="D905" s="241" t="s">
        <v>637</v>
      </c>
      <c r="E905" s="241" t="s">
        <v>638</v>
      </c>
      <c r="F905" s="244">
        <v>29</v>
      </c>
      <c r="G905" s="244">
        <v>9947</v>
      </c>
      <c r="H905" s="244">
        <v>1</v>
      </c>
      <c r="I905" s="244">
        <v>343</v>
      </c>
      <c r="J905" s="244">
        <v>17</v>
      </c>
      <c r="K905" s="244">
        <v>5865</v>
      </c>
      <c r="L905" s="244">
        <v>0.58962501256660305</v>
      </c>
      <c r="M905" s="244">
        <v>345</v>
      </c>
      <c r="N905" s="244">
        <v>15</v>
      </c>
      <c r="O905" s="244">
        <v>5220</v>
      </c>
      <c r="P905" s="260">
        <v>0.52478134110787167</v>
      </c>
      <c r="Q905" s="245">
        <v>348</v>
      </c>
    </row>
    <row r="906" spans="1:17" ht="14.4" customHeight="1" x14ac:dyDescent="0.3">
      <c r="A906" s="240" t="s">
        <v>718</v>
      </c>
      <c r="B906" s="241" t="s">
        <v>651</v>
      </c>
      <c r="C906" s="241" t="s">
        <v>531</v>
      </c>
      <c r="D906" s="241" t="s">
        <v>643</v>
      </c>
      <c r="E906" s="241" t="s">
        <v>644</v>
      </c>
      <c r="F906" s="244"/>
      <c r="G906" s="244"/>
      <c r="H906" s="244"/>
      <c r="I906" s="244"/>
      <c r="J906" s="244">
        <v>11</v>
      </c>
      <c r="K906" s="244">
        <v>13596</v>
      </c>
      <c r="L906" s="244"/>
      <c r="M906" s="244">
        <v>1236</v>
      </c>
      <c r="N906" s="244">
        <v>61</v>
      </c>
      <c r="O906" s="244">
        <v>75945</v>
      </c>
      <c r="P906" s="260"/>
      <c r="Q906" s="245">
        <v>1245</v>
      </c>
    </row>
    <row r="907" spans="1:17" ht="14.4" customHeight="1" x14ac:dyDescent="0.3">
      <c r="A907" s="240" t="s">
        <v>718</v>
      </c>
      <c r="B907" s="241" t="s">
        <v>651</v>
      </c>
      <c r="C907" s="241" t="s">
        <v>531</v>
      </c>
      <c r="D907" s="241" t="s">
        <v>645</v>
      </c>
      <c r="E907" s="241" t="s">
        <v>646</v>
      </c>
      <c r="F907" s="244"/>
      <c r="G907" s="244"/>
      <c r="H907" s="244"/>
      <c r="I907" s="244"/>
      <c r="J907" s="244">
        <v>33</v>
      </c>
      <c r="K907" s="244">
        <v>73293</v>
      </c>
      <c r="L907" s="244"/>
      <c r="M907" s="244">
        <v>2221</v>
      </c>
      <c r="N907" s="244">
        <v>183</v>
      </c>
      <c r="O907" s="244">
        <v>408639</v>
      </c>
      <c r="P907" s="260"/>
      <c r="Q907" s="245">
        <v>2233</v>
      </c>
    </row>
    <row r="908" spans="1:17" ht="14.4" customHeight="1" x14ac:dyDescent="0.3">
      <c r="A908" s="240" t="s">
        <v>718</v>
      </c>
      <c r="B908" s="241" t="s">
        <v>651</v>
      </c>
      <c r="C908" s="241" t="s">
        <v>531</v>
      </c>
      <c r="D908" s="241" t="s">
        <v>656</v>
      </c>
      <c r="E908" s="241" t="s">
        <v>657</v>
      </c>
      <c r="F908" s="244"/>
      <c r="G908" s="244"/>
      <c r="H908" s="244"/>
      <c r="I908" s="244"/>
      <c r="J908" s="244">
        <v>33</v>
      </c>
      <c r="K908" s="244">
        <v>5610</v>
      </c>
      <c r="L908" s="244"/>
      <c r="M908" s="244">
        <v>170</v>
      </c>
      <c r="N908" s="244">
        <v>183</v>
      </c>
      <c r="O908" s="244">
        <v>31293</v>
      </c>
      <c r="P908" s="260"/>
      <c r="Q908" s="245">
        <v>171</v>
      </c>
    </row>
    <row r="909" spans="1:17" ht="14.4" customHeight="1" x14ac:dyDescent="0.3">
      <c r="A909" s="240" t="s">
        <v>719</v>
      </c>
      <c r="B909" s="241" t="s">
        <v>530</v>
      </c>
      <c r="C909" s="241" t="s">
        <v>531</v>
      </c>
      <c r="D909" s="241" t="s">
        <v>532</v>
      </c>
      <c r="E909" s="241" t="s">
        <v>533</v>
      </c>
      <c r="F909" s="244">
        <v>1</v>
      </c>
      <c r="G909" s="244">
        <v>264</v>
      </c>
      <c r="H909" s="244">
        <v>1</v>
      </c>
      <c r="I909" s="244">
        <v>264</v>
      </c>
      <c r="J909" s="244">
        <v>2</v>
      </c>
      <c r="K909" s="244">
        <v>530</v>
      </c>
      <c r="L909" s="244">
        <v>2.0075757575757578</v>
      </c>
      <c r="M909" s="244">
        <v>265</v>
      </c>
      <c r="N909" s="244">
        <v>1</v>
      </c>
      <c r="O909" s="244">
        <v>266</v>
      </c>
      <c r="P909" s="260">
        <v>1.0075757575757576</v>
      </c>
      <c r="Q909" s="245">
        <v>266</v>
      </c>
    </row>
    <row r="910" spans="1:17" ht="14.4" customHeight="1" x14ac:dyDescent="0.3">
      <c r="A910" s="240" t="s">
        <v>719</v>
      </c>
      <c r="B910" s="241" t="s">
        <v>530</v>
      </c>
      <c r="C910" s="241" t="s">
        <v>531</v>
      </c>
      <c r="D910" s="241" t="s">
        <v>534</v>
      </c>
      <c r="E910" s="241" t="s">
        <v>535</v>
      </c>
      <c r="F910" s="244">
        <v>8</v>
      </c>
      <c r="G910" s="244">
        <v>8048</v>
      </c>
      <c r="H910" s="244">
        <v>1</v>
      </c>
      <c r="I910" s="244">
        <v>1006</v>
      </c>
      <c r="J910" s="244">
        <v>8</v>
      </c>
      <c r="K910" s="244">
        <v>8112</v>
      </c>
      <c r="L910" s="244">
        <v>1.0079522862823063</v>
      </c>
      <c r="M910" s="244">
        <v>1014</v>
      </c>
      <c r="N910" s="244">
        <v>5</v>
      </c>
      <c r="O910" s="244">
        <v>5120</v>
      </c>
      <c r="P910" s="260">
        <v>0.63618290258449306</v>
      </c>
      <c r="Q910" s="245">
        <v>1024</v>
      </c>
    </row>
    <row r="911" spans="1:17" ht="14.4" customHeight="1" x14ac:dyDescent="0.3">
      <c r="A911" s="240" t="s">
        <v>719</v>
      </c>
      <c r="B911" s="241" t="s">
        <v>530</v>
      </c>
      <c r="C911" s="241" t="s">
        <v>531</v>
      </c>
      <c r="D911" s="241" t="s">
        <v>536</v>
      </c>
      <c r="E911" s="241" t="s">
        <v>537</v>
      </c>
      <c r="F911" s="244">
        <v>3</v>
      </c>
      <c r="G911" s="244">
        <v>6111</v>
      </c>
      <c r="H911" s="244">
        <v>1</v>
      </c>
      <c r="I911" s="244">
        <v>2037</v>
      </c>
      <c r="J911" s="244">
        <v>3</v>
      </c>
      <c r="K911" s="244">
        <v>6147</v>
      </c>
      <c r="L911" s="244">
        <v>1.0058910162002945</v>
      </c>
      <c r="M911" s="244">
        <v>2049</v>
      </c>
      <c r="N911" s="244">
        <v>6</v>
      </c>
      <c r="O911" s="244">
        <v>12384</v>
      </c>
      <c r="P911" s="260">
        <v>2.0265095729013254</v>
      </c>
      <c r="Q911" s="245">
        <v>2064</v>
      </c>
    </row>
    <row r="912" spans="1:17" ht="14.4" customHeight="1" x14ac:dyDescent="0.3">
      <c r="A912" s="240" t="s">
        <v>719</v>
      </c>
      <c r="B912" s="241" t="s">
        <v>530</v>
      </c>
      <c r="C912" s="241" t="s">
        <v>531</v>
      </c>
      <c r="D912" s="241" t="s">
        <v>544</v>
      </c>
      <c r="E912" s="241" t="s">
        <v>543</v>
      </c>
      <c r="F912" s="244">
        <v>608</v>
      </c>
      <c r="G912" s="244">
        <v>32224</v>
      </c>
      <c r="H912" s="244">
        <v>1</v>
      </c>
      <c r="I912" s="244">
        <v>53</v>
      </c>
      <c r="J912" s="244">
        <v>434</v>
      </c>
      <c r="K912" s="244">
        <v>23002</v>
      </c>
      <c r="L912" s="244">
        <v>0.71381578947368418</v>
      </c>
      <c r="M912" s="244">
        <v>53</v>
      </c>
      <c r="N912" s="244">
        <v>488</v>
      </c>
      <c r="O912" s="244">
        <v>25864</v>
      </c>
      <c r="P912" s="260">
        <v>0.80263157894736847</v>
      </c>
      <c r="Q912" s="245">
        <v>53</v>
      </c>
    </row>
    <row r="913" spans="1:17" ht="14.4" customHeight="1" x14ac:dyDescent="0.3">
      <c r="A913" s="240" t="s">
        <v>719</v>
      </c>
      <c r="B913" s="241" t="s">
        <v>530</v>
      </c>
      <c r="C913" s="241" t="s">
        <v>531</v>
      </c>
      <c r="D913" s="241" t="s">
        <v>545</v>
      </c>
      <c r="E913" s="241" t="s">
        <v>546</v>
      </c>
      <c r="F913" s="244">
        <v>44</v>
      </c>
      <c r="G913" s="244">
        <v>2332</v>
      </c>
      <c r="H913" s="244">
        <v>1</v>
      </c>
      <c r="I913" s="244">
        <v>53</v>
      </c>
      <c r="J913" s="244">
        <v>38</v>
      </c>
      <c r="K913" s="244">
        <v>2014</v>
      </c>
      <c r="L913" s="244">
        <v>0.86363636363636365</v>
      </c>
      <c r="M913" s="244">
        <v>53</v>
      </c>
      <c r="N913" s="244">
        <v>34</v>
      </c>
      <c r="O913" s="244">
        <v>1802</v>
      </c>
      <c r="P913" s="260">
        <v>0.77272727272727271</v>
      </c>
      <c r="Q913" s="245">
        <v>53</v>
      </c>
    </row>
    <row r="914" spans="1:17" ht="14.4" customHeight="1" x14ac:dyDescent="0.3">
      <c r="A914" s="240" t="s">
        <v>719</v>
      </c>
      <c r="B914" s="241" t="s">
        <v>530</v>
      </c>
      <c r="C914" s="241" t="s">
        <v>531</v>
      </c>
      <c r="D914" s="241" t="s">
        <v>547</v>
      </c>
      <c r="E914" s="241" t="s">
        <v>548</v>
      </c>
      <c r="F914" s="244">
        <v>823</v>
      </c>
      <c r="G914" s="244">
        <v>98760</v>
      </c>
      <c r="H914" s="244">
        <v>1</v>
      </c>
      <c r="I914" s="244">
        <v>120</v>
      </c>
      <c r="J914" s="244">
        <v>884</v>
      </c>
      <c r="K914" s="244">
        <v>106080</v>
      </c>
      <c r="L914" s="244">
        <v>1.0741190765492101</v>
      </c>
      <c r="M914" s="244">
        <v>120</v>
      </c>
      <c r="N914" s="244">
        <v>868</v>
      </c>
      <c r="O914" s="244">
        <v>105028</v>
      </c>
      <c r="P914" s="260">
        <v>1.0634669906844876</v>
      </c>
      <c r="Q914" s="245">
        <v>121</v>
      </c>
    </row>
    <row r="915" spans="1:17" ht="14.4" customHeight="1" x14ac:dyDescent="0.3">
      <c r="A915" s="240" t="s">
        <v>719</v>
      </c>
      <c r="B915" s="241" t="s">
        <v>530</v>
      </c>
      <c r="C915" s="241" t="s">
        <v>531</v>
      </c>
      <c r="D915" s="241" t="s">
        <v>549</v>
      </c>
      <c r="E915" s="241" t="s">
        <v>550</v>
      </c>
      <c r="F915" s="244">
        <v>73</v>
      </c>
      <c r="G915" s="244">
        <v>12629</v>
      </c>
      <c r="H915" s="244">
        <v>1</v>
      </c>
      <c r="I915" s="244">
        <v>173</v>
      </c>
      <c r="J915" s="244">
        <v>61</v>
      </c>
      <c r="K915" s="244">
        <v>10553</v>
      </c>
      <c r="L915" s="244">
        <v>0.83561643835616439</v>
      </c>
      <c r="M915" s="244">
        <v>173</v>
      </c>
      <c r="N915" s="244">
        <v>62</v>
      </c>
      <c r="O915" s="244">
        <v>10788</v>
      </c>
      <c r="P915" s="260">
        <v>0.85422440414918044</v>
      </c>
      <c r="Q915" s="245">
        <v>174</v>
      </c>
    </row>
    <row r="916" spans="1:17" ht="14.4" customHeight="1" x14ac:dyDescent="0.3">
      <c r="A916" s="240" t="s">
        <v>719</v>
      </c>
      <c r="B916" s="241" t="s">
        <v>530</v>
      </c>
      <c r="C916" s="241" t="s">
        <v>531</v>
      </c>
      <c r="D916" s="241" t="s">
        <v>551</v>
      </c>
      <c r="E916" s="241" t="s">
        <v>552</v>
      </c>
      <c r="F916" s="244">
        <v>8</v>
      </c>
      <c r="G916" s="244">
        <v>15832</v>
      </c>
      <c r="H916" s="244">
        <v>1</v>
      </c>
      <c r="I916" s="244">
        <v>1979</v>
      </c>
      <c r="J916" s="244">
        <v>8</v>
      </c>
      <c r="K916" s="244">
        <v>15880</v>
      </c>
      <c r="L916" s="244">
        <v>1.0030318342597271</v>
      </c>
      <c r="M916" s="244">
        <v>1985</v>
      </c>
      <c r="N916" s="244">
        <v>6</v>
      </c>
      <c r="O916" s="244">
        <v>11958</v>
      </c>
      <c r="P916" s="260">
        <v>0.75530570995452251</v>
      </c>
      <c r="Q916" s="245">
        <v>1993</v>
      </c>
    </row>
    <row r="917" spans="1:17" ht="14.4" customHeight="1" x14ac:dyDescent="0.3">
      <c r="A917" s="240" t="s">
        <v>719</v>
      </c>
      <c r="B917" s="241" t="s">
        <v>530</v>
      </c>
      <c r="C917" s="241" t="s">
        <v>531</v>
      </c>
      <c r="D917" s="241" t="s">
        <v>555</v>
      </c>
      <c r="E917" s="241" t="s">
        <v>556</v>
      </c>
      <c r="F917" s="244"/>
      <c r="G917" s="244"/>
      <c r="H917" s="244"/>
      <c r="I917" s="244"/>
      <c r="J917" s="244"/>
      <c r="K917" s="244"/>
      <c r="L917" s="244"/>
      <c r="M917" s="244"/>
      <c r="N917" s="244">
        <v>1</v>
      </c>
      <c r="O917" s="244">
        <v>225</v>
      </c>
      <c r="P917" s="260"/>
      <c r="Q917" s="245">
        <v>225</v>
      </c>
    </row>
    <row r="918" spans="1:17" ht="14.4" customHeight="1" x14ac:dyDescent="0.3">
      <c r="A918" s="240" t="s">
        <v>719</v>
      </c>
      <c r="B918" s="241" t="s">
        <v>530</v>
      </c>
      <c r="C918" s="241" t="s">
        <v>531</v>
      </c>
      <c r="D918" s="241" t="s">
        <v>557</v>
      </c>
      <c r="E918" s="241" t="s">
        <v>558</v>
      </c>
      <c r="F918" s="244">
        <v>161</v>
      </c>
      <c r="G918" s="244">
        <v>60697</v>
      </c>
      <c r="H918" s="244">
        <v>1</v>
      </c>
      <c r="I918" s="244">
        <v>377</v>
      </c>
      <c r="J918" s="244">
        <v>87</v>
      </c>
      <c r="K918" s="244">
        <v>32973</v>
      </c>
      <c r="L918" s="244">
        <v>0.54323936932632588</v>
      </c>
      <c r="M918" s="244">
        <v>379</v>
      </c>
      <c r="N918" s="244">
        <v>96</v>
      </c>
      <c r="O918" s="244">
        <v>36480</v>
      </c>
      <c r="P918" s="260">
        <v>0.60101817223256504</v>
      </c>
      <c r="Q918" s="245">
        <v>380</v>
      </c>
    </row>
    <row r="919" spans="1:17" ht="14.4" customHeight="1" x14ac:dyDescent="0.3">
      <c r="A919" s="240" t="s">
        <v>719</v>
      </c>
      <c r="B919" s="241" t="s">
        <v>530</v>
      </c>
      <c r="C919" s="241" t="s">
        <v>531</v>
      </c>
      <c r="D919" s="241" t="s">
        <v>559</v>
      </c>
      <c r="E919" s="241" t="s">
        <v>560</v>
      </c>
      <c r="F919" s="244">
        <v>3550</v>
      </c>
      <c r="G919" s="244">
        <v>575100</v>
      </c>
      <c r="H919" s="244">
        <v>1</v>
      </c>
      <c r="I919" s="244">
        <v>162</v>
      </c>
      <c r="J919" s="244">
        <v>3376</v>
      </c>
      <c r="K919" s="244">
        <v>553664</v>
      </c>
      <c r="L919" s="244">
        <v>0.96272648235089553</v>
      </c>
      <c r="M919" s="244">
        <v>164</v>
      </c>
      <c r="N919" s="244">
        <v>3331</v>
      </c>
      <c r="O919" s="244">
        <v>549615</v>
      </c>
      <c r="P919" s="260">
        <v>0.95568596765779867</v>
      </c>
      <c r="Q919" s="245">
        <v>165</v>
      </c>
    </row>
    <row r="920" spans="1:17" ht="14.4" customHeight="1" x14ac:dyDescent="0.3">
      <c r="A920" s="240" t="s">
        <v>719</v>
      </c>
      <c r="B920" s="241" t="s">
        <v>530</v>
      </c>
      <c r="C920" s="241" t="s">
        <v>531</v>
      </c>
      <c r="D920" s="241" t="s">
        <v>561</v>
      </c>
      <c r="E920" s="241" t="s">
        <v>562</v>
      </c>
      <c r="F920" s="244">
        <v>53</v>
      </c>
      <c r="G920" s="244">
        <v>8745</v>
      </c>
      <c r="H920" s="244">
        <v>1</v>
      </c>
      <c r="I920" s="244">
        <v>165</v>
      </c>
      <c r="J920" s="244">
        <v>48</v>
      </c>
      <c r="K920" s="244">
        <v>8016</v>
      </c>
      <c r="L920" s="244">
        <v>0.91663807890222981</v>
      </c>
      <c r="M920" s="244">
        <v>167</v>
      </c>
      <c r="N920" s="244">
        <v>67</v>
      </c>
      <c r="O920" s="244">
        <v>11256</v>
      </c>
      <c r="P920" s="260">
        <v>1.2871355060034306</v>
      </c>
      <c r="Q920" s="245">
        <v>168</v>
      </c>
    </row>
    <row r="921" spans="1:17" ht="14.4" customHeight="1" x14ac:dyDescent="0.3">
      <c r="A921" s="240" t="s">
        <v>719</v>
      </c>
      <c r="B921" s="241" t="s">
        <v>530</v>
      </c>
      <c r="C921" s="241" t="s">
        <v>531</v>
      </c>
      <c r="D921" s="241" t="s">
        <v>563</v>
      </c>
      <c r="E921" s="241" t="s">
        <v>564</v>
      </c>
      <c r="F921" s="244">
        <v>18</v>
      </c>
      <c r="G921" s="244">
        <v>2844</v>
      </c>
      <c r="H921" s="244">
        <v>1</v>
      </c>
      <c r="I921" s="244">
        <v>158</v>
      </c>
      <c r="J921" s="244">
        <v>23</v>
      </c>
      <c r="K921" s="244">
        <v>3657</v>
      </c>
      <c r="L921" s="244">
        <v>1.2858649789029535</v>
      </c>
      <c r="M921" s="244">
        <v>159</v>
      </c>
      <c r="N921" s="244">
        <v>28</v>
      </c>
      <c r="O921" s="244">
        <v>4480</v>
      </c>
      <c r="P921" s="260">
        <v>1.5752461322081575</v>
      </c>
      <c r="Q921" s="245">
        <v>160</v>
      </c>
    </row>
    <row r="922" spans="1:17" ht="14.4" customHeight="1" x14ac:dyDescent="0.3">
      <c r="A922" s="240" t="s">
        <v>719</v>
      </c>
      <c r="B922" s="241" t="s">
        <v>530</v>
      </c>
      <c r="C922" s="241" t="s">
        <v>531</v>
      </c>
      <c r="D922" s="241" t="s">
        <v>567</v>
      </c>
      <c r="E922" s="241" t="s">
        <v>568</v>
      </c>
      <c r="F922" s="244">
        <v>92</v>
      </c>
      <c r="G922" s="244">
        <v>28612</v>
      </c>
      <c r="H922" s="244">
        <v>1</v>
      </c>
      <c r="I922" s="244">
        <v>311</v>
      </c>
      <c r="J922" s="244">
        <v>72</v>
      </c>
      <c r="K922" s="244">
        <v>22536</v>
      </c>
      <c r="L922" s="244">
        <v>0.78764154900041938</v>
      </c>
      <c r="M922" s="244">
        <v>313</v>
      </c>
      <c r="N922" s="244">
        <v>57</v>
      </c>
      <c r="O922" s="244">
        <v>18012</v>
      </c>
      <c r="P922" s="260">
        <v>0.62952607297637353</v>
      </c>
      <c r="Q922" s="245">
        <v>316</v>
      </c>
    </row>
    <row r="923" spans="1:17" ht="14.4" customHeight="1" x14ac:dyDescent="0.3">
      <c r="A923" s="240" t="s">
        <v>719</v>
      </c>
      <c r="B923" s="241" t="s">
        <v>530</v>
      </c>
      <c r="C923" s="241" t="s">
        <v>531</v>
      </c>
      <c r="D923" s="241" t="s">
        <v>569</v>
      </c>
      <c r="E923" s="241" t="s">
        <v>570</v>
      </c>
      <c r="F923" s="244">
        <v>33</v>
      </c>
      <c r="G923" s="244">
        <v>13959</v>
      </c>
      <c r="H923" s="244">
        <v>1</v>
      </c>
      <c r="I923" s="244">
        <v>423</v>
      </c>
      <c r="J923" s="244">
        <v>16</v>
      </c>
      <c r="K923" s="244">
        <v>6800</v>
      </c>
      <c r="L923" s="244">
        <v>0.48714091267282755</v>
      </c>
      <c r="M923" s="244">
        <v>425</v>
      </c>
      <c r="N923" s="244">
        <v>16</v>
      </c>
      <c r="O923" s="244">
        <v>6864</v>
      </c>
      <c r="P923" s="260">
        <v>0.49172576832151299</v>
      </c>
      <c r="Q923" s="245">
        <v>429</v>
      </c>
    </row>
    <row r="924" spans="1:17" ht="14.4" customHeight="1" x14ac:dyDescent="0.3">
      <c r="A924" s="240" t="s">
        <v>719</v>
      </c>
      <c r="B924" s="241" t="s">
        <v>530</v>
      </c>
      <c r="C924" s="241" t="s">
        <v>531</v>
      </c>
      <c r="D924" s="241" t="s">
        <v>575</v>
      </c>
      <c r="E924" s="241" t="s">
        <v>576</v>
      </c>
      <c r="F924" s="244">
        <v>207</v>
      </c>
      <c r="G924" s="244">
        <v>69759</v>
      </c>
      <c r="H924" s="244">
        <v>1</v>
      </c>
      <c r="I924" s="244">
        <v>337</v>
      </c>
      <c r="J924" s="244">
        <v>251</v>
      </c>
      <c r="K924" s="244">
        <v>84587</v>
      </c>
      <c r="L924" s="244">
        <v>1.21256038647343</v>
      </c>
      <c r="M924" s="244">
        <v>337</v>
      </c>
      <c r="N924" s="244">
        <v>324</v>
      </c>
      <c r="O924" s="244">
        <v>109512</v>
      </c>
      <c r="P924" s="260">
        <v>1.5698619532963489</v>
      </c>
      <c r="Q924" s="245">
        <v>338</v>
      </c>
    </row>
    <row r="925" spans="1:17" ht="14.4" customHeight="1" x14ac:dyDescent="0.3">
      <c r="A925" s="240" t="s">
        <v>719</v>
      </c>
      <c r="B925" s="241" t="s">
        <v>530</v>
      </c>
      <c r="C925" s="241" t="s">
        <v>531</v>
      </c>
      <c r="D925" s="241" t="s">
        <v>579</v>
      </c>
      <c r="E925" s="241" t="s">
        <v>580</v>
      </c>
      <c r="F925" s="244">
        <v>3</v>
      </c>
      <c r="G925" s="244">
        <v>306</v>
      </c>
      <c r="H925" s="244">
        <v>1</v>
      </c>
      <c r="I925" s="244">
        <v>102</v>
      </c>
      <c r="J925" s="244">
        <v>1</v>
      </c>
      <c r="K925" s="244">
        <v>102</v>
      </c>
      <c r="L925" s="244">
        <v>0.33333333333333331</v>
      </c>
      <c r="M925" s="244">
        <v>102</v>
      </c>
      <c r="N925" s="244">
        <v>6</v>
      </c>
      <c r="O925" s="244">
        <v>618</v>
      </c>
      <c r="P925" s="260">
        <v>2.0196078431372548</v>
      </c>
      <c r="Q925" s="245">
        <v>103</v>
      </c>
    </row>
    <row r="926" spans="1:17" ht="14.4" customHeight="1" x14ac:dyDescent="0.3">
      <c r="A926" s="240" t="s">
        <v>719</v>
      </c>
      <c r="B926" s="241" t="s">
        <v>530</v>
      </c>
      <c r="C926" s="241" t="s">
        <v>531</v>
      </c>
      <c r="D926" s="241" t="s">
        <v>587</v>
      </c>
      <c r="E926" s="241" t="s">
        <v>588</v>
      </c>
      <c r="F926" s="244">
        <v>106</v>
      </c>
      <c r="G926" s="244">
        <v>23532</v>
      </c>
      <c r="H926" s="244">
        <v>1</v>
      </c>
      <c r="I926" s="244">
        <v>222</v>
      </c>
      <c r="J926" s="244">
        <v>49</v>
      </c>
      <c r="K926" s="244">
        <v>10878</v>
      </c>
      <c r="L926" s="244">
        <v>0.46226415094339623</v>
      </c>
      <c r="M926" s="244">
        <v>222</v>
      </c>
      <c r="N926" s="244">
        <v>65</v>
      </c>
      <c r="O926" s="244">
        <v>14495</v>
      </c>
      <c r="P926" s="260">
        <v>0.61596974332823384</v>
      </c>
      <c r="Q926" s="245">
        <v>223</v>
      </c>
    </row>
    <row r="927" spans="1:17" ht="14.4" customHeight="1" x14ac:dyDescent="0.3">
      <c r="A927" s="240" t="s">
        <v>719</v>
      </c>
      <c r="B927" s="241" t="s">
        <v>530</v>
      </c>
      <c r="C927" s="241" t="s">
        <v>531</v>
      </c>
      <c r="D927" s="241" t="s">
        <v>589</v>
      </c>
      <c r="E927" s="241" t="s">
        <v>590</v>
      </c>
      <c r="F927" s="244">
        <v>74</v>
      </c>
      <c r="G927" s="244">
        <v>7918</v>
      </c>
      <c r="H927" s="244">
        <v>1</v>
      </c>
      <c r="I927" s="244">
        <v>107</v>
      </c>
      <c r="J927" s="244">
        <v>38</v>
      </c>
      <c r="K927" s="244">
        <v>4066</v>
      </c>
      <c r="L927" s="244">
        <v>0.51351351351351349</v>
      </c>
      <c r="M927" s="244">
        <v>107</v>
      </c>
      <c r="N927" s="244">
        <v>44</v>
      </c>
      <c r="O927" s="244">
        <v>4752</v>
      </c>
      <c r="P927" s="260">
        <v>0.60015155342258142</v>
      </c>
      <c r="Q927" s="245">
        <v>108</v>
      </c>
    </row>
    <row r="928" spans="1:17" ht="14.4" customHeight="1" x14ac:dyDescent="0.3">
      <c r="A928" s="240" t="s">
        <v>719</v>
      </c>
      <c r="B928" s="241" t="s">
        <v>530</v>
      </c>
      <c r="C928" s="241" t="s">
        <v>531</v>
      </c>
      <c r="D928" s="241" t="s">
        <v>591</v>
      </c>
      <c r="E928" s="241" t="s">
        <v>592</v>
      </c>
      <c r="F928" s="244">
        <v>2</v>
      </c>
      <c r="G928" s="244">
        <v>326</v>
      </c>
      <c r="H928" s="244">
        <v>1</v>
      </c>
      <c r="I928" s="244">
        <v>163</v>
      </c>
      <c r="J928" s="244"/>
      <c r="K928" s="244"/>
      <c r="L928" s="244"/>
      <c r="M928" s="244"/>
      <c r="N928" s="244">
        <v>3</v>
      </c>
      <c r="O928" s="244">
        <v>492</v>
      </c>
      <c r="P928" s="260">
        <v>1.50920245398773</v>
      </c>
      <c r="Q928" s="245">
        <v>164</v>
      </c>
    </row>
    <row r="929" spans="1:17" ht="14.4" customHeight="1" x14ac:dyDescent="0.3">
      <c r="A929" s="240" t="s">
        <v>719</v>
      </c>
      <c r="B929" s="241" t="s">
        <v>530</v>
      </c>
      <c r="C929" s="241" t="s">
        <v>531</v>
      </c>
      <c r="D929" s="241" t="s">
        <v>599</v>
      </c>
      <c r="E929" s="241" t="s">
        <v>600</v>
      </c>
      <c r="F929" s="244">
        <v>2</v>
      </c>
      <c r="G929" s="244">
        <v>714</v>
      </c>
      <c r="H929" s="244">
        <v>1</v>
      </c>
      <c r="I929" s="244">
        <v>357</v>
      </c>
      <c r="J929" s="244">
        <v>2</v>
      </c>
      <c r="K929" s="244">
        <v>722</v>
      </c>
      <c r="L929" s="244">
        <v>1.011204481792717</v>
      </c>
      <c r="M929" s="244">
        <v>361</v>
      </c>
      <c r="N929" s="244">
        <v>3</v>
      </c>
      <c r="O929" s="244">
        <v>1095</v>
      </c>
      <c r="P929" s="260">
        <v>1.5336134453781514</v>
      </c>
      <c r="Q929" s="245">
        <v>365</v>
      </c>
    </row>
    <row r="930" spans="1:17" ht="14.4" customHeight="1" x14ac:dyDescent="0.3">
      <c r="A930" s="240" t="s">
        <v>719</v>
      </c>
      <c r="B930" s="241" t="s">
        <v>530</v>
      </c>
      <c r="C930" s="241" t="s">
        <v>531</v>
      </c>
      <c r="D930" s="241" t="s">
        <v>601</v>
      </c>
      <c r="E930" s="241" t="s">
        <v>602</v>
      </c>
      <c r="F930" s="244">
        <v>51</v>
      </c>
      <c r="G930" s="244">
        <v>1836</v>
      </c>
      <c r="H930" s="244">
        <v>1</v>
      </c>
      <c r="I930" s="244">
        <v>36</v>
      </c>
      <c r="J930" s="244">
        <v>26</v>
      </c>
      <c r="K930" s="244">
        <v>936</v>
      </c>
      <c r="L930" s="244">
        <v>0.50980392156862742</v>
      </c>
      <c r="M930" s="244">
        <v>36</v>
      </c>
      <c r="N930" s="244">
        <v>29</v>
      </c>
      <c r="O930" s="244">
        <v>1073</v>
      </c>
      <c r="P930" s="260">
        <v>0.58442265795206971</v>
      </c>
      <c r="Q930" s="245">
        <v>37</v>
      </c>
    </row>
    <row r="931" spans="1:17" ht="14.4" customHeight="1" x14ac:dyDescent="0.3">
      <c r="A931" s="240" t="s">
        <v>719</v>
      </c>
      <c r="B931" s="241" t="s">
        <v>530</v>
      </c>
      <c r="C931" s="241" t="s">
        <v>531</v>
      </c>
      <c r="D931" s="241" t="s">
        <v>603</v>
      </c>
      <c r="E931" s="241" t="s">
        <v>604</v>
      </c>
      <c r="F931" s="244">
        <v>2</v>
      </c>
      <c r="G931" s="244">
        <v>332</v>
      </c>
      <c r="H931" s="244">
        <v>1</v>
      </c>
      <c r="I931" s="244">
        <v>166</v>
      </c>
      <c r="J931" s="244"/>
      <c r="K931" s="244"/>
      <c r="L931" s="244"/>
      <c r="M931" s="244"/>
      <c r="N931" s="244">
        <v>3</v>
      </c>
      <c r="O931" s="244">
        <v>501</v>
      </c>
      <c r="P931" s="260">
        <v>1.5090361445783131</v>
      </c>
      <c r="Q931" s="245">
        <v>167</v>
      </c>
    </row>
    <row r="932" spans="1:17" ht="14.4" customHeight="1" x14ac:dyDescent="0.3">
      <c r="A932" s="240" t="s">
        <v>719</v>
      </c>
      <c r="B932" s="241" t="s">
        <v>530</v>
      </c>
      <c r="C932" s="241" t="s">
        <v>531</v>
      </c>
      <c r="D932" s="241" t="s">
        <v>613</v>
      </c>
      <c r="E932" s="241" t="s">
        <v>614</v>
      </c>
      <c r="F932" s="244">
        <v>3</v>
      </c>
      <c r="G932" s="244">
        <v>1968</v>
      </c>
      <c r="H932" s="244">
        <v>1</v>
      </c>
      <c r="I932" s="244">
        <v>656</v>
      </c>
      <c r="J932" s="244">
        <v>3</v>
      </c>
      <c r="K932" s="244">
        <v>1980</v>
      </c>
      <c r="L932" s="244">
        <v>1.0060975609756098</v>
      </c>
      <c r="M932" s="244">
        <v>660</v>
      </c>
      <c r="N932" s="244">
        <v>3</v>
      </c>
      <c r="O932" s="244">
        <v>1992</v>
      </c>
      <c r="P932" s="260">
        <v>1.0121951219512195</v>
      </c>
      <c r="Q932" s="245">
        <v>664</v>
      </c>
    </row>
    <row r="933" spans="1:17" ht="14.4" customHeight="1" x14ac:dyDescent="0.3">
      <c r="A933" s="240" t="s">
        <v>719</v>
      </c>
      <c r="B933" s="241" t="s">
        <v>530</v>
      </c>
      <c r="C933" s="241" t="s">
        <v>531</v>
      </c>
      <c r="D933" s="241" t="s">
        <v>615</v>
      </c>
      <c r="E933" s="241" t="s">
        <v>616</v>
      </c>
      <c r="F933" s="244">
        <v>6</v>
      </c>
      <c r="G933" s="244">
        <v>468</v>
      </c>
      <c r="H933" s="244">
        <v>1</v>
      </c>
      <c r="I933" s="244">
        <v>78</v>
      </c>
      <c r="J933" s="244">
        <v>6</v>
      </c>
      <c r="K933" s="244">
        <v>468</v>
      </c>
      <c r="L933" s="244">
        <v>1</v>
      </c>
      <c r="M933" s="244">
        <v>78</v>
      </c>
      <c r="N933" s="244">
        <v>8</v>
      </c>
      <c r="O933" s="244">
        <v>632</v>
      </c>
      <c r="P933" s="260">
        <v>1.3504273504273505</v>
      </c>
      <c r="Q933" s="245">
        <v>79</v>
      </c>
    </row>
    <row r="934" spans="1:17" ht="14.4" customHeight="1" x14ac:dyDescent="0.3">
      <c r="A934" s="240" t="s">
        <v>719</v>
      </c>
      <c r="B934" s="241" t="s">
        <v>530</v>
      </c>
      <c r="C934" s="241" t="s">
        <v>531</v>
      </c>
      <c r="D934" s="241" t="s">
        <v>617</v>
      </c>
      <c r="E934" s="241" t="s">
        <v>618</v>
      </c>
      <c r="F934" s="244">
        <v>70</v>
      </c>
      <c r="G934" s="244">
        <v>7980</v>
      </c>
      <c r="H934" s="244">
        <v>1</v>
      </c>
      <c r="I934" s="244">
        <v>114</v>
      </c>
      <c r="J934" s="244">
        <v>34</v>
      </c>
      <c r="K934" s="244">
        <v>3910</v>
      </c>
      <c r="L934" s="244">
        <v>0.4899749373433584</v>
      </c>
      <c r="M934" s="244">
        <v>115</v>
      </c>
      <c r="N934" s="244">
        <v>41</v>
      </c>
      <c r="O934" s="244">
        <v>4715</v>
      </c>
      <c r="P934" s="260">
        <v>0.59085213032581452</v>
      </c>
      <c r="Q934" s="245">
        <v>115</v>
      </c>
    </row>
    <row r="935" spans="1:17" ht="14.4" customHeight="1" x14ac:dyDescent="0.3">
      <c r="A935" s="240" t="s">
        <v>719</v>
      </c>
      <c r="B935" s="241" t="s">
        <v>530</v>
      </c>
      <c r="C935" s="241" t="s">
        <v>531</v>
      </c>
      <c r="D935" s="241" t="s">
        <v>619</v>
      </c>
      <c r="E935" s="241" t="s">
        <v>620</v>
      </c>
      <c r="F935" s="244"/>
      <c r="G935" s="244"/>
      <c r="H935" s="244"/>
      <c r="I935" s="244"/>
      <c r="J935" s="244"/>
      <c r="K935" s="244"/>
      <c r="L935" s="244"/>
      <c r="M935" s="244"/>
      <c r="N935" s="244">
        <v>1</v>
      </c>
      <c r="O935" s="244">
        <v>136</v>
      </c>
      <c r="P935" s="260"/>
      <c r="Q935" s="245">
        <v>136</v>
      </c>
    </row>
    <row r="936" spans="1:17" ht="14.4" customHeight="1" x14ac:dyDescent="0.3">
      <c r="A936" s="240" t="s">
        <v>719</v>
      </c>
      <c r="B936" s="241" t="s">
        <v>530</v>
      </c>
      <c r="C936" s="241" t="s">
        <v>531</v>
      </c>
      <c r="D936" s="241" t="s">
        <v>621</v>
      </c>
      <c r="E936" s="241" t="s">
        <v>622</v>
      </c>
      <c r="F936" s="244">
        <v>1</v>
      </c>
      <c r="G936" s="244">
        <v>777</v>
      </c>
      <c r="H936" s="244">
        <v>1</v>
      </c>
      <c r="I936" s="244">
        <v>777</v>
      </c>
      <c r="J936" s="244">
        <v>3</v>
      </c>
      <c r="K936" s="244">
        <v>2349</v>
      </c>
      <c r="L936" s="244">
        <v>3.0231660231660231</v>
      </c>
      <c r="M936" s="244">
        <v>783</v>
      </c>
      <c r="N936" s="244">
        <v>1</v>
      </c>
      <c r="O936" s="244">
        <v>791</v>
      </c>
      <c r="P936" s="260">
        <v>1.0180180180180181</v>
      </c>
      <c r="Q936" s="245">
        <v>791</v>
      </c>
    </row>
    <row r="937" spans="1:17" ht="14.4" customHeight="1" x14ac:dyDescent="0.3">
      <c r="A937" s="240" t="s">
        <v>719</v>
      </c>
      <c r="B937" s="241" t="s">
        <v>530</v>
      </c>
      <c r="C937" s="241" t="s">
        <v>531</v>
      </c>
      <c r="D937" s="241" t="s">
        <v>623</v>
      </c>
      <c r="E937" s="241" t="s">
        <v>624</v>
      </c>
      <c r="F937" s="244">
        <v>370</v>
      </c>
      <c r="G937" s="244">
        <v>102860</v>
      </c>
      <c r="H937" s="244">
        <v>1</v>
      </c>
      <c r="I937" s="244">
        <v>278</v>
      </c>
      <c r="J937" s="244">
        <v>452</v>
      </c>
      <c r="K937" s="244">
        <v>126560</v>
      </c>
      <c r="L937" s="244">
        <v>1.2304102663814893</v>
      </c>
      <c r="M937" s="244">
        <v>280</v>
      </c>
      <c r="N937" s="244">
        <v>398</v>
      </c>
      <c r="O937" s="244">
        <v>111838</v>
      </c>
      <c r="P937" s="260">
        <v>1.0872836865642621</v>
      </c>
      <c r="Q937" s="245">
        <v>281</v>
      </c>
    </row>
    <row r="938" spans="1:17" ht="14.4" customHeight="1" x14ac:dyDescent="0.3">
      <c r="A938" s="240" t="s">
        <v>719</v>
      </c>
      <c r="B938" s="241" t="s">
        <v>530</v>
      </c>
      <c r="C938" s="241" t="s">
        <v>531</v>
      </c>
      <c r="D938" s="241" t="s">
        <v>625</v>
      </c>
      <c r="E938" s="241" t="s">
        <v>626</v>
      </c>
      <c r="F938" s="244">
        <v>4</v>
      </c>
      <c r="G938" s="244">
        <v>960</v>
      </c>
      <c r="H938" s="244">
        <v>1</v>
      </c>
      <c r="I938" s="244">
        <v>240</v>
      </c>
      <c r="J938" s="244">
        <v>2</v>
      </c>
      <c r="K938" s="244">
        <v>484</v>
      </c>
      <c r="L938" s="244">
        <v>0.50416666666666665</v>
      </c>
      <c r="M938" s="244">
        <v>242</v>
      </c>
      <c r="N938" s="244">
        <v>2</v>
      </c>
      <c r="O938" s="244">
        <v>486</v>
      </c>
      <c r="P938" s="260">
        <v>0.50624999999999998</v>
      </c>
      <c r="Q938" s="245">
        <v>243</v>
      </c>
    </row>
    <row r="939" spans="1:17" ht="14.4" customHeight="1" x14ac:dyDescent="0.3">
      <c r="A939" s="240" t="s">
        <v>719</v>
      </c>
      <c r="B939" s="241" t="s">
        <v>530</v>
      </c>
      <c r="C939" s="241" t="s">
        <v>531</v>
      </c>
      <c r="D939" s="241" t="s">
        <v>627</v>
      </c>
      <c r="E939" s="241" t="s">
        <v>628</v>
      </c>
      <c r="F939" s="244">
        <v>10</v>
      </c>
      <c r="G939" s="244">
        <v>33930</v>
      </c>
      <c r="H939" s="244">
        <v>1</v>
      </c>
      <c r="I939" s="244">
        <v>3393</v>
      </c>
      <c r="J939" s="244">
        <v>8</v>
      </c>
      <c r="K939" s="244">
        <v>27304</v>
      </c>
      <c r="L939" s="244">
        <v>0.80471559092248746</v>
      </c>
      <c r="M939" s="244">
        <v>3413</v>
      </c>
      <c r="N939" s="244">
        <v>8</v>
      </c>
      <c r="O939" s="244">
        <v>27512</v>
      </c>
      <c r="P939" s="260">
        <v>0.81084585912172114</v>
      </c>
      <c r="Q939" s="245">
        <v>3439</v>
      </c>
    </row>
    <row r="940" spans="1:17" ht="14.4" customHeight="1" x14ac:dyDescent="0.3">
      <c r="A940" s="240" t="s">
        <v>719</v>
      </c>
      <c r="B940" s="241" t="s">
        <v>530</v>
      </c>
      <c r="C940" s="241" t="s">
        <v>531</v>
      </c>
      <c r="D940" s="241" t="s">
        <v>629</v>
      </c>
      <c r="E940" s="241" t="s">
        <v>630</v>
      </c>
      <c r="F940" s="244">
        <v>328</v>
      </c>
      <c r="G940" s="244">
        <v>147928</v>
      </c>
      <c r="H940" s="244">
        <v>1</v>
      </c>
      <c r="I940" s="244">
        <v>451</v>
      </c>
      <c r="J940" s="244">
        <v>244</v>
      </c>
      <c r="K940" s="244">
        <v>110532</v>
      </c>
      <c r="L940" s="244">
        <v>0.74720134119301285</v>
      </c>
      <c r="M940" s="244">
        <v>453</v>
      </c>
      <c r="N940" s="244">
        <v>280</v>
      </c>
      <c r="O940" s="244">
        <v>127680</v>
      </c>
      <c r="P940" s="260">
        <v>0.86312260018387321</v>
      </c>
      <c r="Q940" s="245">
        <v>456</v>
      </c>
    </row>
    <row r="941" spans="1:17" ht="14.4" customHeight="1" x14ac:dyDescent="0.3">
      <c r="A941" s="240" t="s">
        <v>719</v>
      </c>
      <c r="B941" s="241" t="s">
        <v>530</v>
      </c>
      <c r="C941" s="241" t="s">
        <v>531</v>
      </c>
      <c r="D941" s="241" t="s">
        <v>631</v>
      </c>
      <c r="E941" s="241" t="s">
        <v>632</v>
      </c>
      <c r="F941" s="244">
        <v>84</v>
      </c>
      <c r="G941" s="244">
        <v>37968</v>
      </c>
      <c r="H941" s="244">
        <v>1</v>
      </c>
      <c r="I941" s="244">
        <v>452</v>
      </c>
      <c r="J941" s="244">
        <v>46</v>
      </c>
      <c r="K941" s="244">
        <v>20884</v>
      </c>
      <c r="L941" s="244">
        <v>0.55004214075010538</v>
      </c>
      <c r="M941" s="244">
        <v>454</v>
      </c>
      <c r="N941" s="244">
        <v>49</v>
      </c>
      <c r="O941" s="244">
        <v>22393</v>
      </c>
      <c r="P941" s="260">
        <v>0.58978613569321536</v>
      </c>
      <c r="Q941" s="245">
        <v>457</v>
      </c>
    </row>
    <row r="942" spans="1:17" ht="14.4" customHeight="1" x14ac:dyDescent="0.3">
      <c r="A942" s="240" t="s">
        <v>719</v>
      </c>
      <c r="B942" s="241" t="s">
        <v>530</v>
      </c>
      <c r="C942" s="241" t="s">
        <v>531</v>
      </c>
      <c r="D942" s="241" t="s">
        <v>633</v>
      </c>
      <c r="E942" s="241" t="s">
        <v>634</v>
      </c>
      <c r="F942" s="244"/>
      <c r="G942" s="244"/>
      <c r="H942" s="244"/>
      <c r="I942" s="244"/>
      <c r="J942" s="244">
        <v>1</v>
      </c>
      <c r="K942" s="244">
        <v>6049</v>
      </c>
      <c r="L942" s="244"/>
      <c r="M942" s="244">
        <v>6049</v>
      </c>
      <c r="N942" s="244">
        <v>2</v>
      </c>
      <c r="O942" s="244">
        <v>12188</v>
      </c>
      <c r="P942" s="260"/>
      <c r="Q942" s="245">
        <v>6094</v>
      </c>
    </row>
    <row r="943" spans="1:17" ht="14.4" customHeight="1" x14ac:dyDescent="0.3">
      <c r="A943" s="240" t="s">
        <v>719</v>
      </c>
      <c r="B943" s="241" t="s">
        <v>530</v>
      </c>
      <c r="C943" s="241" t="s">
        <v>531</v>
      </c>
      <c r="D943" s="241" t="s">
        <v>635</v>
      </c>
      <c r="E943" s="241" t="s">
        <v>636</v>
      </c>
      <c r="F943" s="244">
        <v>12</v>
      </c>
      <c r="G943" s="244">
        <v>4740</v>
      </c>
      <c r="H943" s="244">
        <v>1</v>
      </c>
      <c r="I943" s="244">
        <v>395</v>
      </c>
      <c r="J943" s="244">
        <v>11</v>
      </c>
      <c r="K943" s="244">
        <v>4389</v>
      </c>
      <c r="L943" s="244">
        <v>0.92594936708860764</v>
      </c>
      <c r="M943" s="244">
        <v>399</v>
      </c>
      <c r="N943" s="244">
        <v>11</v>
      </c>
      <c r="O943" s="244">
        <v>4444</v>
      </c>
      <c r="P943" s="260">
        <v>0.93755274261603372</v>
      </c>
      <c r="Q943" s="245">
        <v>404</v>
      </c>
    </row>
    <row r="944" spans="1:17" ht="14.4" customHeight="1" x14ac:dyDescent="0.3">
      <c r="A944" s="240" t="s">
        <v>719</v>
      </c>
      <c r="B944" s="241" t="s">
        <v>530</v>
      </c>
      <c r="C944" s="241" t="s">
        <v>531</v>
      </c>
      <c r="D944" s="241" t="s">
        <v>637</v>
      </c>
      <c r="E944" s="241" t="s">
        <v>638</v>
      </c>
      <c r="F944" s="244">
        <v>641</v>
      </c>
      <c r="G944" s="244">
        <v>219863</v>
      </c>
      <c r="H944" s="244">
        <v>1</v>
      </c>
      <c r="I944" s="244">
        <v>343</v>
      </c>
      <c r="J944" s="244">
        <v>611</v>
      </c>
      <c r="K944" s="244">
        <v>210795</v>
      </c>
      <c r="L944" s="244">
        <v>0.95875613450193986</v>
      </c>
      <c r="M944" s="244">
        <v>345</v>
      </c>
      <c r="N944" s="244">
        <v>626</v>
      </c>
      <c r="O944" s="244">
        <v>217848</v>
      </c>
      <c r="P944" s="260">
        <v>0.99083520192119634</v>
      </c>
      <c r="Q944" s="245">
        <v>348</v>
      </c>
    </row>
    <row r="945" spans="1:17" ht="14.4" customHeight="1" x14ac:dyDescent="0.3">
      <c r="A945" s="240" t="s">
        <v>719</v>
      </c>
      <c r="B945" s="241" t="s">
        <v>530</v>
      </c>
      <c r="C945" s="241" t="s">
        <v>531</v>
      </c>
      <c r="D945" s="241" t="s">
        <v>639</v>
      </c>
      <c r="E945" s="241" t="s">
        <v>640</v>
      </c>
      <c r="F945" s="244"/>
      <c r="G945" s="244"/>
      <c r="H945" s="244"/>
      <c r="I945" s="244"/>
      <c r="J945" s="244">
        <v>2</v>
      </c>
      <c r="K945" s="244">
        <v>5748</v>
      </c>
      <c r="L945" s="244"/>
      <c r="M945" s="244">
        <v>2874</v>
      </c>
      <c r="N945" s="244"/>
      <c r="O945" s="244"/>
      <c r="P945" s="260"/>
      <c r="Q945" s="245"/>
    </row>
    <row r="946" spans="1:17" ht="14.4" customHeight="1" x14ac:dyDescent="0.3">
      <c r="A946" s="240" t="s">
        <v>719</v>
      </c>
      <c r="B946" s="241" t="s">
        <v>530</v>
      </c>
      <c r="C946" s="241" t="s">
        <v>531</v>
      </c>
      <c r="D946" s="241" t="s">
        <v>641</v>
      </c>
      <c r="E946" s="241" t="s">
        <v>642</v>
      </c>
      <c r="F946" s="244">
        <v>1</v>
      </c>
      <c r="G946" s="244">
        <v>2159</v>
      </c>
      <c r="H946" s="244">
        <v>1</v>
      </c>
      <c r="I946" s="244">
        <v>2159</v>
      </c>
      <c r="J946" s="244">
        <v>3</v>
      </c>
      <c r="K946" s="244">
        <v>6483</v>
      </c>
      <c r="L946" s="244">
        <v>3.0027790643816581</v>
      </c>
      <c r="M946" s="244">
        <v>2161</v>
      </c>
      <c r="N946" s="244">
        <v>1</v>
      </c>
      <c r="O946" s="244">
        <v>2164</v>
      </c>
      <c r="P946" s="260">
        <v>1.0023158869847151</v>
      </c>
      <c r="Q946" s="245">
        <v>2164</v>
      </c>
    </row>
    <row r="947" spans="1:17" ht="14.4" customHeight="1" x14ac:dyDescent="0.3">
      <c r="A947" s="240" t="s">
        <v>719</v>
      </c>
      <c r="B947" s="241" t="s">
        <v>530</v>
      </c>
      <c r="C947" s="241" t="s">
        <v>531</v>
      </c>
      <c r="D947" s="241" t="s">
        <v>643</v>
      </c>
      <c r="E947" s="241" t="s">
        <v>644</v>
      </c>
      <c r="F947" s="244"/>
      <c r="G947" s="244"/>
      <c r="H947" s="244"/>
      <c r="I947" s="244"/>
      <c r="J947" s="244"/>
      <c r="K947" s="244"/>
      <c r="L947" s="244"/>
      <c r="M947" s="244"/>
      <c r="N947" s="244">
        <v>1</v>
      </c>
      <c r="O947" s="244">
        <v>1245</v>
      </c>
      <c r="P947" s="260"/>
      <c r="Q947" s="245">
        <v>1245</v>
      </c>
    </row>
    <row r="948" spans="1:17" ht="14.4" customHeight="1" x14ac:dyDescent="0.3">
      <c r="A948" s="240" t="s">
        <v>719</v>
      </c>
      <c r="B948" s="241" t="s">
        <v>530</v>
      </c>
      <c r="C948" s="241" t="s">
        <v>531</v>
      </c>
      <c r="D948" s="241" t="s">
        <v>645</v>
      </c>
      <c r="E948" s="241" t="s">
        <v>646</v>
      </c>
      <c r="F948" s="244"/>
      <c r="G948" s="244"/>
      <c r="H948" s="244"/>
      <c r="I948" s="244"/>
      <c r="J948" s="244"/>
      <c r="K948" s="244"/>
      <c r="L948" s="244"/>
      <c r="M948" s="244"/>
      <c r="N948" s="244">
        <v>6</v>
      </c>
      <c r="O948" s="244">
        <v>13398</v>
      </c>
      <c r="P948" s="260"/>
      <c r="Q948" s="245">
        <v>2233</v>
      </c>
    </row>
    <row r="949" spans="1:17" ht="14.4" customHeight="1" x14ac:dyDescent="0.3">
      <c r="A949" s="240" t="s">
        <v>719</v>
      </c>
      <c r="B949" s="241" t="s">
        <v>530</v>
      </c>
      <c r="C949" s="241" t="s">
        <v>531</v>
      </c>
      <c r="D949" s="241" t="s">
        <v>647</v>
      </c>
      <c r="E949" s="241" t="s">
        <v>648</v>
      </c>
      <c r="F949" s="244"/>
      <c r="G949" s="244"/>
      <c r="H949" s="244"/>
      <c r="I949" s="244"/>
      <c r="J949" s="244"/>
      <c r="K949" s="244"/>
      <c r="L949" s="244"/>
      <c r="M949" s="244"/>
      <c r="N949" s="244">
        <v>3</v>
      </c>
      <c r="O949" s="244">
        <v>3006</v>
      </c>
      <c r="P949" s="260"/>
      <c r="Q949" s="245">
        <v>1002</v>
      </c>
    </row>
    <row r="950" spans="1:17" ht="14.4" customHeight="1" thickBot="1" x14ac:dyDescent="0.35">
      <c r="A950" s="246" t="s">
        <v>719</v>
      </c>
      <c r="B950" s="247" t="s">
        <v>530</v>
      </c>
      <c r="C950" s="247" t="s">
        <v>531</v>
      </c>
      <c r="D950" s="247" t="s">
        <v>649</v>
      </c>
      <c r="E950" s="247" t="s">
        <v>650</v>
      </c>
      <c r="F950" s="250">
        <v>1</v>
      </c>
      <c r="G950" s="250">
        <v>12770</v>
      </c>
      <c r="H950" s="250">
        <v>1</v>
      </c>
      <c r="I950" s="250">
        <v>12770</v>
      </c>
      <c r="J950" s="250">
        <v>3</v>
      </c>
      <c r="K950" s="250">
        <v>38322</v>
      </c>
      <c r="L950" s="250">
        <v>3.0009397024275648</v>
      </c>
      <c r="M950" s="250">
        <v>12774</v>
      </c>
      <c r="N950" s="250"/>
      <c r="O950" s="250"/>
      <c r="P950" s="262"/>
      <c r="Q950" s="25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5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1.5546875" style="60" bestFit="1" customWidth="1"/>
    <col min="2" max="4" width="8.88671875" style="60" customWidth="1"/>
    <col min="5" max="5" width="2.44140625" style="60" customWidth="1"/>
    <col min="6" max="6" width="8.88671875" style="60" customWidth="1"/>
    <col min="7" max="7" width="9.44140625" style="60" bestFit="1" customWidth="1"/>
    <col min="8" max="16384" width="8.88671875" style="60"/>
  </cols>
  <sheetData>
    <row r="1" spans="1:7" ht="18.600000000000001" customHeight="1" thickBot="1" x14ac:dyDescent="0.4">
      <c r="A1" s="145" t="s">
        <v>139</v>
      </c>
      <c r="B1" s="145"/>
      <c r="C1" s="145"/>
      <c r="D1" s="145"/>
      <c r="E1" s="145"/>
      <c r="F1" s="145"/>
      <c r="G1" s="145"/>
    </row>
    <row r="2" spans="1:7" ht="14.4" customHeight="1" thickBot="1" x14ac:dyDescent="0.35">
      <c r="A2" s="196" t="s">
        <v>148</v>
      </c>
      <c r="B2" s="61"/>
      <c r="C2" s="61"/>
      <c r="D2" s="61"/>
      <c r="E2" s="61"/>
      <c r="F2" s="61"/>
      <c r="G2" s="61"/>
    </row>
    <row r="3" spans="1:7" ht="14.4" customHeight="1" x14ac:dyDescent="0.3">
      <c r="A3" s="148"/>
      <c r="B3" s="150" t="s">
        <v>81</v>
      </c>
      <c r="C3" s="151"/>
      <c r="D3" s="152"/>
      <c r="E3" s="10"/>
      <c r="F3" s="48" t="s">
        <v>82</v>
      </c>
      <c r="G3" s="49" t="s">
        <v>83</v>
      </c>
    </row>
    <row r="4" spans="1:7" ht="14.4" customHeight="1" thickBot="1" x14ac:dyDescent="0.35">
      <c r="A4" s="149"/>
      <c r="B4" s="50">
        <v>2011</v>
      </c>
      <c r="C4" s="46">
        <v>2012</v>
      </c>
      <c r="D4" s="47">
        <v>2013</v>
      </c>
      <c r="E4" s="10"/>
      <c r="F4" s="153">
        <v>2013</v>
      </c>
      <c r="G4" s="154"/>
    </row>
    <row r="5" spans="1:7" ht="14.4" customHeight="1" x14ac:dyDescent="0.3">
      <c r="A5" s="1" t="s">
        <v>136</v>
      </c>
      <c r="B5" s="33">
        <v>104.77697699779399</v>
      </c>
      <c r="C5" s="34">
        <v>114.12475000000001</v>
      </c>
      <c r="D5" s="35">
        <v>137.47064</v>
      </c>
      <c r="E5" s="11"/>
      <c r="F5" s="12">
        <v>180</v>
      </c>
      <c r="G5" s="13">
        <f>IF(F5&lt;0.00000001,"",D5/F5)</f>
        <v>0.76372577777777784</v>
      </c>
    </row>
    <row r="6" spans="1:7" ht="14.4" customHeight="1" x14ac:dyDescent="0.3">
      <c r="A6" s="1" t="s">
        <v>137</v>
      </c>
      <c r="B6" s="14">
        <v>1425.1559391645901</v>
      </c>
      <c r="C6" s="36">
        <v>1816.1515099999999</v>
      </c>
      <c r="D6" s="37">
        <v>2292.7405800000001</v>
      </c>
      <c r="E6" s="11"/>
      <c r="F6" s="14">
        <v>2485</v>
      </c>
      <c r="G6" s="15">
        <f>IF(F6&lt;0.00000001,"",D6/F6)</f>
        <v>0.92263202414486922</v>
      </c>
    </row>
    <row r="7" spans="1:7" ht="14.4" customHeight="1" x14ac:dyDescent="0.3">
      <c r="A7" s="1" t="s">
        <v>138</v>
      </c>
      <c r="B7" s="14">
        <v>13562.1000314011</v>
      </c>
      <c r="C7" s="36">
        <v>15484.13236</v>
      </c>
      <c r="D7" s="37">
        <v>15646.70442</v>
      </c>
      <c r="E7" s="11"/>
      <c r="F7" s="14">
        <v>14455</v>
      </c>
      <c r="G7" s="15">
        <f>IF(F7&lt;0.00000001,"",D7/F7)</f>
        <v>1.0824423673469388</v>
      </c>
    </row>
    <row r="8" spans="1:7" ht="14.4" customHeight="1" thickBot="1" x14ac:dyDescent="0.35">
      <c r="A8" s="1" t="s">
        <v>84</v>
      </c>
      <c r="B8" s="16">
        <v>854.86898550518401</v>
      </c>
      <c r="C8" s="38">
        <v>1468.25775</v>
      </c>
      <c r="D8" s="39">
        <v>1667.2795599999999</v>
      </c>
      <c r="E8" s="11"/>
      <c r="F8" s="16">
        <v>1382</v>
      </c>
      <c r="G8" s="17">
        <f>IF(F8&lt;0.00000001,"",D8/F8)</f>
        <v>1.2064251519536902</v>
      </c>
    </row>
    <row r="9" spans="1:7" ht="14.4" customHeight="1" thickBot="1" x14ac:dyDescent="0.35">
      <c r="A9" s="2" t="s">
        <v>85</v>
      </c>
      <c r="B9" s="3">
        <v>15946.901933068701</v>
      </c>
      <c r="C9" s="40">
        <v>18882.666369999999</v>
      </c>
      <c r="D9" s="41">
        <v>19744.195199999998</v>
      </c>
      <c r="E9" s="11"/>
      <c r="F9" s="3">
        <v>18502</v>
      </c>
      <c r="G9" s="4">
        <f>IF(F9&lt;0.00000001,"",D9/F9)</f>
        <v>1.0671384282780239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92" t="s">
        <v>87</v>
      </c>
      <c r="B11" s="12">
        <f>IF(ISERROR(VLOOKUP("Celkem",'ZV Vykáz.-A'!A:F,2,0)),0,VLOOKUP("Celkem",'ZV Vykáz.-A'!A:F,2,0)/1000)</f>
        <v>20246.870999999999</v>
      </c>
      <c r="C11" s="34">
        <f>IF(ISERROR(VLOOKUP("Celkem",'ZV Vykáz.-A'!A:F,4,0)),0,VLOOKUP("Celkem",'ZV Vykáz.-A'!A:F,4,0)/1000)</f>
        <v>21928.942999999999</v>
      </c>
      <c r="D11" s="35">
        <f>IF(ISERROR(VLOOKUP("Celkem",'ZV Vykáz.-A'!A:F,6,0)),0,VLOOKUP("Celkem",'ZV Vykáz.-A'!A:F,6,0)/1000)</f>
        <v>22777.993999999999</v>
      </c>
      <c r="E11" s="11"/>
      <c r="F11" s="12">
        <f>B11*0.98</f>
        <v>19841.933579999997</v>
      </c>
      <c r="G11" s="13">
        <f>IF(F11=0,"",D11/F11)</f>
        <v>1.1479724951281689</v>
      </c>
    </row>
    <row r="12" spans="1:7" ht="14.4" customHeight="1" thickBot="1" x14ac:dyDescent="0.35">
      <c r="A12" s="93" t="s">
        <v>86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20246.870999999999</v>
      </c>
      <c r="C13" s="42">
        <f>SUM(C11:C12)</f>
        <v>21928.942999999999</v>
      </c>
      <c r="D13" s="43">
        <f>SUM(D11:D12)</f>
        <v>22777.993999999999</v>
      </c>
      <c r="E13" s="11"/>
      <c r="F13" s="6">
        <f>SUM(F11:F12)</f>
        <v>19841.933579999997</v>
      </c>
      <c r="G13" s="7">
        <f>IF(F13=0,"",D13/F13)</f>
        <v>1.1479724951281689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91" t="s">
        <v>89</v>
      </c>
      <c r="B15" s="8">
        <f>IF(B9=0,"",B13/B9)</f>
        <v>1.2696429115184158</v>
      </c>
      <c r="C15" s="44">
        <f>IF(C9=0,"",C13/C9)</f>
        <v>1.161326614065469</v>
      </c>
      <c r="D15" s="45">
        <f>IF(D9=0,"",D13/D9)</f>
        <v>1.1536552272335721</v>
      </c>
      <c r="E15" s="11"/>
      <c r="F15" s="8">
        <f>IF(F9=0,"",F13/F9)</f>
        <v>1.0724210128634741</v>
      </c>
      <c r="G15" s="9">
        <f>IF(OR(F15=0,F15=""),"",D15/F15)</f>
        <v>1.0757484359180862</v>
      </c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36" priority="6" operator="greaterThan">
      <formula>1</formula>
    </cfRule>
  </conditionalFormatting>
  <conditionalFormatting sqref="G11:G15">
    <cfRule type="cellIs" dxfId="35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0"/>
    <col min="2" max="13" width="8.88671875" style="90" customWidth="1"/>
    <col min="14" max="16384" width="8.88671875" style="90"/>
  </cols>
  <sheetData>
    <row r="1" spans="1:13" ht="18.600000000000001" customHeight="1" thickBot="1" x14ac:dyDescent="0.4">
      <c r="A1" s="145" t="s">
        <v>115</v>
      </c>
      <c r="B1" s="145"/>
      <c r="C1" s="145"/>
      <c r="D1" s="145"/>
      <c r="E1" s="145"/>
      <c r="F1" s="145"/>
      <c r="G1" s="145"/>
      <c r="H1" s="155"/>
      <c r="I1" s="155"/>
      <c r="J1" s="155"/>
      <c r="K1" s="155"/>
      <c r="L1" s="155"/>
      <c r="M1" s="155"/>
    </row>
    <row r="2" spans="1:13" ht="14.4" customHeight="1" x14ac:dyDescent="0.3">
      <c r="A2" s="196" t="s">
        <v>148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4.4" customHeight="1" x14ac:dyDescent="0.3">
      <c r="A3" s="125"/>
      <c r="B3" s="126" t="s">
        <v>90</v>
      </c>
      <c r="C3" s="127" t="s">
        <v>91</v>
      </c>
      <c r="D3" s="127" t="s">
        <v>92</v>
      </c>
      <c r="E3" s="126" t="s">
        <v>93</v>
      </c>
      <c r="F3" s="127" t="s">
        <v>94</v>
      </c>
      <c r="G3" s="127" t="s">
        <v>95</v>
      </c>
      <c r="H3" s="127" t="s">
        <v>96</v>
      </c>
      <c r="I3" s="127" t="s">
        <v>97</v>
      </c>
      <c r="J3" s="127" t="s">
        <v>98</v>
      </c>
      <c r="K3" s="127" t="s">
        <v>99</v>
      </c>
      <c r="L3" s="127" t="s">
        <v>100</v>
      </c>
      <c r="M3" s="127" t="s">
        <v>101</v>
      </c>
    </row>
    <row r="4" spans="1:13" ht="14.4" customHeight="1" x14ac:dyDescent="0.3">
      <c r="A4" s="125" t="s">
        <v>89</v>
      </c>
      <c r="B4" s="128">
        <f>(B10+B8)/B6</f>
        <v>1.5481336935097278</v>
      </c>
      <c r="C4" s="128">
        <f t="shared" ref="C4:M4" si="0">(C10+C8)/C6</f>
        <v>1.5120041780625828</v>
      </c>
      <c r="D4" s="128">
        <f t="shared" si="0"/>
        <v>1.3930190710996784</v>
      </c>
      <c r="E4" s="128">
        <f t="shared" si="0"/>
        <v>1.3844859919443169</v>
      </c>
      <c r="F4" s="128">
        <f t="shared" si="0"/>
        <v>1.3691080342555833</v>
      </c>
      <c r="G4" s="128">
        <f t="shared" si="0"/>
        <v>1.3136681257194289</v>
      </c>
      <c r="H4" s="128">
        <f t="shared" si="0"/>
        <v>1.1536552272335718</v>
      </c>
      <c r="I4" s="128">
        <f t="shared" si="0"/>
        <v>1.1536552272335718</v>
      </c>
      <c r="J4" s="128">
        <f t="shared" si="0"/>
        <v>1.1536552272335718</v>
      </c>
      <c r="K4" s="128">
        <f t="shared" si="0"/>
        <v>1.1536552272335718</v>
      </c>
      <c r="L4" s="128">
        <f t="shared" si="0"/>
        <v>1.1536552272335718</v>
      </c>
      <c r="M4" s="128">
        <f t="shared" si="0"/>
        <v>1.1536552272335718</v>
      </c>
    </row>
    <row r="5" spans="1:13" ht="14.4" customHeight="1" x14ac:dyDescent="0.3">
      <c r="A5" s="129" t="s">
        <v>56</v>
      </c>
      <c r="B5" s="128">
        <f>IF(ISERROR(VLOOKUP($A5,'Man Tab'!$A:$Q,COLUMN()+2,0)),0,VLOOKUP($A5,'Man Tab'!$A:$Q,COLUMN()+2,0))</f>
        <v>2614.58556</v>
      </c>
      <c r="C5" s="128">
        <f>IF(ISERROR(VLOOKUP($A5,'Man Tab'!$A:$Q,COLUMN()+2,0)),0,VLOOKUP($A5,'Man Tab'!$A:$Q,COLUMN()+2,0))</f>
        <v>2602.2247600000001</v>
      </c>
      <c r="D5" s="128">
        <f>IF(ISERROR(VLOOKUP($A5,'Man Tab'!$A:$Q,COLUMN()+2,0)),0,VLOOKUP($A5,'Man Tab'!$A:$Q,COLUMN()+2,0))</f>
        <v>2783.2301900000002</v>
      </c>
      <c r="E5" s="128">
        <f>IF(ISERROR(VLOOKUP($A5,'Man Tab'!$A:$Q,COLUMN()+2,0)),0,VLOOKUP($A5,'Man Tab'!$A:$Q,COLUMN()+2,0))</f>
        <v>2747.54241</v>
      </c>
      <c r="F5" s="128">
        <f>IF(ISERROR(VLOOKUP($A5,'Man Tab'!$A:$Q,COLUMN()+2,0)),0,VLOOKUP($A5,'Man Tab'!$A:$Q,COLUMN()+2,0))</f>
        <v>2796.68498</v>
      </c>
      <c r="G5" s="128">
        <f>IF(ISERROR(VLOOKUP($A5,'Man Tab'!$A:$Q,COLUMN()+2,0)),0,VLOOKUP($A5,'Man Tab'!$A:$Q,COLUMN()+2,0))</f>
        <v>2872.0815400000001</v>
      </c>
      <c r="H5" s="128">
        <f>IF(ISERROR(VLOOKUP($A5,'Man Tab'!$A:$Q,COLUMN()+2,0)),0,VLOOKUP($A5,'Man Tab'!$A:$Q,COLUMN()+2,0))</f>
        <v>3327.8457600000002</v>
      </c>
      <c r="I5" s="128">
        <f>IF(ISERROR(VLOOKUP($A5,'Man Tab'!$A:$Q,COLUMN()+2,0)),0,VLOOKUP($A5,'Man Tab'!$A:$Q,COLUMN()+2,0))</f>
        <v>4.9406564584124654E-324</v>
      </c>
      <c r="J5" s="128">
        <f>IF(ISERROR(VLOOKUP($A5,'Man Tab'!$A:$Q,COLUMN()+2,0)),0,VLOOKUP($A5,'Man Tab'!$A:$Q,COLUMN()+2,0))</f>
        <v>4.9406564584124654E-324</v>
      </c>
      <c r="K5" s="128">
        <f>IF(ISERROR(VLOOKUP($A5,'Man Tab'!$A:$Q,COLUMN()+2,0)),0,VLOOKUP($A5,'Man Tab'!$A:$Q,COLUMN()+2,0))</f>
        <v>4.9406564584124654E-324</v>
      </c>
      <c r="L5" s="128">
        <f>IF(ISERROR(VLOOKUP($A5,'Man Tab'!$A:$Q,COLUMN()+2,0)),0,VLOOKUP($A5,'Man Tab'!$A:$Q,COLUMN()+2,0))</f>
        <v>4.9406564584124654E-324</v>
      </c>
      <c r="M5" s="128">
        <f>IF(ISERROR(VLOOKUP($A5,'Man Tab'!$A:$Q,COLUMN()+2,0)),0,VLOOKUP($A5,'Man Tab'!$A:$Q,COLUMN()+2,0))</f>
        <v>4.9406564584124654E-324</v>
      </c>
    </row>
    <row r="6" spans="1:13" ht="14.4" customHeight="1" x14ac:dyDescent="0.3">
      <c r="A6" s="129" t="s">
        <v>85</v>
      </c>
      <c r="B6" s="130">
        <f>B5</f>
        <v>2614.58556</v>
      </c>
      <c r="C6" s="130">
        <f t="shared" ref="C6:M6" si="1">C5+B6</f>
        <v>5216.8103200000005</v>
      </c>
      <c r="D6" s="130">
        <f t="shared" si="1"/>
        <v>8000.0405100000007</v>
      </c>
      <c r="E6" s="130">
        <f t="shared" si="1"/>
        <v>10747.582920000001</v>
      </c>
      <c r="F6" s="130">
        <f t="shared" si="1"/>
        <v>13544.267900000001</v>
      </c>
      <c r="G6" s="130">
        <f t="shared" si="1"/>
        <v>16416.349440000002</v>
      </c>
      <c r="H6" s="130">
        <f t="shared" si="1"/>
        <v>19744.195200000002</v>
      </c>
      <c r="I6" s="130">
        <f t="shared" si="1"/>
        <v>19744.195200000002</v>
      </c>
      <c r="J6" s="130">
        <f t="shared" si="1"/>
        <v>19744.195200000002</v>
      </c>
      <c r="K6" s="130">
        <f t="shared" si="1"/>
        <v>19744.195200000002</v>
      </c>
      <c r="L6" s="130">
        <f t="shared" si="1"/>
        <v>19744.195200000002</v>
      </c>
      <c r="M6" s="130">
        <f t="shared" si="1"/>
        <v>19744.195200000002</v>
      </c>
    </row>
    <row r="7" spans="1:13" ht="14.4" customHeight="1" x14ac:dyDescent="0.3">
      <c r="A7" s="129" t="s">
        <v>113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13" ht="14.4" customHeight="1" x14ac:dyDescent="0.3">
      <c r="A8" s="129" t="s">
        <v>86</v>
      </c>
      <c r="B8" s="130">
        <f>B7*29.5</f>
        <v>0</v>
      </c>
      <c r="C8" s="130">
        <f t="shared" ref="C8:M8" si="2">C7*29.5</f>
        <v>0</v>
      </c>
      <c r="D8" s="130">
        <f t="shared" si="2"/>
        <v>0</v>
      </c>
      <c r="E8" s="130">
        <f t="shared" si="2"/>
        <v>0</v>
      </c>
      <c r="F8" s="130">
        <f t="shared" si="2"/>
        <v>0</v>
      </c>
      <c r="G8" s="130">
        <f t="shared" si="2"/>
        <v>0</v>
      </c>
      <c r="H8" s="130">
        <f t="shared" si="2"/>
        <v>0</v>
      </c>
      <c r="I8" s="130">
        <f t="shared" si="2"/>
        <v>0</v>
      </c>
      <c r="J8" s="130">
        <f t="shared" si="2"/>
        <v>0</v>
      </c>
      <c r="K8" s="130">
        <f t="shared" si="2"/>
        <v>0</v>
      </c>
      <c r="L8" s="130">
        <f t="shared" si="2"/>
        <v>0</v>
      </c>
      <c r="M8" s="130">
        <f t="shared" si="2"/>
        <v>0</v>
      </c>
    </row>
    <row r="9" spans="1:13" ht="14.4" customHeight="1" x14ac:dyDescent="0.3">
      <c r="A9" s="129" t="s">
        <v>114</v>
      </c>
      <c r="B9" s="129">
        <v>4047728</v>
      </c>
      <c r="C9" s="129">
        <v>3840111</v>
      </c>
      <c r="D9" s="129">
        <v>3256370</v>
      </c>
      <c r="E9" s="129">
        <v>3735669</v>
      </c>
      <c r="F9" s="129">
        <v>3663688</v>
      </c>
      <c r="G9" s="129">
        <v>3022069</v>
      </c>
      <c r="H9" s="129">
        <v>1212359</v>
      </c>
      <c r="I9" s="129">
        <v>0</v>
      </c>
      <c r="J9" s="129">
        <v>0</v>
      </c>
      <c r="K9" s="129">
        <v>0</v>
      </c>
      <c r="L9" s="129">
        <v>0</v>
      </c>
      <c r="M9" s="129">
        <v>0</v>
      </c>
    </row>
    <row r="10" spans="1:13" ht="14.4" customHeight="1" x14ac:dyDescent="0.3">
      <c r="A10" s="129" t="s">
        <v>87</v>
      </c>
      <c r="B10" s="130">
        <f>B9/1000</f>
        <v>4047.7280000000001</v>
      </c>
      <c r="C10" s="130">
        <f t="shared" ref="C10:M10" si="3">C9/1000+B10</f>
        <v>7887.8389999999999</v>
      </c>
      <c r="D10" s="130">
        <f t="shared" si="3"/>
        <v>11144.208999999999</v>
      </c>
      <c r="E10" s="130">
        <f t="shared" si="3"/>
        <v>14879.877999999999</v>
      </c>
      <c r="F10" s="130">
        <f t="shared" si="3"/>
        <v>18543.565999999999</v>
      </c>
      <c r="G10" s="130">
        <f t="shared" si="3"/>
        <v>21565.634999999998</v>
      </c>
      <c r="H10" s="130">
        <f t="shared" si="3"/>
        <v>22777.993999999999</v>
      </c>
      <c r="I10" s="130">
        <f t="shared" si="3"/>
        <v>22777.993999999999</v>
      </c>
      <c r="J10" s="130">
        <f t="shared" si="3"/>
        <v>22777.993999999999</v>
      </c>
      <c r="K10" s="130">
        <f t="shared" si="3"/>
        <v>22777.993999999999</v>
      </c>
      <c r="L10" s="130">
        <f t="shared" si="3"/>
        <v>22777.993999999999</v>
      </c>
      <c r="M10" s="130">
        <f t="shared" si="3"/>
        <v>22777.993999999999</v>
      </c>
    </row>
    <row r="11" spans="1:13" ht="14.4" customHeight="1" x14ac:dyDescent="0.3">
      <c r="A11" s="125"/>
      <c r="B11" s="125" t="s">
        <v>102</v>
      </c>
      <c r="C11" s="125">
        <f>COUNTIF(B7:M7,"&lt;&gt;")</f>
        <v>0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</row>
    <row r="12" spans="1:13" ht="14.4" customHeight="1" x14ac:dyDescent="0.3">
      <c r="A12" s="125">
        <v>0</v>
      </c>
      <c r="B12" s="128">
        <f>IF(ISERROR(HI!F15),#REF!,HI!F15)</f>
        <v>1.0724210128634741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</row>
    <row r="13" spans="1:13" ht="14.4" customHeight="1" x14ac:dyDescent="0.3">
      <c r="A13" s="125">
        <v>1</v>
      </c>
      <c r="B13" s="128">
        <f>IF(ISERROR(HI!F15),#REF!,HI!F15)</f>
        <v>1.0724210128634741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0" bestFit="1" customWidth="1"/>
    <col min="2" max="2" width="12.77734375" style="60" bestFit="1" customWidth="1"/>
    <col min="3" max="3" width="13.6640625" style="60" bestFit="1" customWidth="1"/>
    <col min="4" max="15" width="7.77734375" style="60" bestFit="1" customWidth="1"/>
    <col min="16" max="16" width="8.88671875" style="60" customWidth="1"/>
    <col min="17" max="17" width="6.6640625" style="60" bestFit="1" customWidth="1"/>
    <col min="18" max="16384" width="8.88671875" style="60"/>
  </cols>
  <sheetData>
    <row r="1" spans="1:17" s="62" customFormat="1" ht="18.600000000000001" customHeight="1" thickBot="1" x14ac:dyDescent="0.4">
      <c r="A1" s="157" t="s">
        <v>150</v>
      </c>
      <c r="B1" s="157"/>
      <c r="C1" s="157"/>
      <c r="D1" s="157"/>
      <c r="E1" s="157"/>
      <c r="F1" s="157"/>
      <c r="G1" s="157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s="62" customFormat="1" ht="14.4" customHeight="1" thickBot="1" x14ac:dyDescent="0.35">
      <c r="A2" s="196" t="s">
        <v>148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ht="14.4" customHeight="1" x14ac:dyDescent="0.3">
      <c r="A3" s="94"/>
      <c r="B3" s="158" t="s">
        <v>19</v>
      </c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51"/>
      <c r="Q3" s="53"/>
    </row>
    <row r="4" spans="1:17" ht="14.4" customHeight="1" x14ac:dyDescent="0.3">
      <c r="A4" s="95"/>
      <c r="B4" s="26" t="s">
        <v>20</v>
      </c>
      <c r="C4" s="52" t="s">
        <v>21</v>
      </c>
      <c r="D4" s="52" t="s">
        <v>22</v>
      </c>
      <c r="E4" s="52" t="s">
        <v>23</v>
      </c>
      <c r="F4" s="52" t="s">
        <v>24</v>
      </c>
      <c r="G4" s="52" t="s">
        <v>25</v>
      </c>
      <c r="H4" s="52" t="s">
        <v>26</v>
      </c>
      <c r="I4" s="52" t="s">
        <v>27</v>
      </c>
      <c r="J4" s="52" t="s">
        <v>28</v>
      </c>
      <c r="K4" s="52" t="s">
        <v>29</v>
      </c>
      <c r="L4" s="52" t="s">
        <v>30</v>
      </c>
      <c r="M4" s="52" t="s">
        <v>31</v>
      </c>
      <c r="N4" s="52" t="s">
        <v>32</v>
      </c>
      <c r="O4" s="52" t="s">
        <v>33</v>
      </c>
      <c r="P4" s="160" t="s">
        <v>6</v>
      </c>
      <c r="Q4" s="161"/>
    </row>
    <row r="5" spans="1:17" ht="14.4" customHeight="1" thickBot="1" x14ac:dyDescent="0.35">
      <c r="A5" s="96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4">
        <v>4.9406564584124654E-324</v>
      </c>
      <c r="C6" s="65">
        <v>0</v>
      </c>
      <c r="D6" s="65">
        <v>4.9406564584124654E-324</v>
      </c>
      <c r="E6" s="65">
        <v>4.9406564584124654E-324</v>
      </c>
      <c r="F6" s="65">
        <v>4.9406564584124654E-324</v>
      </c>
      <c r="G6" s="65">
        <v>4.9406564584124654E-324</v>
      </c>
      <c r="H6" s="65">
        <v>4.9406564584124654E-324</v>
      </c>
      <c r="I6" s="65">
        <v>4.9406564584124654E-324</v>
      </c>
      <c r="J6" s="65">
        <v>4.9406564584124654E-324</v>
      </c>
      <c r="K6" s="65">
        <v>4.9406564584124654E-324</v>
      </c>
      <c r="L6" s="65">
        <v>4.9406564584124654E-324</v>
      </c>
      <c r="M6" s="65">
        <v>4.9406564584124654E-324</v>
      </c>
      <c r="N6" s="65">
        <v>4.9406564584124654E-324</v>
      </c>
      <c r="O6" s="65">
        <v>4.9406564584124654E-324</v>
      </c>
      <c r="P6" s="66">
        <v>3.4584595208887258E-323</v>
      </c>
      <c r="Q6" s="110" t="s">
        <v>149</v>
      </c>
    </row>
    <row r="7" spans="1:17" ht="14.4" customHeight="1" x14ac:dyDescent="0.3">
      <c r="A7" s="21" t="s">
        <v>38</v>
      </c>
      <c r="B7" s="67">
        <v>307.22530618658101</v>
      </c>
      <c r="C7" s="68">
        <v>25.602108848880999</v>
      </c>
      <c r="D7" s="68">
        <v>22.972709999999999</v>
      </c>
      <c r="E7" s="68">
        <v>15.67601</v>
      </c>
      <c r="F7" s="68">
        <v>16.05585</v>
      </c>
      <c r="G7" s="68">
        <v>21.603179999999998</v>
      </c>
      <c r="H7" s="68">
        <v>19.862829999999999</v>
      </c>
      <c r="I7" s="68">
        <v>27.63082</v>
      </c>
      <c r="J7" s="68">
        <v>13.66924</v>
      </c>
      <c r="K7" s="68">
        <v>4.9406564584124654E-324</v>
      </c>
      <c r="L7" s="68">
        <v>4.9406564584124654E-324</v>
      </c>
      <c r="M7" s="68">
        <v>4.9406564584124654E-324</v>
      </c>
      <c r="N7" s="68">
        <v>4.9406564584124654E-324</v>
      </c>
      <c r="O7" s="68">
        <v>4.9406564584124654E-324</v>
      </c>
      <c r="P7" s="69">
        <v>137.47064</v>
      </c>
      <c r="Q7" s="111">
        <v>0.76707207882899997</v>
      </c>
    </row>
    <row r="8" spans="1:17" ht="14.4" customHeight="1" x14ac:dyDescent="0.3">
      <c r="A8" s="21" t="s">
        <v>39</v>
      </c>
      <c r="B8" s="67">
        <v>4.9406564584124654E-324</v>
      </c>
      <c r="C8" s="68">
        <v>0</v>
      </c>
      <c r="D8" s="68">
        <v>4.9406564584124654E-324</v>
      </c>
      <c r="E8" s="68">
        <v>4.9406564584124654E-324</v>
      </c>
      <c r="F8" s="68">
        <v>4.9406564584124654E-324</v>
      </c>
      <c r="G8" s="68">
        <v>4.9406564584124654E-324</v>
      </c>
      <c r="H8" s="68">
        <v>4.9406564584124654E-324</v>
      </c>
      <c r="I8" s="68">
        <v>4.9406564584124654E-324</v>
      </c>
      <c r="J8" s="68">
        <v>4.9406564584124654E-324</v>
      </c>
      <c r="K8" s="68">
        <v>4.9406564584124654E-324</v>
      </c>
      <c r="L8" s="68">
        <v>4.9406564584124654E-324</v>
      </c>
      <c r="M8" s="68">
        <v>4.9406564584124654E-324</v>
      </c>
      <c r="N8" s="68">
        <v>4.9406564584124654E-324</v>
      </c>
      <c r="O8" s="68">
        <v>4.9406564584124654E-324</v>
      </c>
      <c r="P8" s="69">
        <v>3.4584595208887258E-323</v>
      </c>
      <c r="Q8" s="111" t="s">
        <v>149</v>
      </c>
    </row>
    <row r="9" spans="1:17" ht="14.4" customHeight="1" x14ac:dyDescent="0.3">
      <c r="A9" s="21" t="s">
        <v>40</v>
      </c>
      <c r="B9" s="67">
        <v>4503.6643203961703</v>
      </c>
      <c r="C9" s="68">
        <v>375.30536003301398</v>
      </c>
      <c r="D9" s="68">
        <v>304.78098</v>
      </c>
      <c r="E9" s="68">
        <v>293.03390999999999</v>
      </c>
      <c r="F9" s="68">
        <v>326.65298999999999</v>
      </c>
      <c r="G9" s="68">
        <v>317.37866000000002</v>
      </c>
      <c r="H9" s="68">
        <v>440.64641</v>
      </c>
      <c r="I9" s="68">
        <v>320.31272999999999</v>
      </c>
      <c r="J9" s="68">
        <v>289.93490000000003</v>
      </c>
      <c r="K9" s="68">
        <v>4.9406564584124654E-324</v>
      </c>
      <c r="L9" s="68">
        <v>4.9406564584124654E-324</v>
      </c>
      <c r="M9" s="68">
        <v>4.9406564584124654E-324</v>
      </c>
      <c r="N9" s="68">
        <v>4.9406564584124654E-324</v>
      </c>
      <c r="O9" s="68">
        <v>4.9406564584124654E-324</v>
      </c>
      <c r="P9" s="69">
        <v>2292.7405800000001</v>
      </c>
      <c r="Q9" s="111">
        <v>0.87271433731299997</v>
      </c>
    </row>
    <row r="10" spans="1:17" ht="14.4" customHeight="1" x14ac:dyDescent="0.3">
      <c r="A10" s="21" t="s">
        <v>41</v>
      </c>
      <c r="B10" s="67">
        <v>0</v>
      </c>
      <c r="C10" s="68">
        <v>0</v>
      </c>
      <c r="D10" s="68">
        <v>4.9406564584124654E-324</v>
      </c>
      <c r="E10" s="68">
        <v>4.9406564584124654E-324</v>
      </c>
      <c r="F10" s="68">
        <v>4.9406564584124654E-324</v>
      </c>
      <c r="G10" s="68">
        <v>4.9406564584124654E-324</v>
      </c>
      <c r="H10" s="68">
        <v>4.9406564584124654E-324</v>
      </c>
      <c r="I10" s="68">
        <v>1.2531399999999999</v>
      </c>
      <c r="J10" s="68">
        <v>1.31786</v>
      </c>
      <c r="K10" s="68">
        <v>4.9406564584124654E-324</v>
      </c>
      <c r="L10" s="68">
        <v>4.9406564584124654E-324</v>
      </c>
      <c r="M10" s="68">
        <v>4.9406564584124654E-324</v>
      </c>
      <c r="N10" s="68">
        <v>4.9406564584124654E-324</v>
      </c>
      <c r="O10" s="68">
        <v>4.9406564584124654E-324</v>
      </c>
      <c r="P10" s="69">
        <v>2.5710000000000002</v>
      </c>
      <c r="Q10" s="111" t="s">
        <v>149</v>
      </c>
    </row>
    <row r="11" spans="1:17" ht="14.4" customHeight="1" x14ac:dyDescent="0.3">
      <c r="A11" s="21" t="s">
        <v>42</v>
      </c>
      <c r="B11" s="67">
        <v>379.16794362808201</v>
      </c>
      <c r="C11" s="68">
        <v>31.597328635673001</v>
      </c>
      <c r="D11" s="68">
        <v>24.259119999999999</v>
      </c>
      <c r="E11" s="68">
        <v>40.2776</v>
      </c>
      <c r="F11" s="68">
        <v>43.838369999999998</v>
      </c>
      <c r="G11" s="68">
        <v>20.2789</v>
      </c>
      <c r="H11" s="68">
        <v>9.28186</v>
      </c>
      <c r="I11" s="68">
        <v>39.107439999999997</v>
      </c>
      <c r="J11" s="68">
        <v>32.925890000000003</v>
      </c>
      <c r="K11" s="68">
        <v>4.9406564584124654E-324</v>
      </c>
      <c r="L11" s="68">
        <v>4.9406564584124654E-324</v>
      </c>
      <c r="M11" s="68">
        <v>4.9406564584124654E-324</v>
      </c>
      <c r="N11" s="68">
        <v>4.9406564584124654E-324</v>
      </c>
      <c r="O11" s="68">
        <v>4.9406564584124654E-324</v>
      </c>
      <c r="P11" s="69">
        <v>209.96917999999999</v>
      </c>
      <c r="Q11" s="111">
        <v>0.94930800919000002</v>
      </c>
    </row>
    <row r="12" spans="1:17" ht="14.4" customHeight="1" x14ac:dyDescent="0.3">
      <c r="A12" s="21" t="s">
        <v>43</v>
      </c>
      <c r="B12" s="67">
        <v>9.0161283547989992</v>
      </c>
      <c r="C12" s="68">
        <v>0.75134402956599999</v>
      </c>
      <c r="D12" s="68">
        <v>4.9406564584124654E-324</v>
      </c>
      <c r="E12" s="68">
        <v>4.9406564584124654E-324</v>
      </c>
      <c r="F12" s="68">
        <v>4.9406564584124654E-324</v>
      </c>
      <c r="G12" s="68">
        <v>4.9406564584124654E-324</v>
      </c>
      <c r="H12" s="68">
        <v>4.9406564584124654E-324</v>
      </c>
      <c r="I12" s="68">
        <v>3.2065000000000001</v>
      </c>
      <c r="J12" s="68">
        <v>4.9406564584124654E-324</v>
      </c>
      <c r="K12" s="68">
        <v>4.9406564584124654E-324</v>
      </c>
      <c r="L12" s="68">
        <v>4.9406564584124654E-324</v>
      </c>
      <c r="M12" s="68">
        <v>4.9406564584124654E-324</v>
      </c>
      <c r="N12" s="68">
        <v>4.9406564584124654E-324</v>
      </c>
      <c r="O12" s="68">
        <v>4.9406564584124654E-324</v>
      </c>
      <c r="P12" s="69">
        <v>3.2065000000000001</v>
      </c>
      <c r="Q12" s="111">
        <v>0.60966935324600002</v>
      </c>
    </row>
    <row r="13" spans="1:17" ht="14.4" customHeight="1" x14ac:dyDescent="0.3">
      <c r="A13" s="21" t="s">
        <v>44</v>
      </c>
      <c r="B13" s="67">
        <v>16.132307406951998</v>
      </c>
      <c r="C13" s="68">
        <v>1.3443589505789999</v>
      </c>
      <c r="D13" s="68">
        <v>0.96299999999999997</v>
      </c>
      <c r="E13" s="68">
        <v>0.1482</v>
      </c>
      <c r="F13" s="68">
        <v>2.65449</v>
      </c>
      <c r="G13" s="68">
        <v>4.7159299999990001</v>
      </c>
      <c r="H13" s="68">
        <v>1.0102800000000001</v>
      </c>
      <c r="I13" s="68">
        <v>0.38406000000000001</v>
      </c>
      <c r="J13" s="68">
        <v>0.32640000000000002</v>
      </c>
      <c r="K13" s="68">
        <v>4.9406564584124654E-324</v>
      </c>
      <c r="L13" s="68">
        <v>4.9406564584124654E-324</v>
      </c>
      <c r="M13" s="68">
        <v>4.9406564584124654E-324</v>
      </c>
      <c r="N13" s="68">
        <v>4.9406564584124654E-324</v>
      </c>
      <c r="O13" s="68">
        <v>4.9406564584124654E-324</v>
      </c>
      <c r="P13" s="69">
        <v>10.202360000000001</v>
      </c>
      <c r="Q13" s="111">
        <v>1.084144974355</v>
      </c>
    </row>
    <row r="14" spans="1:17" ht="14.4" customHeight="1" x14ac:dyDescent="0.3">
      <c r="A14" s="21" t="s">
        <v>45</v>
      </c>
      <c r="B14" s="67">
        <v>6.393573985902</v>
      </c>
      <c r="C14" s="68">
        <v>0.53279783215800003</v>
      </c>
      <c r="D14" s="68">
        <v>0.54200000000000004</v>
      </c>
      <c r="E14" s="68">
        <v>0.501</v>
      </c>
      <c r="F14" s="68">
        <v>0.51200000000000001</v>
      </c>
      <c r="G14" s="68">
        <v>0.52099999999900004</v>
      </c>
      <c r="H14" s="68">
        <v>0.52600000000000002</v>
      </c>
      <c r="I14" s="68">
        <v>0.57699999999999996</v>
      </c>
      <c r="J14" s="68">
        <v>0.59899999999999998</v>
      </c>
      <c r="K14" s="68">
        <v>4.9406564584124654E-324</v>
      </c>
      <c r="L14" s="68">
        <v>4.9406564584124654E-324</v>
      </c>
      <c r="M14" s="68">
        <v>4.9406564584124654E-324</v>
      </c>
      <c r="N14" s="68">
        <v>4.9406564584124654E-324</v>
      </c>
      <c r="O14" s="68">
        <v>4.9406564584124654E-324</v>
      </c>
      <c r="P14" s="69">
        <v>3.778</v>
      </c>
      <c r="Q14" s="111">
        <v>1.0129813845669999</v>
      </c>
    </row>
    <row r="15" spans="1:17" ht="14.4" customHeight="1" x14ac:dyDescent="0.3">
      <c r="A15" s="21" t="s">
        <v>46</v>
      </c>
      <c r="B15" s="67">
        <v>4.9406564584124654E-324</v>
      </c>
      <c r="C15" s="68">
        <v>0</v>
      </c>
      <c r="D15" s="68">
        <v>4.9406564584124654E-324</v>
      </c>
      <c r="E15" s="68">
        <v>4.9406564584124654E-324</v>
      </c>
      <c r="F15" s="68">
        <v>4.9406564584124654E-324</v>
      </c>
      <c r="G15" s="68">
        <v>4.9406564584124654E-324</v>
      </c>
      <c r="H15" s="68">
        <v>4.9406564584124654E-324</v>
      </c>
      <c r="I15" s="68">
        <v>4.9406564584124654E-324</v>
      </c>
      <c r="J15" s="68">
        <v>4.9406564584124654E-324</v>
      </c>
      <c r="K15" s="68">
        <v>4.9406564584124654E-324</v>
      </c>
      <c r="L15" s="68">
        <v>4.9406564584124654E-324</v>
      </c>
      <c r="M15" s="68">
        <v>4.9406564584124654E-324</v>
      </c>
      <c r="N15" s="68">
        <v>4.9406564584124654E-324</v>
      </c>
      <c r="O15" s="68">
        <v>4.9406564584124654E-324</v>
      </c>
      <c r="P15" s="69">
        <v>3.4584595208887258E-323</v>
      </c>
      <c r="Q15" s="111" t="s">
        <v>149</v>
      </c>
    </row>
    <row r="16" spans="1:17" ht="14.4" customHeight="1" x14ac:dyDescent="0.3">
      <c r="A16" s="21" t="s">
        <v>47</v>
      </c>
      <c r="B16" s="67">
        <v>0</v>
      </c>
      <c r="C16" s="68">
        <v>0</v>
      </c>
      <c r="D16" s="68">
        <v>4.9406564584124654E-324</v>
      </c>
      <c r="E16" s="68">
        <v>4.9406564584124654E-324</v>
      </c>
      <c r="F16" s="68">
        <v>4.9406564584124654E-324</v>
      </c>
      <c r="G16" s="68">
        <v>4.9406564584124654E-324</v>
      </c>
      <c r="H16" s="68">
        <v>4.9406564584124654E-324</v>
      </c>
      <c r="I16" s="68">
        <v>4.9406564584124654E-324</v>
      </c>
      <c r="J16" s="68">
        <v>4.9406564584124654E-324</v>
      </c>
      <c r="K16" s="68">
        <v>4.9406564584124654E-324</v>
      </c>
      <c r="L16" s="68">
        <v>4.9406564584124654E-324</v>
      </c>
      <c r="M16" s="68">
        <v>4.9406564584124654E-324</v>
      </c>
      <c r="N16" s="68">
        <v>4.9406564584124654E-324</v>
      </c>
      <c r="O16" s="68">
        <v>4.9406564584124654E-324</v>
      </c>
      <c r="P16" s="69">
        <v>3.4584595208887258E-323</v>
      </c>
      <c r="Q16" s="111" t="s">
        <v>149</v>
      </c>
    </row>
    <row r="17" spans="1:17" ht="14.4" customHeight="1" x14ac:dyDescent="0.3">
      <c r="A17" s="21" t="s">
        <v>48</v>
      </c>
      <c r="B17" s="67">
        <v>147.694899351087</v>
      </c>
      <c r="C17" s="68">
        <v>12.307908279256999</v>
      </c>
      <c r="D17" s="68">
        <v>5.8769999999999998</v>
      </c>
      <c r="E17" s="68">
        <v>21.532309999999999</v>
      </c>
      <c r="F17" s="68">
        <v>9.4860000000000007</v>
      </c>
      <c r="G17" s="68">
        <v>33.621920000000003</v>
      </c>
      <c r="H17" s="68">
        <v>15.099589999999999</v>
      </c>
      <c r="I17" s="68">
        <v>103.58315</v>
      </c>
      <c r="J17" s="68">
        <v>0.68747999999999998</v>
      </c>
      <c r="K17" s="68">
        <v>4.9406564584124654E-324</v>
      </c>
      <c r="L17" s="68">
        <v>4.9406564584124654E-324</v>
      </c>
      <c r="M17" s="68">
        <v>4.9406564584124654E-324</v>
      </c>
      <c r="N17" s="68">
        <v>4.9406564584124654E-324</v>
      </c>
      <c r="O17" s="68">
        <v>4.9406564584124654E-324</v>
      </c>
      <c r="P17" s="69">
        <v>189.88745</v>
      </c>
      <c r="Q17" s="111">
        <v>2.2040120836080002</v>
      </c>
    </row>
    <row r="18" spans="1:17" ht="14.4" customHeight="1" x14ac:dyDescent="0.3">
      <c r="A18" s="21" t="s">
        <v>49</v>
      </c>
      <c r="B18" s="67">
        <v>0</v>
      </c>
      <c r="C18" s="68">
        <v>0</v>
      </c>
      <c r="D18" s="68">
        <v>1.236</v>
      </c>
      <c r="E18" s="68">
        <v>2.39</v>
      </c>
      <c r="F18" s="68">
        <v>8.8160000000000007</v>
      </c>
      <c r="G18" s="68">
        <v>7.8099999999990004</v>
      </c>
      <c r="H18" s="68">
        <v>3.9660000000000002</v>
      </c>
      <c r="I18" s="68">
        <v>4.7720000000000002</v>
      </c>
      <c r="J18" s="68">
        <v>0.27600000000000002</v>
      </c>
      <c r="K18" s="68">
        <v>4.9406564584124654E-324</v>
      </c>
      <c r="L18" s="68">
        <v>4.9406564584124654E-324</v>
      </c>
      <c r="M18" s="68">
        <v>4.9406564584124654E-324</v>
      </c>
      <c r="N18" s="68">
        <v>4.9406564584124654E-324</v>
      </c>
      <c r="O18" s="68">
        <v>4.9406564584124654E-324</v>
      </c>
      <c r="P18" s="69">
        <v>29.265999999999998</v>
      </c>
      <c r="Q18" s="111" t="s">
        <v>149</v>
      </c>
    </row>
    <row r="19" spans="1:17" ht="14.4" customHeight="1" x14ac:dyDescent="0.3">
      <c r="A19" s="21" t="s">
        <v>50</v>
      </c>
      <c r="B19" s="67">
        <v>427.88128013542399</v>
      </c>
      <c r="C19" s="68">
        <v>35.656773344618003</v>
      </c>
      <c r="D19" s="68">
        <v>19.65701</v>
      </c>
      <c r="E19" s="68">
        <v>33.168309999999998</v>
      </c>
      <c r="F19" s="68">
        <v>45.335090000000001</v>
      </c>
      <c r="G19" s="68">
        <v>69.447869999999</v>
      </c>
      <c r="H19" s="68">
        <v>26.585940000000001</v>
      </c>
      <c r="I19" s="68">
        <v>26.04468</v>
      </c>
      <c r="J19" s="68">
        <v>21.985489999999999</v>
      </c>
      <c r="K19" s="68">
        <v>4.9406564584124654E-324</v>
      </c>
      <c r="L19" s="68">
        <v>4.9406564584124654E-324</v>
      </c>
      <c r="M19" s="68">
        <v>4.9406564584124654E-324</v>
      </c>
      <c r="N19" s="68">
        <v>4.9406564584124654E-324</v>
      </c>
      <c r="O19" s="68">
        <v>4.9406564584124654E-324</v>
      </c>
      <c r="P19" s="69">
        <v>242.22439</v>
      </c>
      <c r="Q19" s="111">
        <v>0.97046033726199998</v>
      </c>
    </row>
    <row r="20" spans="1:17" ht="14.4" customHeight="1" x14ac:dyDescent="0.3">
      <c r="A20" s="21" t="s">
        <v>51</v>
      </c>
      <c r="B20" s="67">
        <v>24774.999513925599</v>
      </c>
      <c r="C20" s="68">
        <v>2064.5832928271302</v>
      </c>
      <c r="D20" s="68">
        <v>2117.96074</v>
      </c>
      <c r="E20" s="68">
        <v>2078.5664200000001</v>
      </c>
      <c r="F20" s="68">
        <v>2209.9454000000001</v>
      </c>
      <c r="G20" s="68">
        <v>2147.2309500000001</v>
      </c>
      <c r="H20" s="68">
        <v>2124.2925700000001</v>
      </c>
      <c r="I20" s="68">
        <v>2193.4740200000001</v>
      </c>
      <c r="J20" s="68">
        <v>2775.23432</v>
      </c>
      <c r="K20" s="68">
        <v>4.9406564584124654E-324</v>
      </c>
      <c r="L20" s="68">
        <v>4.9406564584124654E-324</v>
      </c>
      <c r="M20" s="68">
        <v>4.9406564584124654E-324</v>
      </c>
      <c r="N20" s="68">
        <v>4.9406564584124654E-324</v>
      </c>
      <c r="O20" s="68">
        <v>4.9406564584124654E-324</v>
      </c>
      <c r="P20" s="69">
        <v>15646.70442</v>
      </c>
      <c r="Q20" s="111">
        <v>1.082660843152</v>
      </c>
    </row>
    <row r="21" spans="1:17" ht="14.4" customHeight="1" x14ac:dyDescent="0.3">
      <c r="A21" s="22" t="s">
        <v>52</v>
      </c>
      <c r="B21" s="67">
        <v>1423.99999999992</v>
      </c>
      <c r="C21" s="68">
        <v>118.66666666666001</v>
      </c>
      <c r="D21" s="68">
        <v>113.931</v>
      </c>
      <c r="E21" s="68">
        <v>113.931</v>
      </c>
      <c r="F21" s="68">
        <v>113.934</v>
      </c>
      <c r="G21" s="68">
        <v>113.934</v>
      </c>
      <c r="H21" s="68">
        <v>113.932</v>
      </c>
      <c r="I21" s="68">
        <v>113.931</v>
      </c>
      <c r="J21" s="68">
        <v>113.931</v>
      </c>
      <c r="K21" s="68">
        <v>1.4821969375237396E-323</v>
      </c>
      <c r="L21" s="68">
        <v>1.4821969375237396E-323</v>
      </c>
      <c r="M21" s="68">
        <v>1.4821969375237396E-323</v>
      </c>
      <c r="N21" s="68">
        <v>1.4821969375237396E-323</v>
      </c>
      <c r="O21" s="68">
        <v>1.4821969375237396E-323</v>
      </c>
      <c r="P21" s="69">
        <v>797.524</v>
      </c>
      <c r="Q21" s="111">
        <v>0.96010112359499999</v>
      </c>
    </row>
    <row r="22" spans="1:17" ht="14.4" customHeight="1" x14ac:dyDescent="0.3">
      <c r="A22" s="21" t="s">
        <v>53</v>
      </c>
      <c r="B22" s="67">
        <v>0</v>
      </c>
      <c r="C22" s="68">
        <v>0</v>
      </c>
      <c r="D22" s="68">
        <v>4.9406564584124654E-324</v>
      </c>
      <c r="E22" s="68">
        <v>4.9406564584124654E-324</v>
      </c>
      <c r="F22" s="68">
        <v>4.9406564584124654E-324</v>
      </c>
      <c r="G22" s="68">
        <v>4.9406564584124654E-324</v>
      </c>
      <c r="H22" s="68">
        <v>36.481499999999997</v>
      </c>
      <c r="I22" s="68">
        <v>34.844999999999999</v>
      </c>
      <c r="J22" s="68">
        <v>76.958219999999997</v>
      </c>
      <c r="K22" s="68">
        <v>4.9406564584124654E-324</v>
      </c>
      <c r="L22" s="68">
        <v>4.9406564584124654E-324</v>
      </c>
      <c r="M22" s="68">
        <v>4.9406564584124654E-324</v>
      </c>
      <c r="N22" s="68">
        <v>4.9406564584124654E-324</v>
      </c>
      <c r="O22" s="68">
        <v>4.9406564584124654E-324</v>
      </c>
      <c r="P22" s="69">
        <v>148.28471999999999</v>
      </c>
      <c r="Q22" s="111" t="s">
        <v>149</v>
      </c>
    </row>
    <row r="23" spans="1:17" ht="14.4" customHeight="1" x14ac:dyDescent="0.3">
      <c r="A23" s="22" t="s">
        <v>54</v>
      </c>
      <c r="B23" s="67">
        <v>1.9762625833649862E-323</v>
      </c>
      <c r="C23" s="68">
        <v>0</v>
      </c>
      <c r="D23" s="68">
        <v>1.9762625833649862E-323</v>
      </c>
      <c r="E23" s="68">
        <v>1.9762625833649862E-323</v>
      </c>
      <c r="F23" s="68">
        <v>1.9762625833649862E-323</v>
      </c>
      <c r="G23" s="68">
        <v>1.9762625833649862E-323</v>
      </c>
      <c r="H23" s="68">
        <v>1.9762625833649862E-323</v>
      </c>
      <c r="I23" s="68">
        <v>1.9762625833649862E-323</v>
      </c>
      <c r="J23" s="68">
        <v>1.9762625833649862E-323</v>
      </c>
      <c r="K23" s="68">
        <v>1.9762625833649862E-323</v>
      </c>
      <c r="L23" s="68">
        <v>1.9762625833649862E-323</v>
      </c>
      <c r="M23" s="68">
        <v>1.9762625833649862E-323</v>
      </c>
      <c r="N23" s="68">
        <v>1.9762625833649862E-323</v>
      </c>
      <c r="O23" s="68">
        <v>1.9762625833649862E-323</v>
      </c>
      <c r="P23" s="69">
        <v>1.3833838083554903E-322</v>
      </c>
      <c r="Q23" s="111" t="s">
        <v>149</v>
      </c>
    </row>
    <row r="24" spans="1:17" ht="14.4" customHeight="1" x14ac:dyDescent="0.3">
      <c r="A24" s="22" t="s">
        <v>55</v>
      </c>
      <c r="B24" s="67">
        <v>3.6379788070917101E-12</v>
      </c>
      <c r="C24" s="68">
        <v>0</v>
      </c>
      <c r="D24" s="68">
        <v>2.4060000000000001</v>
      </c>
      <c r="E24" s="68">
        <v>2.9999999999989999</v>
      </c>
      <c r="F24" s="68">
        <v>5.9999999999989999</v>
      </c>
      <c r="G24" s="68">
        <v>10.999999999999</v>
      </c>
      <c r="H24" s="68">
        <v>4.9999999999989999</v>
      </c>
      <c r="I24" s="68">
        <v>2.9599999999989999</v>
      </c>
      <c r="J24" s="68">
        <v>-4.00000003537571E-5</v>
      </c>
      <c r="K24" s="68">
        <v>-1.0869444208507424E-322</v>
      </c>
      <c r="L24" s="68">
        <v>-1.0869444208507424E-322</v>
      </c>
      <c r="M24" s="68">
        <v>-1.0869444208507424E-322</v>
      </c>
      <c r="N24" s="68">
        <v>-1.0869444208507424E-322</v>
      </c>
      <c r="O24" s="68">
        <v>-1.0869444208507424E-322</v>
      </c>
      <c r="P24" s="69">
        <v>30.365959999996001</v>
      </c>
      <c r="Q24" s="111" t="s">
        <v>149</v>
      </c>
    </row>
    <row r="25" spans="1:17" ht="14.4" customHeight="1" x14ac:dyDescent="0.3">
      <c r="A25" s="23" t="s">
        <v>56</v>
      </c>
      <c r="B25" s="70">
        <v>31996.1752733705</v>
      </c>
      <c r="C25" s="71">
        <v>2666.3479394475398</v>
      </c>
      <c r="D25" s="71">
        <v>2614.58556</v>
      </c>
      <c r="E25" s="71">
        <v>2602.2247600000001</v>
      </c>
      <c r="F25" s="71">
        <v>2783.2301900000002</v>
      </c>
      <c r="G25" s="71">
        <v>2747.54241</v>
      </c>
      <c r="H25" s="71">
        <v>2796.68498</v>
      </c>
      <c r="I25" s="71">
        <v>2872.0815400000001</v>
      </c>
      <c r="J25" s="71">
        <v>3327.8457600000002</v>
      </c>
      <c r="K25" s="71">
        <v>4.9406564584124654E-324</v>
      </c>
      <c r="L25" s="71">
        <v>4.9406564584124654E-324</v>
      </c>
      <c r="M25" s="71">
        <v>4.9406564584124654E-324</v>
      </c>
      <c r="N25" s="71">
        <v>4.9406564584124654E-324</v>
      </c>
      <c r="O25" s="71">
        <v>4.9406564584124654E-324</v>
      </c>
      <c r="P25" s="72">
        <v>19744.195199999998</v>
      </c>
      <c r="Q25" s="112">
        <v>1.0578511800929999</v>
      </c>
    </row>
    <row r="26" spans="1:17" ht="14.4" customHeight="1" x14ac:dyDescent="0.3">
      <c r="A26" s="21" t="s">
        <v>57</v>
      </c>
      <c r="B26" s="67">
        <v>4012.2800834100899</v>
      </c>
      <c r="C26" s="68">
        <v>334.356673617507</v>
      </c>
      <c r="D26" s="68">
        <v>263.49453</v>
      </c>
      <c r="E26" s="68">
        <v>237.03057000000001</v>
      </c>
      <c r="F26" s="68">
        <v>257.32904000000002</v>
      </c>
      <c r="G26" s="68">
        <v>262.05282999999997</v>
      </c>
      <c r="H26" s="68">
        <v>245.77539999999999</v>
      </c>
      <c r="I26" s="68">
        <v>340.41895</v>
      </c>
      <c r="J26" s="68">
        <v>339.55946999999998</v>
      </c>
      <c r="K26" s="68">
        <v>4.9406564584124654E-324</v>
      </c>
      <c r="L26" s="68">
        <v>4.9406564584124654E-324</v>
      </c>
      <c r="M26" s="68">
        <v>4.9406564584124654E-324</v>
      </c>
      <c r="N26" s="68">
        <v>4.9406564584124654E-324</v>
      </c>
      <c r="O26" s="68">
        <v>4.9406564584124654E-324</v>
      </c>
      <c r="P26" s="69">
        <v>1945.6607899999999</v>
      </c>
      <c r="Q26" s="111">
        <v>0.83130250824999996</v>
      </c>
    </row>
    <row r="27" spans="1:17" ht="14.4" customHeight="1" x14ac:dyDescent="0.3">
      <c r="A27" s="24" t="s">
        <v>58</v>
      </c>
      <c r="B27" s="70">
        <v>36008.4553567806</v>
      </c>
      <c r="C27" s="71">
        <v>3000.7046130650501</v>
      </c>
      <c r="D27" s="71">
        <v>2878.0800899999999</v>
      </c>
      <c r="E27" s="71">
        <v>2839.25533</v>
      </c>
      <c r="F27" s="71">
        <v>3040.5592299999998</v>
      </c>
      <c r="G27" s="71">
        <v>3009.5952400000001</v>
      </c>
      <c r="H27" s="71">
        <v>3042.46038</v>
      </c>
      <c r="I27" s="71">
        <v>3212.5004899999999</v>
      </c>
      <c r="J27" s="71">
        <v>3667.4052299999998</v>
      </c>
      <c r="K27" s="71">
        <v>9.8813129168249309E-324</v>
      </c>
      <c r="L27" s="71">
        <v>9.8813129168249309E-324</v>
      </c>
      <c r="M27" s="71">
        <v>9.8813129168249309E-324</v>
      </c>
      <c r="N27" s="71">
        <v>9.8813129168249309E-324</v>
      </c>
      <c r="O27" s="71">
        <v>9.8813129168249309E-324</v>
      </c>
      <c r="P27" s="72">
        <v>21689.85599</v>
      </c>
      <c r="Q27" s="112">
        <v>1.0326077555990001</v>
      </c>
    </row>
    <row r="28" spans="1:17" ht="14.4" customHeight="1" x14ac:dyDescent="0.3">
      <c r="A28" s="22" t="s">
        <v>59</v>
      </c>
      <c r="B28" s="67">
        <v>86.850411875535002</v>
      </c>
      <c r="C28" s="68">
        <v>7.2375343229610003</v>
      </c>
      <c r="D28" s="68">
        <v>11.936500000000001</v>
      </c>
      <c r="E28" s="68">
        <v>17.722010000000001</v>
      </c>
      <c r="F28" s="68">
        <v>3.27</v>
      </c>
      <c r="G28" s="68">
        <v>6.3512899999999997</v>
      </c>
      <c r="H28" s="68">
        <v>1.68459</v>
      </c>
      <c r="I28" s="68">
        <v>3.42517</v>
      </c>
      <c r="J28" s="68">
        <v>1.63581</v>
      </c>
      <c r="K28" s="68">
        <v>1.2351641146031164E-322</v>
      </c>
      <c r="L28" s="68">
        <v>1.2351641146031164E-322</v>
      </c>
      <c r="M28" s="68">
        <v>1.2351641146031164E-322</v>
      </c>
      <c r="N28" s="68">
        <v>1.2351641146031164E-322</v>
      </c>
      <c r="O28" s="68">
        <v>1.2351641146031164E-322</v>
      </c>
      <c r="P28" s="69">
        <v>46.025370000000002</v>
      </c>
      <c r="Q28" s="111">
        <v>0.90846586195500001</v>
      </c>
    </row>
    <row r="29" spans="1:17" ht="14.4" customHeight="1" x14ac:dyDescent="0.3">
      <c r="A29" s="22" t="s">
        <v>60</v>
      </c>
      <c r="B29" s="67">
        <v>9.8813129168249309E-324</v>
      </c>
      <c r="C29" s="68">
        <v>0</v>
      </c>
      <c r="D29" s="68">
        <v>9.8813129168249309E-324</v>
      </c>
      <c r="E29" s="68">
        <v>9.8813129168249309E-324</v>
      </c>
      <c r="F29" s="68">
        <v>9.8813129168249309E-324</v>
      </c>
      <c r="G29" s="68">
        <v>9.8813129168249309E-324</v>
      </c>
      <c r="H29" s="68">
        <v>9.8813129168249309E-324</v>
      </c>
      <c r="I29" s="68">
        <v>9.8813129168249309E-324</v>
      </c>
      <c r="J29" s="68">
        <v>9.8813129168249309E-324</v>
      </c>
      <c r="K29" s="68">
        <v>9.8813129168249309E-324</v>
      </c>
      <c r="L29" s="68">
        <v>9.8813129168249309E-324</v>
      </c>
      <c r="M29" s="68">
        <v>9.8813129168249309E-324</v>
      </c>
      <c r="N29" s="68">
        <v>9.8813129168249309E-324</v>
      </c>
      <c r="O29" s="68">
        <v>9.8813129168249309E-324</v>
      </c>
      <c r="P29" s="69">
        <v>6.9169190417774516E-323</v>
      </c>
      <c r="Q29" s="111" t="s">
        <v>149</v>
      </c>
    </row>
    <row r="30" spans="1:17" ht="14.4" customHeight="1" x14ac:dyDescent="0.3">
      <c r="A30" s="22" t="s">
        <v>61</v>
      </c>
      <c r="B30" s="67">
        <v>4.9406564584124654E-323</v>
      </c>
      <c r="C30" s="68">
        <v>0</v>
      </c>
      <c r="D30" s="68">
        <v>4.9406564584124654E-323</v>
      </c>
      <c r="E30" s="68">
        <v>4.9406564584124654E-323</v>
      </c>
      <c r="F30" s="68">
        <v>4.9406564584124654E-323</v>
      </c>
      <c r="G30" s="68">
        <v>4.9406564584124654E-323</v>
      </c>
      <c r="H30" s="68">
        <v>4.9406564584124654E-323</v>
      </c>
      <c r="I30" s="68">
        <v>4.9406564584124654E-323</v>
      </c>
      <c r="J30" s="68">
        <v>4.9406564584124654E-323</v>
      </c>
      <c r="K30" s="68">
        <v>4.9406564584124654E-323</v>
      </c>
      <c r="L30" s="68">
        <v>4.9406564584124654E-323</v>
      </c>
      <c r="M30" s="68">
        <v>4.9406564584124654E-323</v>
      </c>
      <c r="N30" s="68">
        <v>4.9406564584124654E-323</v>
      </c>
      <c r="O30" s="68">
        <v>4.9406564584124654E-323</v>
      </c>
      <c r="P30" s="69">
        <v>3.4584595208887258E-322</v>
      </c>
      <c r="Q30" s="111">
        <v>0</v>
      </c>
    </row>
    <row r="31" spans="1:17" ht="14.4" customHeight="1" thickBot="1" x14ac:dyDescent="0.35">
      <c r="A31" s="25" t="s">
        <v>62</v>
      </c>
      <c r="B31" s="73">
        <v>1.4821969375237396E-323</v>
      </c>
      <c r="C31" s="74">
        <v>0</v>
      </c>
      <c r="D31" s="74">
        <v>2.4703282292062327E-323</v>
      </c>
      <c r="E31" s="74">
        <v>2.4703282292062327E-323</v>
      </c>
      <c r="F31" s="74">
        <v>2.4703282292062327E-323</v>
      </c>
      <c r="G31" s="74">
        <v>2.4703282292062327E-323</v>
      </c>
      <c r="H31" s="74">
        <v>2.4703282292062327E-323</v>
      </c>
      <c r="I31" s="74">
        <v>2.4703282292062327E-323</v>
      </c>
      <c r="J31" s="74">
        <v>2.4703282292062327E-323</v>
      </c>
      <c r="K31" s="74">
        <v>2.4703282292062327E-323</v>
      </c>
      <c r="L31" s="74">
        <v>2.4703282292062327E-323</v>
      </c>
      <c r="M31" s="74">
        <v>2.4703282292062327E-323</v>
      </c>
      <c r="N31" s="74">
        <v>2.4703282292062327E-323</v>
      </c>
      <c r="O31" s="74">
        <v>2.4703282292062327E-323</v>
      </c>
      <c r="P31" s="75">
        <v>1.7292297604443629E-322</v>
      </c>
      <c r="Q31" s="113" t="s">
        <v>149</v>
      </c>
    </row>
    <row r="32" spans="1:17" ht="14.4" customHeight="1" x14ac:dyDescent="0.3">
      <c r="A32" s="162" t="s">
        <v>63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</row>
    <row r="33" spans="1:17" ht="14.4" customHeight="1" x14ac:dyDescent="0.3">
      <c r="A33" s="156"/>
      <c r="B33" s="156"/>
      <c r="C33" s="156"/>
      <c r="D33" s="156"/>
      <c r="E33" s="156"/>
      <c r="F33" s="156"/>
      <c r="G33" s="156"/>
      <c r="H33" s="156"/>
      <c r="I33" s="156"/>
      <c r="J33" s="156"/>
      <c r="K33" s="156"/>
      <c r="L33" s="156"/>
      <c r="M33" s="156"/>
      <c r="N33" s="156"/>
      <c r="O33" s="156"/>
      <c r="P33" s="156"/>
      <c r="Q33" s="156"/>
    </row>
    <row r="34" spans="1:17" ht="14.4" customHeight="1" x14ac:dyDescent="0.3">
      <c r="A34" s="162" t="s">
        <v>64</v>
      </c>
      <c r="B34" s="156"/>
      <c r="C34" s="156"/>
      <c r="D34" s="156"/>
      <c r="E34" s="156"/>
      <c r="F34" s="156"/>
      <c r="G34" s="156"/>
      <c r="H34" s="156"/>
      <c r="I34" s="156"/>
      <c r="J34" s="156"/>
      <c r="K34" s="156"/>
      <c r="L34" s="156"/>
      <c r="M34" s="156"/>
      <c r="N34" s="156"/>
      <c r="O34" s="156"/>
      <c r="P34" s="156"/>
      <c r="Q34" s="156"/>
    </row>
    <row r="35" spans="1:17" ht="14.4" customHeight="1" x14ac:dyDescent="0.3">
      <c r="A35" s="156"/>
      <c r="B35" s="156"/>
      <c r="C35" s="156"/>
      <c r="D35" s="156"/>
      <c r="E35" s="156"/>
      <c r="F35" s="156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</row>
    <row r="36" spans="1:17" ht="14.4" customHeight="1" x14ac:dyDescent="0.3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156"/>
      <c r="Q36" s="156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0" customWidth="1"/>
    <col min="2" max="11" width="10" style="60" customWidth="1"/>
    <col min="12" max="16384" width="8.88671875" style="60"/>
  </cols>
  <sheetData>
    <row r="1" spans="1:11" s="76" customFormat="1" ht="18.600000000000001" customHeight="1" thickBot="1" x14ac:dyDescent="0.4">
      <c r="A1" s="157" t="s">
        <v>65</v>
      </c>
      <c r="B1" s="157"/>
      <c r="C1" s="157"/>
      <c r="D1" s="157"/>
      <c r="E1" s="157"/>
      <c r="F1" s="157"/>
      <c r="G1" s="157"/>
      <c r="H1" s="163"/>
      <c r="I1" s="163"/>
      <c r="J1" s="163"/>
      <c r="K1" s="163"/>
    </row>
    <row r="2" spans="1:11" s="76" customFormat="1" ht="14.4" customHeight="1" thickBot="1" x14ac:dyDescent="0.35">
      <c r="A2" s="196" t="s">
        <v>148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ht="14.4" customHeight="1" x14ac:dyDescent="0.3">
      <c r="A3" s="94"/>
      <c r="B3" s="158" t="s">
        <v>66</v>
      </c>
      <c r="C3" s="159"/>
      <c r="D3" s="159"/>
      <c r="E3" s="159"/>
      <c r="F3" s="166" t="s">
        <v>67</v>
      </c>
      <c r="G3" s="159"/>
      <c r="H3" s="159"/>
      <c r="I3" s="159"/>
      <c r="J3" s="159"/>
      <c r="K3" s="167"/>
    </row>
    <row r="4" spans="1:11" ht="14.4" customHeight="1" x14ac:dyDescent="0.3">
      <c r="A4" s="95"/>
      <c r="B4" s="164"/>
      <c r="C4" s="165"/>
      <c r="D4" s="165"/>
      <c r="E4" s="165"/>
      <c r="F4" s="168" t="s">
        <v>111</v>
      </c>
      <c r="G4" s="170" t="s">
        <v>68</v>
      </c>
      <c r="H4" s="54" t="s">
        <v>145</v>
      </c>
      <c r="I4" s="168" t="s">
        <v>69</v>
      </c>
      <c r="J4" s="170" t="s">
        <v>70</v>
      </c>
      <c r="K4" s="171" t="s">
        <v>71</v>
      </c>
    </row>
    <row r="5" spans="1:11" ht="42" thickBot="1" x14ac:dyDescent="0.35">
      <c r="A5" s="96"/>
      <c r="B5" s="30" t="s">
        <v>112</v>
      </c>
      <c r="C5" s="31" t="s">
        <v>72</v>
      </c>
      <c r="D5" s="32" t="s">
        <v>73</v>
      </c>
      <c r="E5" s="32" t="s">
        <v>74</v>
      </c>
      <c r="F5" s="169"/>
      <c r="G5" s="169"/>
      <c r="H5" s="31" t="s">
        <v>75</v>
      </c>
      <c r="I5" s="169"/>
      <c r="J5" s="169"/>
      <c r="K5" s="172"/>
    </row>
    <row r="6" spans="1:11" ht="14.4" customHeight="1" thickBot="1" x14ac:dyDescent="0.35">
      <c r="A6" s="215" t="s">
        <v>151</v>
      </c>
      <c r="B6" s="197">
        <v>30051.840570543802</v>
      </c>
      <c r="C6" s="197">
        <v>33482.179539999997</v>
      </c>
      <c r="D6" s="198">
        <v>3430.3389694561802</v>
      </c>
      <c r="E6" s="199">
        <v>1.114147383465</v>
      </c>
      <c r="F6" s="197">
        <v>31996.1752733705</v>
      </c>
      <c r="G6" s="198">
        <v>18664.435576132801</v>
      </c>
      <c r="H6" s="200">
        <v>3327.8457600000002</v>
      </c>
      <c r="I6" s="197">
        <v>19744.195199999998</v>
      </c>
      <c r="J6" s="198">
        <v>1079.7596238671799</v>
      </c>
      <c r="K6" s="201">
        <v>0.61707985505399998</v>
      </c>
    </row>
    <row r="7" spans="1:11" ht="14.4" customHeight="1" thickBot="1" x14ac:dyDescent="0.35">
      <c r="A7" s="216" t="s">
        <v>152</v>
      </c>
      <c r="B7" s="197">
        <v>4039.1011268010302</v>
      </c>
      <c r="C7" s="197">
        <v>4029.4810600000001</v>
      </c>
      <c r="D7" s="198">
        <v>-9.6200668010329995</v>
      </c>
      <c r="E7" s="199">
        <v>0.99761826542599996</v>
      </c>
      <c r="F7" s="197">
        <v>5221.5995799584898</v>
      </c>
      <c r="G7" s="198">
        <v>3045.9330883091202</v>
      </c>
      <c r="H7" s="200">
        <v>338.77325000000002</v>
      </c>
      <c r="I7" s="197">
        <v>2659.93822</v>
      </c>
      <c r="J7" s="198">
        <v>-385.99486830911798</v>
      </c>
      <c r="K7" s="201">
        <v>0.50941060861999998</v>
      </c>
    </row>
    <row r="8" spans="1:11" ht="14.4" customHeight="1" thickBot="1" x14ac:dyDescent="0.35">
      <c r="A8" s="217" t="s">
        <v>153</v>
      </c>
      <c r="B8" s="197">
        <v>4018.3435280508702</v>
      </c>
      <c r="C8" s="197">
        <v>4022.9750600000002</v>
      </c>
      <c r="D8" s="198">
        <v>4.6315319491269999</v>
      </c>
      <c r="E8" s="199">
        <v>1.0011525973119999</v>
      </c>
      <c r="F8" s="197">
        <v>5215.20600597258</v>
      </c>
      <c r="G8" s="198">
        <v>3042.2035034840101</v>
      </c>
      <c r="H8" s="200">
        <v>338.17424999999997</v>
      </c>
      <c r="I8" s="197">
        <v>2656.1602200000002</v>
      </c>
      <c r="J8" s="198">
        <v>-386.04328348400799</v>
      </c>
      <c r="K8" s="201">
        <v>0.50931069970300002</v>
      </c>
    </row>
    <row r="9" spans="1:11" ht="14.4" customHeight="1" thickBot="1" x14ac:dyDescent="0.35">
      <c r="A9" s="218" t="s">
        <v>154</v>
      </c>
      <c r="B9" s="202">
        <v>4.9406564584124654E-324</v>
      </c>
      <c r="C9" s="202">
        <v>4.9406564584124654E-324</v>
      </c>
      <c r="D9" s="203">
        <v>0</v>
      </c>
      <c r="E9" s="204">
        <v>1</v>
      </c>
      <c r="F9" s="202">
        <v>4.9406564584124654E-324</v>
      </c>
      <c r="G9" s="203">
        <v>0</v>
      </c>
      <c r="H9" s="205">
        <v>-4.0000000000000003E-5</v>
      </c>
      <c r="I9" s="202">
        <v>-4.0000000000000003E-5</v>
      </c>
      <c r="J9" s="203">
        <v>-4.0000000000000003E-5</v>
      </c>
      <c r="K9" s="206" t="s">
        <v>155</v>
      </c>
    </row>
    <row r="10" spans="1:11" ht="14.4" customHeight="1" thickBot="1" x14ac:dyDescent="0.35">
      <c r="A10" s="219" t="s">
        <v>156</v>
      </c>
      <c r="B10" s="197">
        <v>4.9406564584124654E-324</v>
      </c>
      <c r="C10" s="197">
        <v>4.9406564584124654E-324</v>
      </c>
      <c r="D10" s="198">
        <v>0</v>
      </c>
      <c r="E10" s="199">
        <v>1</v>
      </c>
      <c r="F10" s="197">
        <v>4.9406564584124654E-324</v>
      </c>
      <c r="G10" s="198">
        <v>0</v>
      </c>
      <c r="H10" s="200">
        <v>-4.0000000000000003E-5</v>
      </c>
      <c r="I10" s="197">
        <v>-4.0000000000000003E-5</v>
      </c>
      <c r="J10" s="198">
        <v>-4.0000000000000003E-5</v>
      </c>
      <c r="K10" s="207" t="s">
        <v>155</v>
      </c>
    </row>
    <row r="11" spans="1:11" ht="14.4" customHeight="1" thickBot="1" x14ac:dyDescent="0.35">
      <c r="A11" s="218" t="s">
        <v>157</v>
      </c>
      <c r="B11" s="202">
        <v>194.98186825991499</v>
      </c>
      <c r="C11" s="202">
        <v>192.89304000000001</v>
      </c>
      <c r="D11" s="203">
        <v>-2.0888282599150001</v>
      </c>
      <c r="E11" s="204">
        <v>0.98928706408099998</v>
      </c>
      <c r="F11" s="202">
        <v>307.22530618658101</v>
      </c>
      <c r="G11" s="203">
        <v>179.214761942172</v>
      </c>
      <c r="H11" s="205">
        <v>13.66924</v>
      </c>
      <c r="I11" s="202">
        <v>137.47064</v>
      </c>
      <c r="J11" s="203">
        <v>-41.744121942172001</v>
      </c>
      <c r="K11" s="208">
        <v>0.44745871264999998</v>
      </c>
    </row>
    <row r="12" spans="1:11" ht="14.4" customHeight="1" thickBot="1" x14ac:dyDescent="0.35">
      <c r="A12" s="219" t="s">
        <v>158</v>
      </c>
      <c r="B12" s="197">
        <v>194.98186825991499</v>
      </c>
      <c r="C12" s="197">
        <v>192.71724</v>
      </c>
      <c r="D12" s="198">
        <v>-2.2646282599149998</v>
      </c>
      <c r="E12" s="199">
        <v>0.98838544178400001</v>
      </c>
      <c r="F12" s="197">
        <v>307.22530618658101</v>
      </c>
      <c r="G12" s="198">
        <v>179.214761942172</v>
      </c>
      <c r="H12" s="200">
        <v>13.66924</v>
      </c>
      <c r="I12" s="197">
        <v>135.24961999999999</v>
      </c>
      <c r="J12" s="198">
        <v>-43.965141942171996</v>
      </c>
      <c r="K12" s="201">
        <v>0.440229425364</v>
      </c>
    </row>
    <row r="13" spans="1:11" ht="14.4" customHeight="1" thickBot="1" x14ac:dyDescent="0.35">
      <c r="A13" s="219" t="s">
        <v>159</v>
      </c>
      <c r="B13" s="197">
        <v>4.9406564584124654E-324</v>
      </c>
      <c r="C13" s="197">
        <v>4.9406564584124654E-324</v>
      </c>
      <c r="D13" s="198">
        <v>0</v>
      </c>
      <c r="E13" s="199">
        <v>1</v>
      </c>
      <c r="F13" s="197">
        <v>4.9406564584124654E-324</v>
      </c>
      <c r="G13" s="198">
        <v>0</v>
      </c>
      <c r="H13" s="200">
        <v>4.9406564584124654E-324</v>
      </c>
      <c r="I13" s="197">
        <v>2.1833300000000002</v>
      </c>
      <c r="J13" s="198">
        <v>2.1833300000000002</v>
      </c>
      <c r="K13" s="207" t="s">
        <v>155</v>
      </c>
    </row>
    <row r="14" spans="1:11" ht="14.4" customHeight="1" thickBot="1" x14ac:dyDescent="0.35">
      <c r="A14" s="219" t="s">
        <v>160</v>
      </c>
      <c r="B14" s="197">
        <v>4.9406564584124654E-324</v>
      </c>
      <c r="C14" s="197">
        <v>0.17580000000000001</v>
      </c>
      <c r="D14" s="198">
        <v>0.17580000000000001</v>
      </c>
      <c r="E14" s="209" t="s">
        <v>155</v>
      </c>
      <c r="F14" s="197">
        <v>0</v>
      </c>
      <c r="G14" s="198">
        <v>0</v>
      </c>
      <c r="H14" s="200">
        <v>4.9406564584124654E-324</v>
      </c>
      <c r="I14" s="197">
        <v>3.7689999999000003E-2</v>
      </c>
      <c r="J14" s="198">
        <v>3.7689999999000003E-2</v>
      </c>
      <c r="K14" s="207" t="s">
        <v>149</v>
      </c>
    </row>
    <row r="15" spans="1:11" ht="14.4" customHeight="1" thickBot="1" x14ac:dyDescent="0.35">
      <c r="A15" s="218" t="s">
        <v>161</v>
      </c>
      <c r="B15" s="202">
        <v>3290.6960918633699</v>
      </c>
      <c r="C15" s="202">
        <v>3213.95894</v>
      </c>
      <c r="D15" s="203">
        <v>-76.737151863370002</v>
      </c>
      <c r="E15" s="204">
        <v>0.97668057161099997</v>
      </c>
      <c r="F15" s="202">
        <v>4503.6643203961703</v>
      </c>
      <c r="G15" s="203">
        <v>2627.1375202311001</v>
      </c>
      <c r="H15" s="205">
        <v>289.93490000000003</v>
      </c>
      <c r="I15" s="202">
        <v>2292.7405800000001</v>
      </c>
      <c r="J15" s="203">
        <v>-334.39694023110002</v>
      </c>
      <c r="K15" s="208">
        <v>0.509083363432</v>
      </c>
    </row>
    <row r="16" spans="1:11" ht="14.4" customHeight="1" thickBot="1" x14ac:dyDescent="0.35">
      <c r="A16" s="219" t="s">
        <v>162</v>
      </c>
      <c r="B16" s="197">
        <v>2675.6822688940701</v>
      </c>
      <c r="C16" s="197">
        <v>2492.4454700000001</v>
      </c>
      <c r="D16" s="198">
        <v>-183.236798894065</v>
      </c>
      <c r="E16" s="199">
        <v>0.93151772875799999</v>
      </c>
      <c r="F16" s="197">
        <v>3606.7435384609598</v>
      </c>
      <c r="G16" s="198">
        <v>2103.9337307688902</v>
      </c>
      <c r="H16" s="200">
        <v>208.91856000000001</v>
      </c>
      <c r="I16" s="197">
        <v>1794.1649299999999</v>
      </c>
      <c r="J16" s="198">
        <v>-309.76880076889199</v>
      </c>
      <c r="K16" s="201">
        <v>0.49744732633900002</v>
      </c>
    </row>
    <row r="17" spans="1:11" ht="14.4" customHeight="1" thickBot="1" x14ac:dyDescent="0.35">
      <c r="A17" s="219" t="s">
        <v>163</v>
      </c>
      <c r="B17" s="197">
        <v>255.41661462106899</v>
      </c>
      <c r="C17" s="197">
        <v>393.36169999999998</v>
      </c>
      <c r="D17" s="198">
        <v>137.945085378931</v>
      </c>
      <c r="E17" s="199">
        <v>1.5400787477490001</v>
      </c>
      <c r="F17" s="197">
        <v>508.65390784358402</v>
      </c>
      <c r="G17" s="198">
        <v>296.71477957542402</v>
      </c>
      <c r="H17" s="200">
        <v>40.122509999999998</v>
      </c>
      <c r="I17" s="197">
        <v>284.36971</v>
      </c>
      <c r="J17" s="198">
        <v>-12.345069575424001</v>
      </c>
      <c r="K17" s="201">
        <v>0.55906325620399999</v>
      </c>
    </row>
    <row r="18" spans="1:11" ht="14.4" customHeight="1" thickBot="1" x14ac:dyDescent="0.35">
      <c r="A18" s="219" t="s">
        <v>164</v>
      </c>
      <c r="B18" s="197">
        <v>29.197268241998</v>
      </c>
      <c r="C18" s="197">
        <v>24.156510000000001</v>
      </c>
      <c r="D18" s="198">
        <v>-5.0407582419979997</v>
      </c>
      <c r="E18" s="199">
        <v>0.82735514157599999</v>
      </c>
      <c r="F18" s="197">
        <v>24.950920790904</v>
      </c>
      <c r="G18" s="198">
        <v>14.554703794693999</v>
      </c>
      <c r="H18" s="200">
        <v>1.8221000000000001</v>
      </c>
      <c r="I18" s="197">
        <v>10.520479999999999</v>
      </c>
      <c r="J18" s="198">
        <v>-4.0342237946940003</v>
      </c>
      <c r="K18" s="201">
        <v>0.42164696398000001</v>
      </c>
    </row>
    <row r="19" spans="1:11" ht="14.4" customHeight="1" thickBot="1" x14ac:dyDescent="0.35">
      <c r="A19" s="219" t="s">
        <v>165</v>
      </c>
      <c r="B19" s="197">
        <v>289.33334257890402</v>
      </c>
      <c r="C19" s="197">
        <v>265.50439999999998</v>
      </c>
      <c r="D19" s="198">
        <v>-23.828942578903</v>
      </c>
      <c r="E19" s="199">
        <v>0.91764190615999996</v>
      </c>
      <c r="F19" s="197">
        <v>326.87896080459001</v>
      </c>
      <c r="G19" s="198">
        <v>190.67939380267799</v>
      </c>
      <c r="H19" s="200">
        <v>36.798729999999999</v>
      </c>
      <c r="I19" s="197">
        <v>190.28896</v>
      </c>
      <c r="J19" s="198">
        <v>-0.39043380267700001</v>
      </c>
      <c r="K19" s="201">
        <v>0.58213890405000002</v>
      </c>
    </row>
    <row r="20" spans="1:11" ht="14.4" customHeight="1" thickBot="1" x14ac:dyDescent="0.35">
      <c r="A20" s="219" t="s">
        <v>166</v>
      </c>
      <c r="B20" s="197">
        <v>4.9406564584124654E-324</v>
      </c>
      <c r="C20" s="197">
        <v>2.8000000000000001E-2</v>
      </c>
      <c r="D20" s="198">
        <v>2.8000000000000001E-2</v>
      </c>
      <c r="E20" s="209" t="s">
        <v>155</v>
      </c>
      <c r="F20" s="197">
        <v>0</v>
      </c>
      <c r="G20" s="198">
        <v>0</v>
      </c>
      <c r="H20" s="200">
        <v>4.9406564584124654E-324</v>
      </c>
      <c r="I20" s="197">
        <v>3.4584595208887258E-323</v>
      </c>
      <c r="J20" s="198">
        <v>3.4584595208887258E-323</v>
      </c>
      <c r="K20" s="207" t="s">
        <v>149</v>
      </c>
    </row>
    <row r="21" spans="1:11" ht="14.4" customHeight="1" thickBot="1" x14ac:dyDescent="0.35">
      <c r="A21" s="219" t="s">
        <v>167</v>
      </c>
      <c r="B21" s="197">
        <v>41.066597527332</v>
      </c>
      <c r="C21" s="197">
        <v>38.199860000000001</v>
      </c>
      <c r="D21" s="198">
        <v>-2.8667375273319999</v>
      </c>
      <c r="E21" s="199">
        <v>0.93019296216500003</v>
      </c>
      <c r="F21" s="197">
        <v>36.436992496136</v>
      </c>
      <c r="G21" s="198">
        <v>21.254912289412001</v>
      </c>
      <c r="H21" s="200">
        <v>2.2730000000000001</v>
      </c>
      <c r="I21" s="197">
        <v>13.1175</v>
      </c>
      <c r="J21" s="198">
        <v>-8.1374122894119996</v>
      </c>
      <c r="K21" s="201">
        <v>0.36000501417300002</v>
      </c>
    </row>
    <row r="22" spans="1:11" ht="14.4" customHeight="1" thickBot="1" x14ac:dyDescent="0.35">
      <c r="A22" s="219" t="s">
        <v>168</v>
      </c>
      <c r="B22" s="197">
        <v>4.9406564584124654E-324</v>
      </c>
      <c r="C22" s="197">
        <v>0.26300000000000001</v>
      </c>
      <c r="D22" s="198">
        <v>0.26300000000000001</v>
      </c>
      <c r="E22" s="209" t="s">
        <v>155</v>
      </c>
      <c r="F22" s="197">
        <v>0</v>
      </c>
      <c r="G22" s="198">
        <v>0</v>
      </c>
      <c r="H22" s="200">
        <v>4.9406564584124654E-324</v>
      </c>
      <c r="I22" s="197">
        <v>0.27900000000000003</v>
      </c>
      <c r="J22" s="198">
        <v>0.27900000000000003</v>
      </c>
      <c r="K22" s="207" t="s">
        <v>149</v>
      </c>
    </row>
    <row r="23" spans="1:11" ht="14.4" customHeight="1" thickBot="1" x14ac:dyDescent="0.35">
      <c r="A23" s="218" t="s">
        <v>169</v>
      </c>
      <c r="B23" s="202">
        <v>4.9406564584124654E-324</v>
      </c>
      <c r="C23" s="202">
        <v>1.97496</v>
      </c>
      <c r="D23" s="203">
        <v>1.97496</v>
      </c>
      <c r="E23" s="210" t="s">
        <v>155</v>
      </c>
      <c r="F23" s="202">
        <v>0</v>
      </c>
      <c r="G23" s="203">
        <v>0</v>
      </c>
      <c r="H23" s="205">
        <v>1.31786</v>
      </c>
      <c r="I23" s="202">
        <v>2.5710000000000002</v>
      </c>
      <c r="J23" s="203">
        <v>2.5710000000000002</v>
      </c>
      <c r="K23" s="206" t="s">
        <v>149</v>
      </c>
    </row>
    <row r="24" spans="1:11" ht="14.4" customHeight="1" thickBot="1" x14ac:dyDescent="0.35">
      <c r="A24" s="219" t="s">
        <v>170</v>
      </c>
      <c r="B24" s="197">
        <v>4.9406564584124654E-324</v>
      </c>
      <c r="C24" s="197">
        <v>1.97496</v>
      </c>
      <c r="D24" s="198">
        <v>1.97496</v>
      </c>
      <c r="E24" s="209" t="s">
        <v>155</v>
      </c>
      <c r="F24" s="197">
        <v>0</v>
      </c>
      <c r="G24" s="198">
        <v>0</v>
      </c>
      <c r="H24" s="200">
        <v>1.31786</v>
      </c>
      <c r="I24" s="197">
        <v>2.5710000000000002</v>
      </c>
      <c r="J24" s="198">
        <v>2.5710000000000002</v>
      </c>
      <c r="K24" s="207" t="s">
        <v>149</v>
      </c>
    </row>
    <row r="25" spans="1:11" ht="14.4" customHeight="1" thickBot="1" x14ac:dyDescent="0.35">
      <c r="A25" s="218" t="s">
        <v>171</v>
      </c>
      <c r="B25" s="202">
        <v>484.66557081772402</v>
      </c>
      <c r="C25" s="202">
        <v>389.28537</v>
      </c>
      <c r="D25" s="203">
        <v>-95.380200817722994</v>
      </c>
      <c r="E25" s="204">
        <v>0.80320409255199998</v>
      </c>
      <c r="F25" s="202">
        <v>379.16794362808201</v>
      </c>
      <c r="G25" s="203">
        <v>221.181300449714</v>
      </c>
      <c r="H25" s="205">
        <v>32.925890000000003</v>
      </c>
      <c r="I25" s="202">
        <v>209.96917999999999</v>
      </c>
      <c r="J25" s="203">
        <v>-11.212120449714</v>
      </c>
      <c r="K25" s="208">
        <v>0.55376300536</v>
      </c>
    </row>
    <row r="26" spans="1:11" ht="14.4" customHeight="1" thickBot="1" x14ac:dyDescent="0.35">
      <c r="A26" s="219" t="s">
        <v>172</v>
      </c>
      <c r="B26" s="197">
        <v>68.999995845430007</v>
      </c>
      <c r="C26" s="197">
        <v>85.271789999999996</v>
      </c>
      <c r="D26" s="198">
        <v>16.271794154569001</v>
      </c>
      <c r="E26" s="199">
        <v>1.2358231178879999</v>
      </c>
      <c r="F26" s="197">
        <v>82.003711996872994</v>
      </c>
      <c r="G26" s="198">
        <v>47.835498664843001</v>
      </c>
      <c r="H26" s="200">
        <v>0</v>
      </c>
      <c r="I26" s="197">
        <v>4.9406564584124654E-324</v>
      </c>
      <c r="J26" s="198">
        <v>-47.835498664843001</v>
      </c>
      <c r="K26" s="201">
        <v>0</v>
      </c>
    </row>
    <row r="27" spans="1:11" ht="14.4" customHeight="1" thickBot="1" x14ac:dyDescent="0.35">
      <c r="A27" s="219" t="s">
        <v>173</v>
      </c>
      <c r="B27" s="197">
        <v>11.999999277465999</v>
      </c>
      <c r="C27" s="197">
        <v>9.3198500000000006</v>
      </c>
      <c r="D27" s="198">
        <v>-2.6801492774660001</v>
      </c>
      <c r="E27" s="199">
        <v>0.77665421342899998</v>
      </c>
      <c r="F27" s="197">
        <v>8.7540823214949999</v>
      </c>
      <c r="G27" s="198">
        <v>5.1065480208720002</v>
      </c>
      <c r="H27" s="200">
        <v>0.87661999999999995</v>
      </c>
      <c r="I27" s="197">
        <v>4.8982200000000002</v>
      </c>
      <c r="J27" s="198">
        <v>-0.208328020872</v>
      </c>
      <c r="K27" s="201">
        <v>0.55953551955600001</v>
      </c>
    </row>
    <row r="28" spans="1:11" ht="14.4" customHeight="1" thickBot="1" x14ac:dyDescent="0.35">
      <c r="A28" s="219" t="s">
        <v>174</v>
      </c>
      <c r="B28" s="197">
        <v>8.9999994580989995</v>
      </c>
      <c r="C28" s="197">
        <v>23.035129999999999</v>
      </c>
      <c r="D28" s="198">
        <v>14.035130541899999</v>
      </c>
      <c r="E28" s="199">
        <v>2.559459042996</v>
      </c>
      <c r="F28" s="197">
        <v>15.377585940643</v>
      </c>
      <c r="G28" s="198">
        <v>8.9702584653750002</v>
      </c>
      <c r="H28" s="200">
        <v>0.67501999999999995</v>
      </c>
      <c r="I28" s="197">
        <v>12.560969999999999</v>
      </c>
      <c r="J28" s="198">
        <v>3.5907115346239999</v>
      </c>
      <c r="K28" s="201">
        <v>0.81683627381299995</v>
      </c>
    </row>
    <row r="29" spans="1:11" ht="14.4" customHeight="1" thickBot="1" x14ac:dyDescent="0.35">
      <c r="A29" s="219" t="s">
        <v>175</v>
      </c>
      <c r="B29" s="197">
        <v>99.999953978885998</v>
      </c>
      <c r="C29" s="197">
        <v>86.292259999999999</v>
      </c>
      <c r="D29" s="198">
        <v>-13.707693978886001</v>
      </c>
      <c r="E29" s="199">
        <v>0.86292299712599996</v>
      </c>
      <c r="F29" s="197">
        <v>89.095523037562003</v>
      </c>
      <c r="G29" s="198">
        <v>51.972388438578001</v>
      </c>
      <c r="H29" s="200">
        <v>19.988579999999999</v>
      </c>
      <c r="I29" s="197">
        <v>56.14264</v>
      </c>
      <c r="J29" s="198">
        <v>4.1702515614209998</v>
      </c>
      <c r="K29" s="201">
        <v>0.63013985535799999</v>
      </c>
    </row>
    <row r="30" spans="1:11" ht="14.4" customHeight="1" thickBot="1" x14ac:dyDescent="0.35">
      <c r="A30" s="219" t="s">
        <v>176</v>
      </c>
      <c r="B30" s="197">
        <v>4.9406564584124654E-324</v>
      </c>
      <c r="C30" s="197">
        <v>3.2879399999999999</v>
      </c>
      <c r="D30" s="198">
        <v>3.2879399999999999</v>
      </c>
      <c r="E30" s="209" t="s">
        <v>155</v>
      </c>
      <c r="F30" s="197">
        <v>3.2064447923250001</v>
      </c>
      <c r="G30" s="198">
        <v>1.870426128856</v>
      </c>
      <c r="H30" s="200">
        <v>4.9406564584124654E-324</v>
      </c>
      <c r="I30" s="197">
        <v>7.4999999999999997E-2</v>
      </c>
      <c r="J30" s="198">
        <v>-1.7954261288560001</v>
      </c>
      <c r="K30" s="201">
        <v>2.3390391805999999E-2</v>
      </c>
    </row>
    <row r="31" spans="1:11" ht="14.4" customHeight="1" thickBot="1" x14ac:dyDescent="0.35">
      <c r="A31" s="219" t="s">
        <v>177</v>
      </c>
      <c r="B31" s="197">
        <v>4.9406564584124654E-324</v>
      </c>
      <c r="C31" s="197">
        <v>4.9406564584124654E-324</v>
      </c>
      <c r="D31" s="198">
        <v>0</v>
      </c>
      <c r="E31" s="199">
        <v>1</v>
      </c>
      <c r="F31" s="197">
        <v>4.9406564584124654E-324</v>
      </c>
      <c r="G31" s="198">
        <v>0</v>
      </c>
      <c r="H31" s="200">
        <v>4.9406564584124654E-324</v>
      </c>
      <c r="I31" s="197">
        <v>1.518</v>
      </c>
      <c r="J31" s="198">
        <v>1.518</v>
      </c>
      <c r="K31" s="207" t="s">
        <v>155</v>
      </c>
    </row>
    <row r="32" spans="1:11" ht="14.4" customHeight="1" thickBot="1" x14ac:dyDescent="0.35">
      <c r="A32" s="219" t="s">
        <v>178</v>
      </c>
      <c r="B32" s="197">
        <v>15.999959036623</v>
      </c>
      <c r="C32" s="197">
        <v>13.308199999999999</v>
      </c>
      <c r="D32" s="198">
        <v>-2.691759036623</v>
      </c>
      <c r="E32" s="199">
        <v>0.83176462949200003</v>
      </c>
      <c r="F32" s="197">
        <v>11.824053846318</v>
      </c>
      <c r="G32" s="198">
        <v>6.8973647436860004</v>
      </c>
      <c r="H32" s="200">
        <v>0.35</v>
      </c>
      <c r="I32" s="197">
        <v>5.4414600000000002</v>
      </c>
      <c r="J32" s="198">
        <v>-1.455904743686</v>
      </c>
      <c r="K32" s="201">
        <v>0.46020257271499998</v>
      </c>
    </row>
    <row r="33" spans="1:11" ht="14.4" customHeight="1" thickBot="1" x14ac:dyDescent="0.35">
      <c r="A33" s="219" t="s">
        <v>179</v>
      </c>
      <c r="B33" s="197">
        <v>4.9406564584124654E-324</v>
      </c>
      <c r="C33" s="197">
        <v>4.9406564584124654E-324</v>
      </c>
      <c r="D33" s="198">
        <v>0</v>
      </c>
      <c r="E33" s="199">
        <v>1</v>
      </c>
      <c r="F33" s="197">
        <v>4.9406564584124654E-324</v>
      </c>
      <c r="G33" s="198">
        <v>0</v>
      </c>
      <c r="H33" s="200">
        <v>4.9406564584124654E-324</v>
      </c>
      <c r="I33" s="197">
        <v>2.5653299999999999</v>
      </c>
      <c r="J33" s="198">
        <v>2.5653299999999999</v>
      </c>
      <c r="K33" s="207" t="s">
        <v>155</v>
      </c>
    </row>
    <row r="34" spans="1:11" ht="14.4" customHeight="1" thickBot="1" x14ac:dyDescent="0.35">
      <c r="A34" s="219" t="s">
        <v>180</v>
      </c>
      <c r="B34" s="197">
        <v>4.9406564584124654E-324</v>
      </c>
      <c r="C34" s="197">
        <v>4.9406564584124654E-324</v>
      </c>
      <c r="D34" s="198">
        <v>0</v>
      </c>
      <c r="E34" s="199">
        <v>1</v>
      </c>
      <c r="F34" s="197">
        <v>4.9406564584124654E-324</v>
      </c>
      <c r="G34" s="198">
        <v>0</v>
      </c>
      <c r="H34" s="200">
        <v>11.03567</v>
      </c>
      <c r="I34" s="197">
        <v>36.375720000000001</v>
      </c>
      <c r="J34" s="198">
        <v>36.375720000000001</v>
      </c>
      <c r="K34" s="207" t="s">
        <v>155</v>
      </c>
    </row>
    <row r="35" spans="1:11" ht="14.4" customHeight="1" thickBot="1" x14ac:dyDescent="0.35">
      <c r="A35" s="219" t="s">
        <v>181</v>
      </c>
      <c r="B35" s="197">
        <v>260.00002434509702</v>
      </c>
      <c r="C35" s="197">
        <v>168.77019999999999</v>
      </c>
      <c r="D35" s="198">
        <v>-91.229824345096006</v>
      </c>
      <c r="E35" s="199">
        <v>0.64911609306600004</v>
      </c>
      <c r="F35" s="197">
        <v>168.90654169286199</v>
      </c>
      <c r="G35" s="198">
        <v>98.528815987502</v>
      </c>
      <c r="H35" s="200">
        <v>4.9406564584124654E-324</v>
      </c>
      <c r="I35" s="197">
        <v>90.391840000000002</v>
      </c>
      <c r="J35" s="198">
        <v>-8.1369759875019998</v>
      </c>
      <c r="K35" s="201">
        <v>0.53515890559299995</v>
      </c>
    </row>
    <row r="36" spans="1:11" ht="14.4" customHeight="1" thickBot="1" x14ac:dyDescent="0.35">
      <c r="A36" s="218" t="s">
        <v>182</v>
      </c>
      <c r="B36" s="202">
        <v>8.0000395183080002</v>
      </c>
      <c r="C36" s="202">
        <v>8.8882999999999992</v>
      </c>
      <c r="D36" s="203">
        <v>0.88826048169100003</v>
      </c>
      <c r="E36" s="204">
        <v>1.111032011736</v>
      </c>
      <c r="F36" s="202">
        <v>9.0161283547989992</v>
      </c>
      <c r="G36" s="203">
        <v>5.2594082069660004</v>
      </c>
      <c r="H36" s="205">
        <v>4.9406564584124654E-324</v>
      </c>
      <c r="I36" s="202">
        <v>3.2065000000000001</v>
      </c>
      <c r="J36" s="203">
        <v>-2.0529082069659998</v>
      </c>
      <c r="K36" s="208">
        <v>0.35564045606</v>
      </c>
    </row>
    <row r="37" spans="1:11" ht="14.4" customHeight="1" thickBot="1" x14ac:dyDescent="0.35">
      <c r="A37" s="219" t="s">
        <v>183</v>
      </c>
      <c r="B37" s="197">
        <v>4.9406564584124654E-324</v>
      </c>
      <c r="C37" s="197">
        <v>4.0940399999999997</v>
      </c>
      <c r="D37" s="198">
        <v>4.0940399999999997</v>
      </c>
      <c r="E37" s="209" t="s">
        <v>155</v>
      </c>
      <c r="F37" s="197">
        <v>4.2524238637670004</v>
      </c>
      <c r="G37" s="198">
        <v>2.4805805871970001</v>
      </c>
      <c r="H37" s="200">
        <v>4.9406564584124654E-324</v>
      </c>
      <c r="I37" s="197">
        <v>3.4584595208887258E-323</v>
      </c>
      <c r="J37" s="198">
        <v>-2.4805805871970001</v>
      </c>
      <c r="K37" s="201">
        <v>9.8813129168249309E-324</v>
      </c>
    </row>
    <row r="38" spans="1:11" ht="14.4" customHeight="1" thickBot="1" x14ac:dyDescent="0.35">
      <c r="A38" s="219" t="s">
        <v>184</v>
      </c>
      <c r="B38" s="197">
        <v>4.9406564584124654E-324</v>
      </c>
      <c r="C38" s="197">
        <v>3.9523899999999998</v>
      </c>
      <c r="D38" s="198">
        <v>3.9523899999999998</v>
      </c>
      <c r="E38" s="209" t="s">
        <v>155</v>
      </c>
      <c r="F38" s="197">
        <v>3.884285810393</v>
      </c>
      <c r="G38" s="198">
        <v>2.2658333893960001</v>
      </c>
      <c r="H38" s="200">
        <v>4.9406564584124654E-324</v>
      </c>
      <c r="I38" s="197">
        <v>3.2065000000000001</v>
      </c>
      <c r="J38" s="198">
        <v>0.94066661060300005</v>
      </c>
      <c r="K38" s="201">
        <v>0.82550568019899995</v>
      </c>
    </row>
    <row r="39" spans="1:11" ht="14.4" customHeight="1" thickBot="1" x14ac:dyDescent="0.35">
      <c r="A39" s="219" t="s">
        <v>185</v>
      </c>
      <c r="B39" s="197">
        <v>4.9406564584124654E-324</v>
      </c>
      <c r="C39" s="197">
        <v>0.84187000000000001</v>
      </c>
      <c r="D39" s="198">
        <v>0.84187000000000001</v>
      </c>
      <c r="E39" s="209" t="s">
        <v>155</v>
      </c>
      <c r="F39" s="197">
        <v>0.87941868063799999</v>
      </c>
      <c r="G39" s="198">
        <v>0.51299423037199998</v>
      </c>
      <c r="H39" s="200">
        <v>4.9406564584124654E-324</v>
      </c>
      <c r="I39" s="197">
        <v>3.4584595208887258E-323</v>
      </c>
      <c r="J39" s="198">
        <v>-0.51299423037199998</v>
      </c>
      <c r="K39" s="201">
        <v>3.9525251667299724E-323</v>
      </c>
    </row>
    <row r="40" spans="1:11" ht="14.4" customHeight="1" thickBot="1" x14ac:dyDescent="0.35">
      <c r="A40" s="218" t="s">
        <v>186</v>
      </c>
      <c r="B40" s="202">
        <v>39.999957591555997</v>
      </c>
      <c r="C40" s="202">
        <v>16.974450000000001</v>
      </c>
      <c r="D40" s="203">
        <v>-23.025507591556</v>
      </c>
      <c r="E40" s="204">
        <v>0.42436169991200001</v>
      </c>
      <c r="F40" s="202">
        <v>16.132307406951998</v>
      </c>
      <c r="G40" s="203">
        <v>9.4105126540549993</v>
      </c>
      <c r="H40" s="205">
        <v>0.32640000000000002</v>
      </c>
      <c r="I40" s="202">
        <v>10.202360000000001</v>
      </c>
      <c r="J40" s="203">
        <v>0.79184734594399997</v>
      </c>
      <c r="K40" s="208">
        <v>0.63241790170699996</v>
      </c>
    </row>
    <row r="41" spans="1:11" ht="14.4" customHeight="1" thickBot="1" x14ac:dyDescent="0.35">
      <c r="A41" s="219" t="s">
        <v>187</v>
      </c>
      <c r="B41" s="197">
        <v>30.999958133456001</v>
      </c>
      <c r="C41" s="197">
        <v>13.17079</v>
      </c>
      <c r="D41" s="198">
        <v>-17.829168133456001</v>
      </c>
      <c r="E41" s="199">
        <v>0.42486476734200002</v>
      </c>
      <c r="F41" s="197">
        <v>12.359598235532999</v>
      </c>
      <c r="G41" s="198">
        <v>7.2097656373939998</v>
      </c>
      <c r="H41" s="200">
        <v>0.32640000000000002</v>
      </c>
      <c r="I41" s="197">
        <v>8.4620499999989995</v>
      </c>
      <c r="J41" s="198">
        <v>1.252284362605</v>
      </c>
      <c r="K41" s="201">
        <v>0.68465413185199997</v>
      </c>
    </row>
    <row r="42" spans="1:11" ht="14.4" customHeight="1" thickBot="1" x14ac:dyDescent="0.35">
      <c r="A42" s="219" t="s">
        <v>188</v>
      </c>
      <c r="B42" s="197">
        <v>8.9999994580989995</v>
      </c>
      <c r="C42" s="197">
        <v>3.8036599999999998</v>
      </c>
      <c r="D42" s="198">
        <v>-5.1963394580989997</v>
      </c>
      <c r="E42" s="199">
        <v>0.42262891433499999</v>
      </c>
      <c r="F42" s="197">
        <v>3.7727091714190002</v>
      </c>
      <c r="G42" s="198">
        <v>2.2007470166609999</v>
      </c>
      <c r="H42" s="200">
        <v>4.9406564584124654E-324</v>
      </c>
      <c r="I42" s="197">
        <v>1.74031</v>
      </c>
      <c r="J42" s="198">
        <v>-0.46043701666100001</v>
      </c>
      <c r="K42" s="201">
        <v>0.46128920118799999</v>
      </c>
    </row>
    <row r="43" spans="1:11" ht="14.4" customHeight="1" thickBot="1" x14ac:dyDescent="0.35">
      <c r="A43" s="218" t="s">
        <v>189</v>
      </c>
      <c r="B43" s="202">
        <v>4.9406564584124654E-324</v>
      </c>
      <c r="C43" s="202">
        <v>199</v>
      </c>
      <c r="D43" s="203">
        <v>199</v>
      </c>
      <c r="E43" s="210" t="s">
        <v>155</v>
      </c>
      <c r="F43" s="202">
        <v>0</v>
      </c>
      <c r="G43" s="203">
        <v>0</v>
      </c>
      <c r="H43" s="205">
        <v>4.9406564584124654E-324</v>
      </c>
      <c r="I43" s="202">
        <v>3.4584595208887258E-323</v>
      </c>
      <c r="J43" s="203">
        <v>3.4584595208887258E-323</v>
      </c>
      <c r="K43" s="206" t="s">
        <v>149</v>
      </c>
    </row>
    <row r="44" spans="1:11" ht="14.4" customHeight="1" thickBot="1" x14ac:dyDescent="0.35">
      <c r="A44" s="219" t="s">
        <v>190</v>
      </c>
      <c r="B44" s="197">
        <v>4.9406564584124654E-324</v>
      </c>
      <c r="C44" s="197">
        <v>199</v>
      </c>
      <c r="D44" s="198">
        <v>199</v>
      </c>
      <c r="E44" s="209" t="s">
        <v>155</v>
      </c>
      <c r="F44" s="197">
        <v>0</v>
      </c>
      <c r="G44" s="198">
        <v>0</v>
      </c>
      <c r="H44" s="200">
        <v>4.9406564584124654E-324</v>
      </c>
      <c r="I44" s="197">
        <v>3.4584595208887258E-323</v>
      </c>
      <c r="J44" s="198">
        <v>3.4584595208887258E-323</v>
      </c>
      <c r="K44" s="207" t="s">
        <v>149</v>
      </c>
    </row>
    <row r="45" spans="1:11" ht="14.4" customHeight="1" thickBot="1" x14ac:dyDescent="0.35">
      <c r="A45" s="217" t="s">
        <v>45</v>
      </c>
      <c r="B45" s="197">
        <v>20.75759875016</v>
      </c>
      <c r="C45" s="197">
        <v>6.5060000000000002</v>
      </c>
      <c r="D45" s="198">
        <v>-14.251598750159999</v>
      </c>
      <c r="E45" s="199">
        <v>0.31342739005100001</v>
      </c>
      <c r="F45" s="197">
        <v>6.393573985902</v>
      </c>
      <c r="G45" s="198">
        <v>3.7295848251089998</v>
      </c>
      <c r="H45" s="200">
        <v>0.59899999999999998</v>
      </c>
      <c r="I45" s="197">
        <v>3.778</v>
      </c>
      <c r="J45" s="198">
        <v>4.8415174890000003E-2</v>
      </c>
      <c r="K45" s="201">
        <v>0.59090580766400003</v>
      </c>
    </row>
    <row r="46" spans="1:11" ht="14.4" customHeight="1" thickBot="1" x14ac:dyDescent="0.35">
      <c r="A46" s="218" t="s">
        <v>191</v>
      </c>
      <c r="B46" s="202">
        <v>20.75759875016</v>
      </c>
      <c r="C46" s="202">
        <v>6.5060000000000002</v>
      </c>
      <c r="D46" s="203">
        <v>-14.251598750159999</v>
      </c>
      <c r="E46" s="204">
        <v>0.31342739005100001</v>
      </c>
      <c r="F46" s="202">
        <v>6.393573985902</v>
      </c>
      <c r="G46" s="203">
        <v>3.7295848251089998</v>
      </c>
      <c r="H46" s="205">
        <v>0.59899999999999998</v>
      </c>
      <c r="I46" s="202">
        <v>3.778</v>
      </c>
      <c r="J46" s="203">
        <v>4.8415174890000003E-2</v>
      </c>
      <c r="K46" s="208">
        <v>0.59090580766400003</v>
      </c>
    </row>
    <row r="47" spans="1:11" ht="14.4" customHeight="1" thickBot="1" x14ac:dyDescent="0.35">
      <c r="A47" s="219" t="s">
        <v>192</v>
      </c>
      <c r="B47" s="197">
        <v>5.7575996533279996</v>
      </c>
      <c r="C47" s="197">
        <v>6.5060000000000002</v>
      </c>
      <c r="D47" s="198">
        <v>0.74840034667099997</v>
      </c>
      <c r="E47" s="199">
        <v>1.129984783891</v>
      </c>
      <c r="F47" s="197">
        <v>6.393573985902</v>
      </c>
      <c r="G47" s="198">
        <v>3.7295848251089998</v>
      </c>
      <c r="H47" s="200">
        <v>0.59899999999999998</v>
      </c>
      <c r="I47" s="197">
        <v>3.778</v>
      </c>
      <c r="J47" s="198">
        <v>4.8415174890000003E-2</v>
      </c>
      <c r="K47" s="201">
        <v>0.59090580766400003</v>
      </c>
    </row>
    <row r="48" spans="1:11" ht="14.4" customHeight="1" thickBot="1" x14ac:dyDescent="0.35">
      <c r="A48" s="220" t="s">
        <v>193</v>
      </c>
      <c r="B48" s="202">
        <v>966.39487181224399</v>
      </c>
      <c r="C48" s="202">
        <v>807.99528999999995</v>
      </c>
      <c r="D48" s="203">
        <v>-158.39958181224401</v>
      </c>
      <c r="E48" s="204">
        <v>0.83609227818499998</v>
      </c>
      <c r="F48" s="202">
        <v>575.57617948651102</v>
      </c>
      <c r="G48" s="203">
        <v>335.752771367131</v>
      </c>
      <c r="H48" s="205">
        <v>22.948969999999999</v>
      </c>
      <c r="I48" s="202">
        <v>461.37783999999999</v>
      </c>
      <c r="J48" s="203">
        <v>125.62506863286799</v>
      </c>
      <c r="K48" s="208">
        <v>0.80159300617899998</v>
      </c>
    </row>
    <row r="49" spans="1:11" ht="14.4" customHeight="1" thickBot="1" x14ac:dyDescent="0.35">
      <c r="A49" s="217" t="s">
        <v>48</v>
      </c>
      <c r="B49" s="197">
        <v>631.49326197705795</v>
      </c>
      <c r="C49" s="197">
        <v>207.49691000000001</v>
      </c>
      <c r="D49" s="198">
        <v>-423.996351977058</v>
      </c>
      <c r="E49" s="199">
        <v>0.32858135231699998</v>
      </c>
      <c r="F49" s="197">
        <v>147.694899351087</v>
      </c>
      <c r="G49" s="198">
        <v>86.155357954799996</v>
      </c>
      <c r="H49" s="200">
        <v>0.68747999999999998</v>
      </c>
      <c r="I49" s="197">
        <v>189.88745</v>
      </c>
      <c r="J49" s="198">
        <v>103.732092045199</v>
      </c>
      <c r="K49" s="201">
        <v>1.285673715438</v>
      </c>
    </row>
    <row r="50" spans="1:11" ht="14.4" customHeight="1" thickBot="1" x14ac:dyDescent="0.35">
      <c r="A50" s="218" t="s">
        <v>194</v>
      </c>
      <c r="B50" s="202">
        <v>131.493252082639</v>
      </c>
      <c r="C50" s="202">
        <v>207.49691000000001</v>
      </c>
      <c r="D50" s="203">
        <v>76.003657917360997</v>
      </c>
      <c r="E50" s="204">
        <v>1.5780042451880001</v>
      </c>
      <c r="F50" s="202">
        <v>147.694899351087</v>
      </c>
      <c r="G50" s="203">
        <v>86.155357954799996</v>
      </c>
      <c r="H50" s="205">
        <v>0.68747999999999998</v>
      </c>
      <c r="I50" s="202">
        <v>189.88745</v>
      </c>
      <c r="J50" s="203">
        <v>103.732092045199</v>
      </c>
      <c r="K50" s="208">
        <v>1.285673715438</v>
      </c>
    </row>
    <row r="51" spans="1:11" ht="14.4" customHeight="1" thickBot="1" x14ac:dyDescent="0.35">
      <c r="A51" s="219" t="s">
        <v>195</v>
      </c>
      <c r="B51" s="197">
        <v>49.998346989540998</v>
      </c>
      <c r="C51" s="197">
        <v>41.426400000000001</v>
      </c>
      <c r="D51" s="198">
        <v>-8.5719469895410008</v>
      </c>
      <c r="E51" s="199">
        <v>0.82855539221399999</v>
      </c>
      <c r="F51" s="197">
        <v>35.608042431051999</v>
      </c>
      <c r="G51" s="198">
        <v>20.771358084780001</v>
      </c>
      <c r="H51" s="200">
        <v>4.9406564584124654E-324</v>
      </c>
      <c r="I51" s="197">
        <v>38.259</v>
      </c>
      <c r="J51" s="198">
        <v>17.487641915219001</v>
      </c>
      <c r="K51" s="201">
        <v>1.0744482815659999</v>
      </c>
    </row>
    <row r="52" spans="1:11" ht="14.4" customHeight="1" thickBot="1" x14ac:dyDescent="0.35">
      <c r="A52" s="219" t="s">
        <v>196</v>
      </c>
      <c r="B52" s="197">
        <v>4.9406564584124654E-324</v>
      </c>
      <c r="C52" s="197">
        <v>2.105</v>
      </c>
      <c r="D52" s="198">
        <v>2.105</v>
      </c>
      <c r="E52" s="209" t="s">
        <v>155</v>
      </c>
      <c r="F52" s="197">
        <v>0</v>
      </c>
      <c r="G52" s="198">
        <v>0</v>
      </c>
      <c r="H52" s="200">
        <v>4.9406564584124654E-324</v>
      </c>
      <c r="I52" s="197">
        <v>3.938999999999</v>
      </c>
      <c r="J52" s="198">
        <v>3.938999999999</v>
      </c>
      <c r="K52" s="207" t="s">
        <v>149</v>
      </c>
    </row>
    <row r="53" spans="1:11" ht="14.4" customHeight="1" thickBot="1" x14ac:dyDescent="0.35">
      <c r="A53" s="219" t="s">
        <v>197</v>
      </c>
      <c r="B53" s="197">
        <v>74.494945514571995</v>
      </c>
      <c r="C53" s="197">
        <v>122.65459</v>
      </c>
      <c r="D53" s="198">
        <v>48.159644485427002</v>
      </c>
      <c r="E53" s="199">
        <v>1.6464820418720001</v>
      </c>
      <c r="F53" s="197">
        <v>104.087481403448</v>
      </c>
      <c r="G53" s="198">
        <v>60.717697485343997</v>
      </c>
      <c r="H53" s="200">
        <v>0.46</v>
      </c>
      <c r="I53" s="197">
        <v>140.86348000000001</v>
      </c>
      <c r="J53" s="198">
        <v>80.145782514654996</v>
      </c>
      <c r="K53" s="201">
        <v>1.353318171413</v>
      </c>
    </row>
    <row r="54" spans="1:11" ht="14.4" customHeight="1" thickBot="1" x14ac:dyDescent="0.35">
      <c r="A54" s="219" t="s">
        <v>198</v>
      </c>
      <c r="B54" s="197">
        <v>4.9406564584124654E-324</v>
      </c>
      <c r="C54" s="197">
        <v>23.281600000000001</v>
      </c>
      <c r="D54" s="198">
        <v>23.281600000000001</v>
      </c>
      <c r="E54" s="209" t="s">
        <v>155</v>
      </c>
      <c r="F54" s="197">
        <v>4.9995967953439999</v>
      </c>
      <c r="G54" s="198">
        <v>2.91643146395</v>
      </c>
      <c r="H54" s="200">
        <v>4.9406564584124654E-324</v>
      </c>
      <c r="I54" s="197">
        <v>3.4584595208887258E-323</v>
      </c>
      <c r="J54" s="198">
        <v>-2.91643146395</v>
      </c>
      <c r="K54" s="201">
        <v>4.9406564584124654E-324</v>
      </c>
    </row>
    <row r="55" spans="1:11" ht="14.4" customHeight="1" thickBot="1" x14ac:dyDescent="0.35">
      <c r="A55" s="219" t="s">
        <v>199</v>
      </c>
      <c r="B55" s="197">
        <v>6.9999595785239999</v>
      </c>
      <c r="C55" s="197">
        <v>18.029319999999998</v>
      </c>
      <c r="D55" s="198">
        <v>11.029360421474999</v>
      </c>
      <c r="E55" s="199">
        <v>2.5756320158350001</v>
      </c>
      <c r="F55" s="197">
        <v>2.999778721242</v>
      </c>
      <c r="G55" s="198">
        <v>1.749870920724</v>
      </c>
      <c r="H55" s="200">
        <v>0.22747999999999999</v>
      </c>
      <c r="I55" s="197">
        <v>6.8259699999999999</v>
      </c>
      <c r="J55" s="198">
        <v>5.076099079275</v>
      </c>
      <c r="K55" s="201">
        <v>2.2754911726199998</v>
      </c>
    </row>
    <row r="56" spans="1:11" ht="14.4" customHeight="1" thickBot="1" x14ac:dyDescent="0.35">
      <c r="A56" s="221" t="s">
        <v>49</v>
      </c>
      <c r="B56" s="202">
        <v>71.999995664796003</v>
      </c>
      <c r="C56" s="202">
        <v>145.084</v>
      </c>
      <c r="D56" s="203">
        <v>73.084004335203005</v>
      </c>
      <c r="E56" s="204">
        <v>2.0150556768839998</v>
      </c>
      <c r="F56" s="202">
        <v>0</v>
      </c>
      <c r="G56" s="203">
        <v>0</v>
      </c>
      <c r="H56" s="205">
        <v>0.27600000000000002</v>
      </c>
      <c r="I56" s="202">
        <v>29.265999999999998</v>
      </c>
      <c r="J56" s="203">
        <v>29.265999999999998</v>
      </c>
      <c r="K56" s="206" t="s">
        <v>149</v>
      </c>
    </row>
    <row r="57" spans="1:11" ht="14.4" customHeight="1" thickBot="1" x14ac:dyDescent="0.35">
      <c r="A57" s="218" t="s">
        <v>200</v>
      </c>
      <c r="B57" s="202">
        <v>71.999995664796003</v>
      </c>
      <c r="C57" s="202">
        <v>75.813000000000002</v>
      </c>
      <c r="D57" s="203">
        <v>3.8130043352029999</v>
      </c>
      <c r="E57" s="204">
        <v>1.0529583967330001</v>
      </c>
      <c r="F57" s="202">
        <v>0</v>
      </c>
      <c r="G57" s="203">
        <v>0</v>
      </c>
      <c r="H57" s="205">
        <v>0.27600000000000002</v>
      </c>
      <c r="I57" s="202">
        <v>29.265999999999998</v>
      </c>
      <c r="J57" s="203">
        <v>29.265999999999998</v>
      </c>
      <c r="K57" s="206" t="s">
        <v>149</v>
      </c>
    </row>
    <row r="58" spans="1:11" ht="14.4" customHeight="1" thickBot="1" x14ac:dyDescent="0.35">
      <c r="A58" s="219" t="s">
        <v>201</v>
      </c>
      <c r="B58" s="197">
        <v>71.999995664796003</v>
      </c>
      <c r="C58" s="197">
        <v>72.772999999999996</v>
      </c>
      <c r="D58" s="198">
        <v>0.77300433520300005</v>
      </c>
      <c r="E58" s="199">
        <v>1.0107361719679999</v>
      </c>
      <c r="F58" s="197">
        <v>0</v>
      </c>
      <c r="G58" s="198">
        <v>0</v>
      </c>
      <c r="H58" s="200">
        <v>0.27600000000000002</v>
      </c>
      <c r="I58" s="197">
        <v>26.556000000000001</v>
      </c>
      <c r="J58" s="198">
        <v>26.556000000000001</v>
      </c>
      <c r="K58" s="207" t="s">
        <v>149</v>
      </c>
    </row>
    <row r="59" spans="1:11" ht="14.4" customHeight="1" thickBot="1" x14ac:dyDescent="0.35">
      <c r="A59" s="219" t="s">
        <v>202</v>
      </c>
      <c r="B59" s="197">
        <v>4.9406564584124654E-324</v>
      </c>
      <c r="C59" s="197">
        <v>3.04</v>
      </c>
      <c r="D59" s="198">
        <v>3.04</v>
      </c>
      <c r="E59" s="209" t="s">
        <v>155</v>
      </c>
      <c r="F59" s="197">
        <v>0</v>
      </c>
      <c r="G59" s="198">
        <v>0</v>
      </c>
      <c r="H59" s="200">
        <v>4.9406564584124654E-324</v>
      </c>
      <c r="I59" s="197">
        <v>2.71</v>
      </c>
      <c r="J59" s="198">
        <v>2.71</v>
      </c>
      <c r="K59" s="207" t="s">
        <v>149</v>
      </c>
    </row>
    <row r="60" spans="1:11" ht="14.4" customHeight="1" thickBot="1" x14ac:dyDescent="0.35">
      <c r="A60" s="218" t="s">
        <v>203</v>
      </c>
      <c r="B60" s="202">
        <v>4.9406564584124654E-324</v>
      </c>
      <c r="C60" s="202">
        <v>69.271000000000001</v>
      </c>
      <c r="D60" s="203">
        <v>69.271000000000001</v>
      </c>
      <c r="E60" s="210" t="s">
        <v>155</v>
      </c>
      <c r="F60" s="202">
        <v>0</v>
      </c>
      <c r="G60" s="203">
        <v>0</v>
      </c>
      <c r="H60" s="205">
        <v>4.9406564584124654E-324</v>
      </c>
      <c r="I60" s="202">
        <v>3.4584595208887258E-323</v>
      </c>
      <c r="J60" s="203">
        <v>3.4584595208887258E-323</v>
      </c>
      <c r="K60" s="206" t="s">
        <v>149</v>
      </c>
    </row>
    <row r="61" spans="1:11" ht="14.4" customHeight="1" thickBot="1" x14ac:dyDescent="0.35">
      <c r="A61" s="219" t="s">
        <v>204</v>
      </c>
      <c r="B61" s="197">
        <v>4.9406564584124654E-324</v>
      </c>
      <c r="C61" s="197">
        <v>39.021000000000001</v>
      </c>
      <c r="D61" s="198">
        <v>39.021000000000001</v>
      </c>
      <c r="E61" s="209" t="s">
        <v>155</v>
      </c>
      <c r="F61" s="197">
        <v>0</v>
      </c>
      <c r="G61" s="198">
        <v>0</v>
      </c>
      <c r="H61" s="200">
        <v>4.9406564584124654E-324</v>
      </c>
      <c r="I61" s="197">
        <v>3.4584595208887258E-323</v>
      </c>
      <c r="J61" s="198">
        <v>3.4584595208887258E-323</v>
      </c>
      <c r="K61" s="207" t="s">
        <v>149</v>
      </c>
    </row>
    <row r="62" spans="1:11" ht="14.4" customHeight="1" thickBot="1" x14ac:dyDescent="0.35">
      <c r="A62" s="219" t="s">
        <v>205</v>
      </c>
      <c r="B62" s="197">
        <v>4.9406564584124654E-324</v>
      </c>
      <c r="C62" s="197">
        <v>30.25</v>
      </c>
      <c r="D62" s="198">
        <v>30.25</v>
      </c>
      <c r="E62" s="209" t="s">
        <v>155</v>
      </c>
      <c r="F62" s="197">
        <v>0</v>
      </c>
      <c r="G62" s="198">
        <v>0</v>
      </c>
      <c r="H62" s="200">
        <v>4.9406564584124654E-324</v>
      </c>
      <c r="I62" s="197">
        <v>3.4584595208887258E-323</v>
      </c>
      <c r="J62" s="198">
        <v>3.4584595208887258E-323</v>
      </c>
      <c r="K62" s="207" t="s">
        <v>149</v>
      </c>
    </row>
    <row r="63" spans="1:11" ht="14.4" customHeight="1" thickBot="1" x14ac:dyDescent="0.35">
      <c r="A63" s="217" t="s">
        <v>50</v>
      </c>
      <c r="B63" s="197">
        <v>262.901614170389</v>
      </c>
      <c r="C63" s="197">
        <v>455.41437999999999</v>
      </c>
      <c r="D63" s="198">
        <v>192.512765829611</v>
      </c>
      <c r="E63" s="199">
        <v>1.732261634973</v>
      </c>
      <c r="F63" s="197">
        <v>427.88128013542399</v>
      </c>
      <c r="G63" s="198">
        <v>249.59741341233101</v>
      </c>
      <c r="H63" s="200">
        <v>21.985489999999999</v>
      </c>
      <c r="I63" s="197">
        <v>242.22439</v>
      </c>
      <c r="J63" s="198">
        <v>-7.3730234123300002</v>
      </c>
      <c r="K63" s="201">
        <v>0.56610186340299995</v>
      </c>
    </row>
    <row r="64" spans="1:11" ht="14.4" customHeight="1" thickBot="1" x14ac:dyDescent="0.35">
      <c r="A64" s="218" t="s">
        <v>206</v>
      </c>
      <c r="B64" s="202">
        <v>2.0000398795750001</v>
      </c>
      <c r="C64" s="202">
        <v>7.2616899999999998</v>
      </c>
      <c r="D64" s="203">
        <v>5.261650120424</v>
      </c>
      <c r="E64" s="204">
        <v>3.6307726031650001</v>
      </c>
      <c r="F64" s="202">
        <v>6.9657823185909997</v>
      </c>
      <c r="G64" s="203">
        <v>4.063373019178</v>
      </c>
      <c r="H64" s="205">
        <v>0.93169999999999997</v>
      </c>
      <c r="I64" s="202">
        <v>5.6114699999999997</v>
      </c>
      <c r="J64" s="203">
        <v>1.5480969808209999</v>
      </c>
      <c r="K64" s="208">
        <v>0.80557642248200001</v>
      </c>
    </row>
    <row r="65" spans="1:11" ht="14.4" customHeight="1" thickBot="1" x14ac:dyDescent="0.35">
      <c r="A65" s="219" t="s">
        <v>207</v>
      </c>
      <c r="B65" s="197">
        <v>2.0000398795750001</v>
      </c>
      <c r="C65" s="197">
        <v>7.2616899999999998</v>
      </c>
      <c r="D65" s="198">
        <v>5.261650120424</v>
      </c>
      <c r="E65" s="199">
        <v>3.6307726031650001</v>
      </c>
      <c r="F65" s="197">
        <v>6.9657823185909997</v>
      </c>
      <c r="G65" s="198">
        <v>4.063373019178</v>
      </c>
      <c r="H65" s="200">
        <v>0.93169999999999997</v>
      </c>
      <c r="I65" s="197">
        <v>5.6114699999999997</v>
      </c>
      <c r="J65" s="198">
        <v>1.5480969808209999</v>
      </c>
      <c r="K65" s="201">
        <v>0.80557642248200001</v>
      </c>
    </row>
    <row r="66" spans="1:11" ht="14.4" customHeight="1" thickBot="1" x14ac:dyDescent="0.35">
      <c r="A66" s="218" t="s">
        <v>208</v>
      </c>
      <c r="B66" s="202">
        <v>31.742638088738001</v>
      </c>
      <c r="C66" s="202">
        <v>16.87688</v>
      </c>
      <c r="D66" s="203">
        <v>-14.865758088738</v>
      </c>
      <c r="E66" s="204">
        <v>0.53167855654600005</v>
      </c>
      <c r="F66" s="202">
        <v>17.033613697551999</v>
      </c>
      <c r="G66" s="203">
        <v>9.9362746569050007</v>
      </c>
      <c r="H66" s="205">
        <v>1.45682</v>
      </c>
      <c r="I66" s="202">
        <v>12.523070000000001</v>
      </c>
      <c r="J66" s="203">
        <v>2.5867953430939998</v>
      </c>
      <c r="K66" s="208">
        <v>0.73519748788200001</v>
      </c>
    </row>
    <row r="67" spans="1:11" ht="14.4" customHeight="1" thickBot="1" x14ac:dyDescent="0.35">
      <c r="A67" s="219" t="s">
        <v>209</v>
      </c>
      <c r="B67" s="197">
        <v>24.742558510220999</v>
      </c>
      <c r="C67" s="197">
        <v>9.9329999999999998</v>
      </c>
      <c r="D67" s="198">
        <v>-14.809558510221001</v>
      </c>
      <c r="E67" s="199">
        <v>0.40145403701400001</v>
      </c>
      <c r="F67" s="197">
        <v>11.469481097075001</v>
      </c>
      <c r="G67" s="198">
        <v>6.6905306399600004</v>
      </c>
      <c r="H67" s="200">
        <v>1.1875</v>
      </c>
      <c r="I67" s="197">
        <v>10.685600000000001</v>
      </c>
      <c r="J67" s="198">
        <v>3.9950693600389999</v>
      </c>
      <c r="K67" s="201">
        <v>0.93165505131000004</v>
      </c>
    </row>
    <row r="68" spans="1:11" ht="14.4" customHeight="1" thickBot="1" x14ac:dyDescent="0.35">
      <c r="A68" s="219" t="s">
        <v>210</v>
      </c>
      <c r="B68" s="197">
        <v>7.000079578517</v>
      </c>
      <c r="C68" s="197">
        <v>6.9438800000000001</v>
      </c>
      <c r="D68" s="198">
        <v>-5.6199578516999998E-2</v>
      </c>
      <c r="E68" s="199">
        <v>0.99197158005300001</v>
      </c>
      <c r="F68" s="197">
        <v>5.5641326004770004</v>
      </c>
      <c r="G68" s="198">
        <v>3.2457440169449998</v>
      </c>
      <c r="H68" s="200">
        <v>0.26932</v>
      </c>
      <c r="I68" s="197">
        <v>1.8374699999999999</v>
      </c>
      <c r="J68" s="198">
        <v>-1.4082740169450001</v>
      </c>
      <c r="K68" s="201">
        <v>0.33023476109099997</v>
      </c>
    </row>
    <row r="69" spans="1:11" ht="14.4" customHeight="1" thickBot="1" x14ac:dyDescent="0.35">
      <c r="A69" s="218" t="s">
        <v>211</v>
      </c>
      <c r="B69" s="202">
        <v>41.093517525711</v>
      </c>
      <c r="C69" s="202">
        <v>24.251239999999999</v>
      </c>
      <c r="D69" s="203">
        <v>-16.842277525711001</v>
      </c>
      <c r="E69" s="204">
        <v>0.59014758191000005</v>
      </c>
      <c r="F69" s="202">
        <v>23.692218005619001</v>
      </c>
      <c r="G69" s="203">
        <v>13.820460503277999</v>
      </c>
      <c r="H69" s="205">
        <v>1.46519</v>
      </c>
      <c r="I69" s="202">
        <v>13.01078</v>
      </c>
      <c r="J69" s="203">
        <v>-0.80968050327700003</v>
      </c>
      <c r="K69" s="208">
        <v>0.54915837752700003</v>
      </c>
    </row>
    <row r="70" spans="1:11" ht="14.4" customHeight="1" thickBot="1" x14ac:dyDescent="0.35">
      <c r="A70" s="219" t="s">
        <v>212</v>
      </c>
      <c r="B70" s="197">
        <v>4.9406564584124654E-324</v>
      </c>
      <c r="C70" s="197">
        <v>0.28592000000000001</v>
      </c>
      <c r="D70" s="198">
        <v>0.28592000000000001</v>
      </c>
      <c r="E70" s="209" t="s">
        <v>155</v>
      </c>
      <c r="F70" s="197">
        <v>0.279089221291</v>
      </c>
      <c r="G70" s="198">
        <v>0.162802045753</v>
      </c>
      <c r="H70" s="200">
        <v>4.9406564584124654E-324</v>
      </c>
      <c r="I70" s="197">
        <v>3.4584595208887258E-323</v>
      </c>
      <c r="J70" s="198">
        <v>-0.162802045753</v>
      </c>
      <c r="K70" s="201">
        <v>1.2351641146031164E-322</v>
      </c>
    </row>
    <row r="71" spans="1:11" ht="14.4" customHeight="1" thickBot="1" x14ac:dyDescent="0.35">
      <c r="A71" s="219" t="s">
        <v>213</v>
      </c>
      <c r="B71" s="197">
        <v>1.093559934155</v>
      </c>
      <c r="C71" s="197">
        <v>1.08</v>
      </c>
      <c r="D71" s="198">
        <v>-1.3559934155E-2</v>
      </c>
      <c r="E71" s="199">
        <v>0.98760019114399999</v>
      </c>
      <c r="F71" s="197">
        <v>1.180748668756</v>
      </c>
      <c r="G71" s="198">
        <v>0.68877005677400005</v>
      </c>
      <c r="H71" s="200">
        <v>0.27</v>
      </c>
      <c r="I71" s="197">
        <v>0.81</v>
      </c>
      <c r="J71" s="198">
        <v>0.121229943225</v>
      </c>
      <c r="K71" s="201">
        <v>0.686005431497</v>
      </c>
    </row>
    <row r="72" spans="1:11" ht="14.4" customHeight="1" thickBot="1" x14ac:dyDescent="0.35">
      <c r="A72" s="219" t="s">
        <v>214</v>
      </c>
      <c r="B72" s="197">
        <v>39.999957591555997</v>
      </c>
      <c r="C72" s="197">
        <v>22.88532</v>
      </c>
      <c r="D72" s="198">
        <v>-17.114637591556001</v>
      </c>
      <c r="E72" s="199">
        <v>0.57213360658199997</v>
      </c>
      <c r="F72" s="197">
        <v>22.232380115571001</v>
      </c>
      <c r="G72" s="198">
        <v>12.96888840075</v>
      </c>
      <c r="H72" s="200">
        <v>1.19519</v>
      </c>
      <c r="I72" s="197">
        <v>12.20078</v>
      </c>
      <c r="J72" s="198">
        <v>-0.76810840074999998</v>
      </c>
      <c r="K72" s="201">
        <v>0.548784247866</v>
      </c>
    </row>
    <row r="73" spans="1:11" ht="14.4" customHeight="1" thickBot="1" x14ac:dyDescent="0.35">
      <c r="A73" s="218" t="s">
        <v>215</v>
      </c>
      <c r="B73" s="202">
        <v>41.651637492105998</v>
      </c>
      <c r="C73" s="202">
        <v>124.16786</v>
      </c>
      <c r="D73" s="203">
        <v>82.516222507893005</v>
      </c>
      <c r="E73" s="204">
        <v>2.9811039247500002</v>
      </c>
      <c r="F73" s="202">
        <v>120.50313134884399</v>
      </c>
      <c r="G73" s="203">
        <v>70.293493286824997</v>
      </c>
      <c r="H73" s="205">
        <v>12.80165</v>
      </c>
      <c r="I73" s="202">
        <v>89.550989999999999</v>
      </c>
      <c r="J73" s="203">
        <v>19.257496713174</v>
      </c>
      <c r="K73" s="208">
        <v>0.74314243121800005</v>
      </c>
    </row>
    <row r="74" spans="1:11" ht="14.4" customHeight="1" thickBot="1" x14ac:dyDescent="0.35">
      <c r="A74" s="219" t="s">
        <v>216</v>
      </c>
      <c r="B74" s="197">
        <v>4.9406564584124654E-324</v>
      </c>
      <c r="C74" s="197">
        <v>121.66512</v>
      </c>
      <c r="D74" s="198">
        <v>121.66512</v>
      </c>
      <c r="E74" s="209" t="s">
        <v>155</v>
      </c>
      <c r="F74" s="197">
        <v>117.99979152070399</v>
      </c>
      <c r="G74" s="198">
        <v>68.833211720410006</v>
      </c>
      <c r="H74" s="200">
        <v>12.57432</v>
      </c>
      <c r="I74" s="197">
        <v>88.020240000000001</v>
      </c>
      <c r="J74" s="198">
        <v>19.187028279589001</v>
      </c>
      <c r="K74" s="201">
        <v>0.74593555518700005</v>
      </c>
    </row>
    <row r="75" spans="1:11" ht="14.4" customHeight="1" thickBot="1" x14ac:dyDescent="0.35">
      <c r="A75" s="219" t="s">
        <v>217</v>
      </c>
      <c r="B75" s="197">
        <v>40.907397536917998</v>
      </c>
      <c r="C75" s="197">
        <v>2.5027400000000002</v>
      </c>
      <c r="D75" s="198">
        <v>-38.404657536918002</v>
      </c>
      <c r="E75" s="199">
        <v>6.1180621370999999E-2</v>
      </c>
      <c r="F75" s="197">
        <v>2.503339828139</v>
      </c>
      <c r="G75" s="198">
        <v>1.4602815664140001</v>
      </c>
      <c r="H75" s="200">
        <v>0.22733</v>
      </c>
      <c r="I75" s="197">
        <v>1.5307500000000001</v>
      </c>
      <c r="J75" s="198">
        <v>7.0468433585000004E-2</v>
      </c>
      <c r="K75" s="201">
        <v>0.61148310061300004</v>
      </c>
    </row>
    <row r="76" spans="1:11" ht="14.4" customHeight="1" thickBot="1" x14ac:dyDescent="0.35">
      <c r="A76" s="218" t="s">
        <v>218</v>
      </c>
      <c r="B76" s="202">
        <v>140.322591551014</v>
      </c>
      <c r="C76" s="202">
        <v>266.68502999999998</v>
      </c>
      <c r="D76" s="203">
        <v>126.362438448986</v>
      </c>
      <c r="E76" s="204">
        <v>1.900513859188</v>
      </c>
      <c r="F76" s="202">
        <v>259.686534764817</v>
      </c>
      <c r="G76" s="203">
        <v>151.48381194614399</v>
      </c>
      <c r="H76" s="205">
        <v>4.8901300000000001</v>
      </c>
      <c r="I76" s="202">
        <v>118.44808</v>
      </c>
      <c r="J76" s="203">
        <v>-33.035731946143002</v>
      </c>
      <c r="K76" s="208">
        <v>0.45611945227400003</v>
      </c>
    </row>
    <row r="77" spans="1:11" ht="14.4" customHeight="1" thickBot="1" x14ac:dyDescent="0.35">
      <c r="A77" s="219" t="s">
        <v>219</v>
      </c>
      <c r="B77" s="197">
        <v>140.322591551014</v>
      </c>
      <c r="C77" s="197">
        <v>211.26302999999999</v>
      </c>
      <c r="D77" s="198">
        <v>70.940438448986001</v>
      </c>
      <c r="E77" s="199">
        <v>1.505552510574</v>
      </c>
      <c r="F77" s="197">
        <v>194.76387874457799</v>
      </c>
      <c r="G77" s="198">
        <v>113.61226260100401</v>
      </c>
      <c r="H77" s="200">
        <v>4.9406564584124654E-324</v>
      </c>
      <c r="I77" s="197">
        <v>98.865399999999994</v>
      </c>
      <c r="J77" s="198">
        <v>-14.746862601004</v>
      </c>
      <c r="K77" s="201">
        <v>0.50761671331000002</v>
      </c>
    </row>
    <row r="78" spans="1:11" ht="14.4" customHeight="1" thickBot="1" x14ac:dyDescent="0.35">
      <c r="A78" s="219" t="s">
        <v>220</v>
      </c>
      <c r="B78" s="197">
        <v>4.9406564584124654E-324</v>
      </c>
      <c r="C78" s="197">
        <v>55.421999999999997</v>
      </c>
      <c r="D78" s="198">
        <v>55.421999999999997</v>
      </c>
      <c r="E78" s="209" t="s">
        <v>155</v>
      </c>
      <c r="F78" s="197">
        <v>64.922656020239003</v>
      </c>
      <c r="G78" s="198">
        <v>37.871549345139002</v>
      </c>
      <c r="H78" s="200">
        <v>4.8901300000000001</v>
      </c>
      <c r="I78" s="197">
        <v>19.58268</v>
      </c>
      <c r="J78" s="198">
        <v>-18.288869345138998</v>
      </c>
      <c r="K78" s="201">
        <v>0.30163091284900001</v>
      </c>
    </row>
    <row r="79" spans="1:11" ht="14.4" customHeight="1" thickBot="1" x14ac:dyDescent="0.35">
      <c r="A79" s="218" t="s">
        <v>221</v>
      </c>
      <c r="B79" s="202">
        <v>6.0911896332420001</v>
      </c>
      <c r="C79" s="202">
        <v>14.539680000000001</v>
      </c>
      <c r="D79" s="203">
        <v>8.4484903667569995</v>
      </c>
      <c r="E79" s="204">
        <v>2.387001698428</v>
      </c>
      <c r="F79" s="202">
        <v>0</v>
      </c>
      <c r="G79" s="203">
        <v>0</v>
      </c>
      <c r="H79" s="205">
        <v>0.44</v>
      </c>
      <c r="I79" s="202">
        <v>3.08</v>
      </c>
      <c r="J79" s="203">
        <v>3.08</v>
      </c>
      <c r="K79" s="206" t="s">
        <v>149</v>
      </c>
    </row>
    <row r="80" spans="1:11" ht="14.4" customHeight="1" thickBot="1" x14ac:dyDescent="0.35">
      <c r="A80" s="219" t="s">
        <v>222</v>
      </c>
      <c r="B80" s="197">
        <v>6.0911896332420001</v>
      </c>
      <c r="C80" s="197">
        <v>14.539680000000001</v>
      </c>
      <c r="D80" s="198">
        <v>8.4484903667569995</v>
      </c>
      <c r="E80" s="199">
        <v>2.387001698428</v>
      </c>
      <c r="F80" s="197">
        <v>0</v>
      </c>
      <c r="G80" s="198">
        <v>0</v>
      </c>
      <c r="H80" s="200">
        <v>0.44</v>
      </c>
      <c r="I80" s="197">
        <v>3.08</v>
      </c>
      <c r="J80" s="198">
        <v>3.08</v>
      </c>
      <c r="K80" s="207" t="s">
        <v>149</v>
      </c>
    </row>
    <row r="81" spans="1:11" ht="14.4" customHeight="1" thickBot="1" x14ac:dyDescent="0.35">
      <c r="A81" s="218" t="s">
        <v>223</v>
      </c>
      <c r="B81" s="202">
        <v>4.9406564584124654E-324</v>
      </c>
      <c r="C81" s="202">
        <v>1.6319999999999999</v>
      </c>
      <c r="D81" s="203">
        <v>1.6319999999999999</v>
      </c>
      <c r="E81" s="210" t="s">
        <v>155</v>
      </c>
      <c r="F81" s="202">
        <v>0</v>
      </c>
      <c r="G81" s="203">
        <v>0</v>
      </c>
      <c r="H81" s="205">
        <v>4.9406564584124654E-324</v>
      </c>
      <c r="I81" s="202">
        <v>3.4584595208887258E-323</v>
      </c>
      <c r="J81" s="203">
        <v>3.4584595208887258E-323</v>
      </c>
      <c r="K81" s="206" t="s">
        <v>149</v>
      </c>
    </row>
    <row r="82" spans="1:11" ht="14.4" customHeight="1" thickBot="1" x14ac:dyDescent="0.35">
      <c r="A82" s="219" t="s">
        <v>224</v>
      </c>
      <c r="B82" s="197">
        <v>4.9406564584124654E-324</v>
      </c>
      <c r="C82" s="197">
        <v>1.6319999999999999</v>
      </c>
      <c r="D82" s="198">
        <v>1.6319999999999999</v>
      </c>
      <c r="E82" s="209" t="s">
        <v>155</v>
      </c>
      <c r="F82" s="197">
        <v>0</v>
      </c>
      <c r="G82" s="198">
        <v>0</v>
      </c>
      <c r="H82" s="200">
        <v>4.9406564584124654E-324</v>
      </c>
      <c r="I82" s="197">
        <v>3.4584595208887258E-323</v>
      </c>
      <c r="J82" s="198">
        <v>3.4584595208887258E-323</v>
      </c>
      <c r="K82" s="207" t="s">
        <v>149</v>
      </c>
    </row>
    <row r="83" spans="1:11" ht="14.4" customHeight="1" thickBot="1" x14ac:dyDescent="0.35">
      <c r="A83" s="216" t="s">
        <v>51</v>
      </c>
      <c r="B83" s="197">
        <v>23834.998564867099</v>
      </c>
      <c r="C83" s="197">
        <v>27414.682270000001</v>
      </c>
      <c r="D83" s="198">
        <v>3579.6837051329198</v>
      </c>
      <c r="E83" s="199">
        <v>1.1501860256200001</v>
      </c>
      <c r="F83" s="197">
        <v>24774.999513925599</v>
      </c>
      <c r="G83" s="198">
        <v>14452.083049789901</v>
      </c>
      <c r="H83" s="200">
        <v>2775.23432</v>
      </c>
      <c r="I83" s="197">
        <v>15646.70442</v>
      </c>
      <c r="J83" s="198">
        <v>1194.6213702100499</v>
      </c>
      <c r="K83" s="201">
        <v>0.63155215850500002</v>
      </c>
    </row>
    <row r="84" spans="1:11" ht="14.4" customHeight="1" thickBot="1" x14ac:dyDescent="0.35">
      <c r="A84" s="221" t="s">
        <v>225</v>
      </c>
      <c r="B84" s="202">
        <v>17652.999017092399</v>
      </c>
      <c r="C84" s="202">
        <v>20342.990000000002</v>
      </c>
      <c r="D84" s="203">
        <v>2689.99098290756</v>
      </c>
      <c r="E84" s="204">
        <v>1.1523815290699999</v>
      </c>
      <c r="F84" s="202">
        <v>18408.999999999</v>
      </c>
      <c r="G84" s="203">
        <v>10738.583333332699</v>
      </c>
      <c r="H84" s="205">
        <v>2056.1640000000002</v>
      </c>
      <c r="I84" s="202">
        <v>11604.957</v>
      </c>
      <c r="J84" s="203">
        <v>866.373666667252</v>
      </c>
      <c r="K84" s="208">
        <v>0.63039583899100005</v>
      </c>
    </row>
    <row r="85" spans="1:11" ht="14.4" customHeight="1" thickBot="1" x14ac:dyDescent="0.35">
      <c r="A85" s="218" t="s">
        <v>226</v>
      </c>
      <c r="B85" s="202">
        <v>17596.998980464301</v>
      </c>
      <c r="C85" s="202">
        <v>19904.072</v>
      </c>
      <c r="D85" s="203">
        <v>2307.0730195357301</v>
      </c>
      <c r="E85" s="204">
        <v>1.1311060495080001</v>
      </c>
      <c r="F85" s="202">
        <v>18183.999999999</v>
      </c>
      <c r="G85" s="203">
        <v>10607.333333332799</v>
      </c>
      <c r="H85" s="205">
        <v>2038.954</v>
      </c>
      <c r="I85" s="202">
        <v>11438.116</v>
      </c>
      <c r="J85" s="203">
        <v>830.78266666724301</v>
      </c>
      <c r="K85" s="208">
        <v>0.62902089749199996</v>
      </c>
    </row>
    <row r="86" spans="1:11" ht="14.4" customHeight="1" thickBot="1" x14ac:dyDescent="0.35">
      <c r="A86" s="219" t="s">
        <v>227</v>
      </c>
      <c r="B86" s="197">
        <v>17596.998980464301</v>
      </c>
      <c r="C86" s="197">
        <v>19904.072</v>
      </c>
      <c r="D86" s="198">
        <v>2307.0730195357301</v>
      </c>
      <c r="E86" s="199">
        <v>1.1311060495080001</v>
      </c>
      <c r="F86" s="197">
        <v>18183.999999999</v>
      </c>
      <c r="G86" s="198">
        <v>10607.333333332799</v>
      </c>
      <c r="H86" s="200">
        <v>2038.954</v>
      </c>
      <c r="I86" s="197">
        <v>11438.116</v>
      </c>
      <c r="J86" s="198">
        <v>830.78266666724301</v>
      </c>
      <c r="K86" s="201">
        <v>0.62902089749199996</v>
      </c>
    </row>
    <row r="87" spans="1:11" ht="14.4" customHeight="1" thickBot="1" x14ac:dyDescent="0.35">
      <c r="A87" s="218" t="s">
        <v>228</v>
      </c>
      <c r="B87" s="202">
        <v>4.9406564584124654E-324</v>
      </c>
      <c r="C87" s="202">
        <v>350.28800000000001</v>
      </c>
      <c r="D87" s="203">
        <v>350.28800000000001</v>
      </c>
      <c r="E87" s="210" t="s">
        <v>155</v>
      </c>
      <c r="F87" s="202">
        <v>224.99999999998801</v>
      </c>
      <c r="G87" s="203">
        <v>131.24999999999301</v>
      </c>
      <c r="H87" s="205">
        <v>17.21</v>
      </c>
      <c r="I87" s="202">
        <v>133.07</v>
      </c>
      <c r="J87" s="203">
        <v>1.820000000007</v>
      </c>
      <c r="K87" s="208">
        <v>0.59142222222200003</v>
      </c>
    </row>
    <row r="88" spans="1:11" ht="14.4" customHeight="1" thickBot="1" x14ac:dyDescent="0.35">
      <c r="A88" s="219" t="s">
        <v>229</v>
      </c>
      <c r="B88" s="197">
        <v>4.9406564584124654E-324</v>
      </c>
      <c r="C88" s="197">
        <v>350.28800000000001</v>
      </c>
      <c r="D88" s="198">
        <v>350.28800000000001</v>
      </c>
      <c r="E88" s="209" t="s">
        <v>155</v>
      </c>
      <c r="F88" s="197">
        <v>224.99999999998801</v>
      </c>
      <c r="G88" s="198">
        <v>131.24999999999301</v>
      </c>
      <c r="H88" s="200">
        <v>17.21</v>
      </c>
      <c r="I88" s="197">
        <v>133.07</v>
      </c>
      <c r="J88" s="198">
        <v>1.820000000007</v>
      </c>
      <c r="K88" s="201">
        <v>0.59142222222200003</v>
      </c>
    </row>
    <row r="89" spans="1:11" ht="14.4" customHeight="1" thickBot="1" x14ac:dyDescent="0.35">
      <c r="A89" s="218" t="s">
        <v>230</v>
      </c>
      <c r="B89" s="202">
        <v>56.000036628171998</v>
      </c>
      <c r="C89" s="202">
        <v>88.63</v>
      </c>
      <c r="D89" s="203">
        <v>32.629963371827003</v>
      </c>
      <c r="E89" s="204">
        <v>1.582677536239</v>
      </c>
      <c r="F89" s="202">
        <v>0</v>
      </c>
      <c r="G89" s="203">
        <v>0</v>
      </c>
      <c r="H89" s="205">
        <v>4.9406564584124654E-324</v>
      </c>
      <c r="I89" s="202">
        <v>33.771000000000001</v>
      </c>
      <c r="J89" s="203">
        <v>33.771000000000001</v>
      </c>
      <c r="K89" s="206" t="s">
        <v>149</v>
      </c>
    </row>
    <row r="90" spans="1:11" ht="14.4" customHeight="1" thickBot="1" x14ac:dyDescent="0.35">
      <c r="A90" s="219" t="s">
        <v>231</v>
      </c>
      <c r="B90" s="197">
        <v>56.000036628171998</v>
      </c>
      <c r="C90" s="197">
        <v>88.63</v>
      </c>
      <c r="D90" s="198">
        <v>32.629963371827003</v>
      </c>
      <c r="E90" s="199">
        <v>1.582677536239</v>
      </c>
      <c r="F90" s="197">
        <v>0</v>
      </c>
      <c r="G90" s="198">
        <v>0</v>
      </c>
      <c r="H90" s="200">
        <v>4.9406564584124654E-324</v>
      </c>
      <c r="I90" s="197">
        <v>33.771000000000001</v>
      </c>
      <c r="J90" s="198">
        <v>33.771000000000001</v>
      </c>
      <c r="K90" s="207" t="s">
        <v>149</v>
      </c>
    </row>
    <row r="91" spans="1:11" ht="14.4" customHeight="1" thickBot="1" x14ac:dyDescent="0.35">
      <c r="A91" s="217" t="s">
        <v>232</v>
      </c>
      <c r="B91" s="197">
        <v>6003.9995984922198</v>
      </c>
      <c r="C91" s="197">
        <v>6871.7637400000003</v>
      </c>
      <c r="D91" s="198">
        <v>867.76414150777998</v>
      </c>
      <c r="E91" s="199">
        <v>1.144531012581</v>
      </c>
      <c r="F91" s="197">
        <v>6183.9995139266302</v>
      </c>
      <c r="G91" s="198">
        <v>3607.3330497905299</v>
      </c>
      <c r="H91" s="200">
        <v>698.68300999999997</v>
      </c>
      <c r="I91" s="197">
        <v>3927.0290500000001</v>
      </c>
      <c r="J91" s="198">
        <v>319.69600020946598</v>
      </c>
      <c r="K91" s="201">
        <v>0.63503062074200001</v>
      </c>
    </row>
    <row r="92" spans="1:11" ht="14.4" customHeight="1" thickBot="1" x14ac:dyDescent="0.35">
      <c r="A92" s="218" t="s">
        <v>233</v>
      </c>
      <c r="B92" s="202">
        <v>1589.9999042642601</v>
      </c>
      <c r="C92" s="202">
        <v>1819.2596599999999</v>
      </c>
      <c r="D92" s="203">
        <v>229.259755735738</v>
      </c>
      <c r="E92" s="204">
        <v>1.1441885343010001</v>
      </c>
      <c r="F92" s="202">
        <v>1636.9999990762899</v>
      </c>
      <c r="G92" s="203">
        <v>954.91666612783297</v>
      </c>
      <c r="H92" s="205">
        <v>184.94448</v>
      </c>
      <c r="I92" s="202">
        <v>1039.49973</v>
      </c>
      <c r="J92" s="203">
        <v>84.583063872165994</v>
      </c>
      <c r="K92" s="208">
        <v>0.63500288978999997</v>
      </c>
    </row>
    <row r="93" spans="1:11" ht="14.4" customHeight="1" thickBot="1" x14ac:dyDescent="0.35">
      <c r="A93" s="219" t="s">
        <v>234</v>
      </c>
      <c r="B93" s="197">
        <v>1589.9999042642601</v>
      </c>
      <c r="C93" s="197">
        <v>1819.2596599999999</v>
      </c>
      <c r="D93" s="198">
        <v>229.259755735738</v>
      </c>
      <c r="E93" s="199">
        <v>1.1441885343010001</v>
      </c>
      <c r="F93" s="197">
        <v>1636.9999990762899</v>
      </c>
      <c r="G93" s="198">
        <v>954.91666612783297</v>
      </c>
      <c r="H93" s="200">
        <v>184.94448</v>
      </c>
      <c r="I93" s="197">
        <v>1039.49973</v>
      </c>
      <c r="J93" s="198">
        <v>84.583063872165994</v>
      </c>
      <c r="K93" s="201">
        <v>0.63500288978999997</v>
      </c>
    </row>
    <row r="94" spans="1:11" ht="14.4" customHeight="1" thickBot="1" x14ac:dyDescent="0.35">
      <c r="A94" s="218" t="s">
        <v>235</v>
      </c>
      <c r="B94" s="202">
        <v>4413.9996942279604</v>
      </c>
      <c r="C94" s="202">
        <v>5052.5040799999997</v>
      </c>
      <c r="D94" s="203">
        <v>638.50438577204204</v>
      </c>
      <c r="E94" s="204">
        <v>1.144654379248</v>
      </c>
      <c r="F94" s="202">
        <v>4546.9995148503403</v>
      </c>
      <c r="G94" s="203">
        <v>2652.4163836626999</v>
      </c>
      <c r="H94" s="205">
        <v>513.73852999999997</v>
      </c>
      <c r="I94" s="202">
        <v>2887.5293200000001</v>
      </c>
      <c r="J94" s="203">
        <v>235.11293633729801</v>
      </c>
      <c r="K94" s="208">
        <v>0.63504060437400001</v>
      </c>
    </row>
    <row r="95" spans="1:11" ht="14.4" customHeight="1" thickBot="1" x14ac:dyDescent="0.35">
      <c r="A95" s="219" t="s">
        <v>236</v>
      </c>
      <c r="B95" s="197">
        <v>4413.9996942279604</v>
      </c>
      <c r="C95" s="197">
        <v>5052.5040799999997</v>
      </c>
      <c r="D95" s="198">
        <v>638.50438577204204</v>
      </c>
      <c r="E95" s="199">
        <v>1.144654379248</v>
      </c>
      <c r="F95" s="197">
        <v>4546.9995148503403</v>
      </c>
      <c r="G95" s="198">
        <v>2652.4163836626999</v>
      </c>
      <c r="H95" s="200">
        <v>513.73852999999997</v>
      </c>
      <c r="I95" s="197">
        <v>2887.5293200000001</v>
      </c>
      <c r="J95" s="198">
        <v>235.11293633729801</v>
      </c>
      <c r="K95" s="201">
        <v>0.63504060437400001</v>
      </c>
    </row>
    <row r="96" spans="1:11" ht="14.4" customHeight="1" thickBot="1" x14ac:dyDescent="0.35">
      <c r="A96" s="217" t="s">
        <v>237</v>
      </c>
      <c r="B96" s="197">
        <v>177.999949282416</v>
      </c>
      <c r="C96" s="197">
        <v>199.92852999999999</v>
      </c>
      <c r="D96" s="198">
        <v>21.928580717582999</v>
      </c>
      <c r="E96" s="199">
        <v>1.1231943087959999</v>
      </c>
      <c r="F96" s="197">
        <v>181.99999999999</v>
      </c>
      <c r="G96" s="198">
        <v>106.166666666661</v>
      </c>
      <c r="H96" s="200">
        <v>20.387309999999999</v>
      </c>
      <c r="I96" s="197">
        <v>114.71836999999999</v>
      </c>
      <c r="J96" s="198">
        <v>8.5517033333390007</v>
      </c>
      <c r="K96" s="201">
        <v>0.63032071428500003</v>
      </c>
    </row>
    <row r="97" spans="1:11" ht="14.4" customHeight="1" thickBot="1" x14ac:dyDescent="0.35">
      <c r="A97" s="218" t="s">
        <v>238</v>
      </c>
      <c r="B97" s="202">
        <v>177.999949282416</v>
      </c>
      <c r="C97" s="202">
        <v>199.92852999999999</v>
      </c>
      <c r="D97" s="203">
        <v>21.928580717582999</v>
      </c>
      <c r="E97" s="204">
        <v>1.1231943087959999</v>
      </c>
      <c r="F97" s="202">
        <v>181.99999999999</v>
      </c>
      <c r="G97" s="203">
        <v>106.166666666661</v>
      </c>
      <c r="H97" s="205">
        <v>20.387309999999999</v>
      </c>
      <c r="I97" s="202">
        <v>114.71836999999999</v>
      </c>
      <c r="J97" s="203">
        <v>8.5517033333390007</v>
      </c>
      <c r="K97" s="208">
        <v>0.63032071428500003</v>
      </c>
    </row>
    <row r="98" spans="1:11" ht="14.4" customHeight="1" thickBot="1" x14ac:dyDescent="0.35">
      <c r="A98" s="219" t="s">
        <v>239</v>
      </c>
      <c r="B98" s="197">
        <v>177.999949282416</v>
      </c>
      <c r="C98" s="197">
        <v>199.92852999999999</v>
      </c>
      <c r="D98" s="198">
        <v>21.928580717582999</v>
      </c>
      <c r="E98" s="199">
        <v>1.1231943087959999</v>
      </c>
      <c r="F98" s="197">
        <v>181.99999999999</v>
      </c>
      <c r="G98" s="198">
        <v>106.166666666661</v>
      </c>
      <c r="H98" s="200">
        <v>20.387309999999999</v>
      </c>
      <c r="I98" s="197">
        <v>114.71836999999999</v>
      </c>
      <c r="J98" s="198">
        <v>8.5517033333390007</v>
      </c>
      <c r="K98" s="201">
        <v>0.63032071428500003</v>
      </c>
    </row>
    <row r="99" spans="1:11" ht="14.4" customHeight="1" thickBot="1" x14ac:dyDescent="0.35">
      <c r="A99" s="216" t="s">
        <v>240</v>
      </c>
      <c r="B99" s="197">
        <v>61.846196276168001</v>
      </c>
      <c r="C99" s="197">
        <v>67.792000000000002</v>
      </c>
      <c r="D99" s="198">
        <v>5.9458037238310002</v>
      </c>
      <c r="E99" s="199">
        <v>1.096138551468</v>
      </c>
      <c r="F99" s="197">
        <v>0</v>
      </c>
      <c r="G99" s="198">
        <v>0</v>
      </c>
      <c r="H99" s="200">
        <v>4.9406564584124654E-324</v>
      </c>
      <c r="I99" s="197">
        <v>30.366</v>
      </c>
      <c r="J99" s="198">
        <v>30.366</v>
      </c>
      <c r="K99" s="207" t="s">
        <v>149</v>
      </c>
    </row>
    <row r="100" spans="1:11" ht="14.4" customHeight="1" thickBot="1" x14ac:dyDescent="0.35">
      <c r="A100" s="217" t="s">
        <v>241</v>
      </c>
      <c r="B100" s="197">
        <v>61.846196276168001</v>
      </c>
      <c r="C100" s="197">
        <v>67.792000000000002</v>
      </c>
      <c r="D100" s="198">
        <v>5.9458037238310002</v>
      </c>
      <c r="E100" s="199">
        <v>1.096138551468</v>
      </c>
      <c r="F100" s="197">
        <v>0</v>
      </c>
      <c r="G100" s="198">
        <v>0</v>
      </c>
      <c r="H100" s="200">
        <v>4.9406564584124654E-324</v>
      </c>
      <c r="I100" s="197">
        <v>30.366</v>
      </c>
      <c r="J100" s="198">
        <v>30.366</v>
      </c>
      <c r="K100" s="207" t="s">
        <v>149</v>
      </c>
    </row>
    <row r="101" spans="1:11" ht="14.4" customHeight="1" thickBot="1" x14ac:dyDescent="0.35">
      <c r="A101" s="218" t="s">
        <v>242</v>
      </c>
      <c r="B101" s="202">
        <v>4.9406564584124654E-324</v>
      </c>
      <c r="C101" s="202">
        <v>40.561999999999998</v>
      </c>
      <c r="D101" s="203">
        <v>40.561999999999998</v>
      </c>
      <c r="E101" s="210" t="s">
        <v>155</v>
      </c>
      <c r="F101" s="202">
        <v>0</v>
      </c>
      <c r="G101" s="203">
        <v>0</v>
      </c>
      <c r="H101" s="205">
        <v>4.9406564584124654E-324</v>
      </c>
      <c r="I101" s="202">
        <v>22.866</v>
      </c>
      <c r="J101" s="203">
        <v>22.866</v>
      </c>
      <c r="K101" s="206" t="s">
        <v>149</v>
      </c>
    </row>
    <row r="102" spans="1:11" ht="14.4" customHeight="1" thickBot="1" x14ac:dyDescent="0.35">
      <c r="A102" s="219" t="s">
        <v>243</v>
      </c>
      <c r="B102" s="197">
        <v>4.9406564584124654E-324</v>
      </c>
      <c r="C102" s="197">
        <v>4.9406564584124654E-324</v>
      </c>
      <c r="D102" s="198">
        <v>0</v>
      </c>
      <c r="E102" s="199">
        <v>1</v>
      </c>
      <c r="F102" s="197">
        <v>4.9406564584124654E-324</v>
      </c>
      <c r="G102" s="198">
        <v>0</v>
      </c>
      <c r="H102" s="200">
        <v>4.9406564584124654E-324</v>
      </c>
      <c r="I102" s="197">
        <v>0.30599999999999999</v>
      </c>
      <c r="J102" s="198">
        <v>0.30599999999999999</v>
      </c>
      <c r="K102" s="207" t="s">
        <v>155</v>
      </c>
    </row>
    <row r="103" spans="1:11" ht="14.4" customHeight="1" thickBot="1" x14ac:dyDescent="0.35">
      <c r="A103" s="219" t="s">
        <v>244</v>
      </c>
      <c r="B103" s="197">
        <v>4.9406564584124654E-324</v>
      </c>
      <c r="C103" s="197">
        <v>31.5</v>
      </c>
      <c r="D103" s="198">
        <v>31.5</v>
      </c>
      <c r="E103" s="209" t="s">
        <v>155</v>
      </c>
      <c r="F103" s="197">
        <v>0</v>
      </c>
      <c r="G103" s="198">
        <v>0</v>
      </c>
      <c r="H103" s="200">
        <v>4.9406564584124654E-324</v>
      </c>
      <c r="I103" s="197">
        <v>3.4584595208887258E-323</v>
      </c>
      <c r="J103" s="198">
        <v>3.4584595208887258E-323</v>
      </c>
      <c r="K103" s="207" t="s">
        <v>149</v>
      </c>
    </row>
    <row r="104" spans="1:11" ht="14.4" customHeight="1" thickBot="1" x14ac:dyDescent="0.35">
      <c r="A104" s="219" t="s">
        <v>245</v>
      </c>
      <c r="B104" s="197">
        <v>4.9406564584124654E-324</v>
      </c>
      <c r="C104" s="197">
        <v>8.5820000000000007</v>
      </c>
      <c r="D104" s="198">
        <v>8.5820000000000007</v>
      </c>
      <c r="E104" s="209" t="s">
        <v>155</v>
      </c>
      <c r="F104" s="197">
        <v>0</v>
      </c>
      <c r="G104" s="198">
        <v>0</v>
      </c>
      <c r="H104" s="200">
        <v>4.9406564584124654E-324</v>
      </c>
      <c r="I104" s="197">
        <v>22.56</v>
      </c>
      <c r="J104" s="198">
        <v>22.56</v>
      </c>
      <c r="K104" s="207" t="s">
        <v>149</v>
      </c>
    </row>
    <row r="105" spans="1:11" ht="14.4" customHeight="1" thickBot="1" x14ac:dyDescent="0.35">
      <c r="A105" s="219" t="s">
        <v>246</v>
      </c>
      <c r="B105" s="197">
        <v>4.9406564584124654E-324</v>
      </c>
      <c r="C105" s="197">
        <v>0.48</v>
      </c>
      <c r="D105" s="198">
        <v>0.48</v>
      </c>
      <c r="E105" s="209" t="s">
        <v>155</v>
      </c>
      <c r="F105" s="197">
        <v>0</v>
      </c>
      <c r="G105" s="198">
        <v>0</v>
      </c>
      <c r="H105" s="200">
        <v>4.9406564584124654E-324</v>
      </c>
      <c r="I105" s="197">
        <v>3.4584595208887258E-323</v>
      </c>
      <c r="J105" s="198">
        <v>3.4584595208887258E-323</v>
      </c>
      <c r="K105" s="207" t="s">
        <v>149</v>
      </c>
    </row>
    <row r="106" spans="1:11" ht="14.4" customHeight="1" thickBot="1" x14ac:dyDescent="0.35">
      <c r="A106" s="218" t="s">
        <v>247</v>
      </c>
      <c r="B106" s="202">
        <v>4.9406564584124654E-324</v>
      </c>
      <c r="C106" s="202">
        <v>26.63</v>
      </c>
      <c r="D106" s="203">
        <v>26.63</v>
      </c>
      <c r="E106" s="210" t="s">
        <v>155</v>
      </c>
      <c r="F106" s="202">
        <v>0</v>
      </c>
      <c r="G106" s="203">
        <v>0</v>
      </c>
      <c r="H106" s="205">
        <v>4.9406564584124654E-324</v>
      </c>
      <c r="I106" s="202">
        <v>7.4999999999989999</v>
      </c>
      <c r="J106" s="203">
        <v>7.4999999999989999</v>
      </c>
      <c r="K106" s="206" t="s">
        <v>149</v>
      </c>
    </row>
    <row r="107" spans="1:11" ht="14.4" customHeight="1" thickBot="1" x14ac:dyDescent="0.35">
      <c r="A107" s="219" t="s">
        <v>248</v>
      </c>
      <c r="B107" s="197">
        <v>4.9406564584124654E-324</v>
      </c>
      <c r="C107" s="197">
        <v>26.63</v>
      </c>
      <c r="D107" s="198">
        <v>26.63</v>
      </c>
      <c r="E107" s="209" t="s">
        <v>155</v>
      </c>
      <c r="F107" s="197">
        <v>0</v>
      </c>
      <c r="G107" s="198">
        <v>0</v>
      </c>
      <c r="H107" s="200">
        <v>4.9406564584124654E-324</v>
      </c>
      <c r="I107" s="197">
        <v>7.4999999999989999</v>
      </c>
      <c r="J107" s="198">
        <v>7.4999999999989999</v>
      </c>
      <c r="K107" s="207" t="s">
        <v>149</v>
      </c>
    </row>
    <row r="108" spans="1:11" ht="14.4" customHeight="1" thickBot="1" x14ac:dyDescent="0.35">
      <c r="A108" s="218" t="s">
        <v>249</v>
      </c>
      <c r="B108" s="202">
        <v>4.9406564584124654E-324</v>
      </c>
      <c r="C108" s="202">
        <v>0.6</v>
      </c>
      <c r="D108" s="203">
        <v>0.6</v>
      </c>
      <c r="E108" s="210" t="s">
        <v>155</v>
      </c>
      <c r="F108" s="202">
        <v>0</v>
      </c>
      <c r="G108" s="203">
        <v>0</v>
      </c>
      <c r="H108" s="205">
        <v>4.9406564584124654E-324</v>
      </c>
      <c r="I108" s="202">
        <v>3.4584595208887258E-323</v>
      </c>
      <c r="J108" s="203">
        <v>3.4584595208887258E-323</v>
      </c>
      <c r="K108" s="206" t="s">
        <v>149</v>
      </c>
    </row>
    <row r="109" spans="1:11" ht="14.4" customHeight="1" thickBot="1" x14ac:dyDescent="0.35">
      <c r="A109" s="219" t="s">
        <v>250</v>
      </c>
      <c r="B109" s="197">
        <v>4.9406564584124654E-324</v>
      </c>
      <c r="C109" s="197">
        <v>0.6</v>
      </c>
      <c r="D109" s="198">
        <v>0.6</v>
      </c>
      <c r="E109" s="209" t="s">
        <v>155</v>
      </c>
      <c r="F109" s="197">
        <v>0</v>
      </c>
      <c r="G109" s="198">
        <v>0</v>
      </c>
      <c r="H109" s="200">
        <v>4.9406564584124654E-324</v>
      </c>
      <c r="I109" s="197">
        <v>3.4584595208887258E-323</v>
      </c>
      <c r="J109" s="198">
        <v>3.4584595208887258E-323</v>
      </c>
      <c r="K109" s="207" t="s">
        <v>149</v>
      </c>
    </row>
    <row r="110" spans="1:11" ht="14.4" customHeight="1" thickBot="1" x14ac:dyDescent="0.35">
      <c r="A110" s="216" t="s">
        <v>251</v>
      </c>
      <c r="B110" s="197">
        <v>1149.49981078728</v>
      </c>
      <c r="C110" s="197">
        <v>1162.153</v>
      </c>
      <c r="D110" s="198">
        <v>12.653189212717001</v>
      </c>
      <c r="E110" s="199">
        <v>1.011007560935</v>
      </c>
      <c r="F110" s="197">
        <v>1423.99999999992</v>
      </c>
      <c r="G110" s="198">
        <v>830.66666666662104</v>
      </c>
      <c r="H110" s="200">
        <v>190.88921999999999</v>
      </c>
      <c r="I110" s="197">
        <v>945.80871999999999</v>
      </c>
      <c r="J110" s="198">
        <v>115.142053333379</v>
      </c>
      <c r="K110" s="201">
        <v>0.66419151685300004</v>
      </c>
    </row>
    <row r="111" spans="1:11" ht="14.4" customHeight="1" thickBot="1" x14ac:dyDescent="0.35">
      <c r="A111" s="217" t="s">
        <v>252</v>
      </c>
      <c r="B111" s="197">
        <v>1092.99977418922</v>
      </c>
      <c r="C111" s="197">
        <v>975.02300000000105</v>
      </c>
      <c r="D111" s="198">
        <v>-117.97677418921501</v>
      </c>
      <c r="E111" s="199">
        <v>0.89206148347400005</v>
      </c>
      <c r="F111" s="197">
        <v>1423.99999999992</v>
      </c>
      <c r="G111" s="198">
        <v>830.66666666662104</v>
      </c>
      <c r="H111" s="200">
        <v>113.931</v>
      </c>
      <c r="I111" s="197">
        <v>797.524</v>
      </c>
      <c r="J111" s="198">
        <v>-33.142666666620997</v>
      </c>
      <c r="K111" s="201">
        <v>0.56005898876399995</v>
      </c>
    </row>
    <row r="112" spans="1:11" ht="14.4" customHeight="1" thickBot="1" x14ac:dyDescent="0.35">
      <c r="A112" s="218" t="s">
        <v>253</v>
      </c>
      <c r="B112" s="202">
        <v>1092.99977418922</v>
      </c>
      <c r="C112" s="202">
        <v>975.02300000000105</v>
      </c>
      <c r="D112" s="203">
        <v>-117.97677418921501</v>
      </c>
      <c r="E112" s="204">
        <v>0.89206148347400005</v>
      </c>
      <c r="F112" s="202">
        <v>1423.99999999992</v>
      </c>
      <c r="G112" s="203">
        <v>830.66666666662104</v>
      </c>
      <c r="H112" s="205">
        <v>113.931</v>
      </c>
      <c r="I112" s="202">
        <v>797.524</v>
      </c>
      <c r="J112" s="203">
        <v>-33.142666666620997</v>
      </c>
      <c r="K112" s="208">
        <v>0.56005898876399995</v>
      </c>
    </row>
    <row r="113" spans="1:11" ht="14.4" customHeight="1" thickBot="1" x14ac:dyDescent="0.35">
      <c r="A113" s="219" t="s">
        <v>254</v>
      </c>
      <c r="B113" s="197">
        <v>4.9406564584124654E-324</v>
      </c>
      <c r="C113" s="197">
        <v>4.9406564584124654E-324</v>
      </c>
      <c r="D113" s="198">
        <v>0</v>
      </c>
      <c r="E113" s="199">
        <v>1</v>
      </c>
      <c r="F113" s="197">
        <v>42.999999999997002</v>
      </c>
      <c r="G113" s="198">
        <v>25.083333333332</v>
      </c>
      <c r="H113" s="200">
        <v>3.5750000000000002</v>
      </c>
      <c r="I113" s="197">
        <v>25.024999999999999</v>
      </c>
      <c r="J113" s="198">
        <v>-5.8333333330999999E-2</v>
      </c>
      <c r="K113" s="201">
        <v>0.58197674418599998</v>
      </c>
    </row>
    <row r="114" spans="1:11" ht="14.4" customHeight="1" thickBot="1" x14ac:dyDescent="0.35">
      <c r="A114" s="219" t="s">
        <v>255</v>
      </c>
      <c r="B114" s="197">
        <v>12.999959217257</v>
      </c>
      <c r="C114" s="197">
        <v>4.6219999999999999</v>
      </c>
      <c r="D114" s="198">
        <v>-8.3779592172570005</v>
      </c>
      <c r="E114" s="199">
        <v>0.35553957691299998</v>
      </c>
      <c r="F114" s="197">
        <v>10.999999999999</v>
      </c>
      <c r="G114" s="198">
        <v>6.4166666666659999</v>
      </c>
      <c r="H114" s="200">
        <v>0.91600000000000004</v>
      </c>
      <c r="I114" s="197">
        <v>6.4080000000000004</v>
      </c>
      <c r="J114" s="198">
        <v>-8.6666666659999999E-3</v>
      </c>
      <c r="K114" s="201">
        <v>0.58254545454499995</v>
      </c>
    </row>
    <row r="115" spans="1:11" ht="14.4" customHeight="1" thickBot="1" x14ac:dyDescent="0.35">
      <c r="A115" s="219" t="s">
        <v>256</v>
      </c>
      <c r="B115" s="197">
        <v>895.99986605080801</v>
      </c>
      <c r="C115" s="197">
        <v>788.69200000000001</v>
      </c>
      <c r="D115" s="198">
        <v>-107.307866050808</v>
      </c>
      <c r="E115" s="199">
        <v>0.88023673873499997</v>
      </c>
      <c r="F115" s="197">
        <v>1212.99999999993</v>
      </c>
      <c r="G115" s="198">
        <v>707.58333333329404</v>
      </c>
      <c r="H115" s="200">
        <v>96.481999999999999</v>
      </c>
      <c r="I115" s="197">
        <v>675.38699999999994</v>
      </c>
      <c r="J115" s="198">
        <v>-32.196333333294</v>
      </c>
      <c r="K115" s="201">
        <v>0.556790601813</v>
      </c>
    </row>
    <row r="116" spans="1:11" ht="14.4" customHeight="1" thickBot="1" x14ac:dyDescent="0.35">
      <c r="A116" s="219" t="s">
        <v>257</v>
      </c>
      <c r="B116" s="197">
        <v>8.9999994580989995</v>
      </c>
      <c r="C116" s="197">
        <v>9.2880000000000003</v>
      </c>
      <c r="D116" s="198">
        <v>0.28800054190000002</v>
      </c>
      <c r="E116" s="199">
        <v>1.032000062137</v>
      </c>
      <c r="F116" s="197">
        <v>8.9999999999989999</v>
      </c>
      <c r="G116" s="198">
        <v>5.2499999999989999</v>
      </c>
      <c r="H116" s="200">
        <v>0.72599999999999998</v>
      </c>
      <c r="I116" s="197">
        <v>5.0819999999999999</v>
      </c>
      <c r="J116" s="198">
        <v>-0.167999999999</v>
      </c>
      <c r="K116" s="201">
        <v>0.56466666666599996</v>
      </c>
    </row>
    <row r="117" spans="1:11" ht="14.4" customHeight="1" thickBot="1" x14ac:dyDescent="0.35">
      <c r="A117" s="219" t="s">
        <v>258</v>
      </c>
      <c r="B117" s="197">
        <v>35.999997832398002</v>
      </c>
      <c r="C117" s="197">
        <v>34.121000000000002</v>
      </c>
      <c r="D117" s="198">
        <v>-1.8789978323979999</v>
      </c>
      <c r="E117" s="199">
        <v>0.94780561262399998</v>
      </c>
      <c r="F117" s="197">
        <v>23.999999999998</v>
      </c>
      <c r="G117" s="198">
        <v>13.999999999999</v>
      </c>
      <c r="H117" s="200">
        <v>1.9259999999999999</v>
      </c>
      <c r="I117" s="197">
        <v>13.48</v>
      </c>
      <c r="J117" s="198">
        <v>-0.51999999999900004</v>
      </c>
      <c r="K117" s="201">
        <v>0.56166666666599996</v>
      </c>
    </row>
    <row r="118" spans="1:11" ht="14.4" customHeight="1" thickBot="1" x14ac:dyDescent="0.35">
      <c r="A118" s="219" t="s">
        <v>259</v>
      </c>
      <c r="B118" s="197">
        <v>138.99995163065199</v>
      </c>
      <c r="C118" s="197">
        <v>138.30000000000001</v>
      </c>
      <c r="D118" s="198">
        <v>-0.69995163065099997</v>
      </c>
      <c r="E118" s="199">
        <v>0.99496437500500001</v>
      </c>
      <c r="F118" s="197">
        <v>123.99999999999299</v>
      </c>
      <c r="G118" s="198">
        <v>72.333333333328994</v>
      </c>
      <c r="H118" s="200">
        <v>10.305999999999999</v>
      </c>
      <c r="I118" s="197">
        <v>72.141999999999996</v>
      </c>
      <c r="J118" s="198">
        <v>-0.19133333332899999</v>
      </c>
      <c r="K118" s="201">
        <v>0.58179032257999996</v>
      </c>
    </row>
    <row r="119" spans="1:11" ht="14.4" customHeight="1" thickBot="1" x14ac:dyDescent="0.35">
      <c r="A119" s="217" t="s">
        <v>260</v>
      </c>
      <c r="B119" s="197">
        <v>56.500036598066998</v>
      </c>
      <c r="C119" s="197">
        <v>187.13</v>
      </c>
      <c r="D119" s="198">
        <v>130.629963401933</v>
      </c>
      <c r="E119" s="199">
        <v>3.312033252849</v>
      </c>
      <c r="F119" s="197">
        <v>0</v>
      </c>
      <c r="G119" s="198">
        <v>0</v>
      </c>
      <c r="H119" s="200">
        <v>76.958219999999997</v>
      </c>
      <c r="I119" s="197">
        <v>148.28471999999999</v>
      </c>
      <c r="J119" s="198">
        <v>148.28471999999999</v>
      </c>
      <c r="K119" s="207" t="s">
        <v>149</v>
      </c>
    </row>
    <row r="120" spans="1:11" ht="14.4" customHeight="1" thickBot="1" x14ac:dyDescent="0.35">
      <c r="A120" s="218" t="s">
        <v>261</v>
      </c>
      <c r="B120" s="202">
        <v>56.500036598066998</v>
      </c>
      <c r="C120" s="202">
        <v>56.58</v>
      </c>
      <c r="D120" s="203">
        <v>7.9963401931999994E-2</v>
      </c>
      <c r="E120" s="204">
        <v>1.0014152805330001</v>
      </c>
      <c r="F120" s="202">
        <v>0</v>
      </c>
      <c r="G120" s="203">
        <v>0</v>
      </c>
      <c r="H120" s="205">
        <v>71.150220000000004</v>
      </c>
      <c r="I120" s="202">
        <v>105.99522</v>
      </c>
      <c r="J120" s="203">
        <v>105.99522</v>
      </c>
      <c r="K120" s="206" t="s">
        <v>149</v>
      </c>
    </row>
    <row r="121" spans="1:11" ht="14.4" customHeight="1" thickBot="1" x14ac:dyDescent="0.35">
      <c r="A121" s="219" t="s">
        <v>262</v>
      </c>
      <c r="B121" s="197">
        <v>56.500036598066998</v>
      </c>
      <c r="C121" s="197">
        <v>56.58</v>
      </c>
      <c r="D121" s="198">
        <v>7.9963401931999994E-2</v>
      </c>
      <c r="E121" s="199">
        <v>1.0014152805330001</v>
      </c>
      <c r="F121" s="197">
        <v>0</v>
      </c>
      <c r="G121" s="198">
        <v>0</v>
      </c>
      <c r="H121" s="200">
        <v>71.150220000000004</v>
      </c>
      <c r="I121" s="197">
        <v>105.99522</v>
      </c>
      <c r="J121" s="198">
        <v>105.99522</v>
      </c>
      <c r="K121" s="207" t="s">
        <v>149</v>
      </c>
    </row>
    <row r="122" spans="1:11" ht="14.4" customHeight="1" thickBot="1" x14ac:dyDescent="0.35">
      <c r="A122" s="218" t="s">
        <v>263</v>
      </c>
      <c r="B122" s="202">
        <v>4.9406564584124654E-324</v>
      </c>
      <c r="C122" s="202">
        <v>66</v>
      </c>
      <c r="D122" s="203">
        <v>66</v>
      </c>
      <c r="E122" s="210" t="s">
        <v>155</v>
      </c>
      <c r="F122" s="202">
        <v>0</v>
      </c>
      <c r="G122" s="203">
        <v>0</v>
      </c>
      <c r="H122" s="205">
        <v>4.9406564584124654E-324</v>
      </c>
      <c r="I122" s="202">
        <v>3.4584595208887258E-323</v>
      </c>
      <c r="J122" s="203">
        <v>3.4584595208887258E-323</v>
      </c>
      <c r="K122" s="206" t="s">
        <v>149</v>
      </c>
    </row>
    <row r="123" spans="1:11" ht="14.4" customHeight="1" thickBot="1" x14ac:dyDescent="0.35">
      <c r="A123" s="219" t="s">
        <v>264</v>
      </c>
      <c r="B123" s="197">
        <v>4.9406564584124654E-324</v>
      </c>
      <c r="C123" s="197">
        <v>66</v>
      </c>
      <c r="D123" s="198">
        <v>66</v>
      </c>
      <c r="E123" s="209" t="s">
        <v>155</v>
      </c>
      <c r="F123" s="197">
        <v>0</v>
      </c>
      <c r="G123" s="198">
        <v>0</v>
      </c>
      <c r="H123" s="200">
        <v>4.9406564584124654E-324</v>
      </c>
      <c r="I123" s="197">
        <v>3.4584595208887258E-323</v>
      </c>
      <c r="J123" s="198">
        <v>3.4584595208887258E-323</v>
      </c>
      <c r="K123" s="207" t="s">
        <v>149</v>
      </c>
    </row>
    <row r="124" spans="1:11" ht="14.4" customHeight="1" thickBot="1" x14ac:dyDescent="0.35">
      <c r="A124" s="218" t="s">
        <v>265</v>
      </c>
      <c r="B124" s="202">
        <v>4.9406564584124654E-324</v>
      </c>
      <c r="C124" s="202">
        <v>64.55</v>
      </c>
      <c r="D124" s="203">
        <v>64.55</v>
      </c>
      <c r="E124" s="210" t="s">
        <v>155</v>
      </c>
      <c r="F124" s="202">
        <v>0</v>
      </c>
      <c r="G124" s="203">
        <v>0</v>
      </c>
      <c r="H124" s="205">
        <v>5.8079999999999998</v>
      </c>
      <c r="I124" s="202">
        <v>42.289499999999997</v>
      </c>
      <c r="J124" s="203">
        <v>42.289499999999997</v>
      </c>
      <c r="K124" s="206" t="s">
        <v>149</v>
      </c>
    </row>
    <row r="125" spans="1:11" ht="14.4" customHeight="1" thickBot="1" x14ac:dyDescent="0.35">
      <c r="A125" s="219" t="s">
        <v>266</v>
      </c>
      <c r="B125" s="197">
        <v>4.9406564584124654E-324</v>
      </c>
      <c r="C125" s="197">
        <v>64.55</v>
      </c>
      <c r="D125" s="198">
        <v>64.55</v>
      </c>
      <c r="E125" s="209" t="s">
        <v>155</v>
      </c>
      <c r="F125" s="197">
        <v>0</v>
      </c>
      <c r="G125" s="198">
        <v>0</v>
      </c>
      <c r="H125" s="200">
        <v>5.8079999999999998</v>
      </c>
      <c r="I125" s="197">
        <v>42.289499999999997</v>
      </c>
      <c r="J125" s="198">
        <v>42.289499999999997</v>
      </c>
      <c r="K125" s="207" t="s">
        <v>149</v>
      </c>
    </row>
    <row r="126" spans="1:11" ht="14.4" customHeight="1" thickBot="1" x14ac:dyDescent="0.35">
      <c r="A126" s="216" t="s">
        <v>267</v>
      </c>
      <c r="B126" s="197">
        <v>4.9406564584124654E-324</v>
      </c>
      <c r="C126" s="197">
        <v>7.5920000000000001E-2</v>
      </c>
      <c r="D126" s="198">
        <v>7.5920000000000001E-2</v>
      </c>
      <c r="E126" s="209" t="s">
        <v>155</v>
      </c>
      <c r="F126" s="197">
        <v>0</v>
      </c>
      <c r="G126" s="198">
        <v>0</v>
      </c>
      <c r="H126" s="200">
        <v>4.9406564584124654E-324</v>
      </c>
      <c r="I126" s="197">
        <v>3.4584595208887258E-323</v>
      </c>
      <c r="J126" s="198">
        <v>3.4584595208887258E-323</v>
      </c>
      <c r="K126" s="207" t="s">
        <v>149</v>
      </c>
    </row>
    <row r="127" spans="1:11" ht="14.4" customHeight="1" thickBot="1" x14ac:dyDescent="0.35">
      <c r="A127" s="217" t="s">
        <v>268</v>
      </c>
      <c r="B127" s="197">
        <v>4.9406564584124654E-324</v>
      </c>
      <c r="C127" s="197">
        <v>7.5920000000000001E-2</v>
      </c>
      <c r="D127" s="198">
        <v>7.5920000000000001E-2</v>
      </c>
      <c r="E127" s="209" t="s">
        <v>155</v>
      </c>
      <c r="F127" s="197">
        <v>0</v>
      </c>
      <c r="G127" s="198">
        <v>0</v>
      </c>
      <c r="H127" s="200">
        <v>4.9406564584124654E-324</v>
      </c>
      <c r="I127" s="197">
        <v>3.4584595208887258E-323</v>
      </c>
      <c r="J127" s="198">
        <v>3.4584595208887258E-323</v>
      </c>
      <c r="K127" s="207" t="s">
        <v>149</v>
      </c>
    </row>
    <row r="128" spans="1:11" ht="14.4" customHeight="1" thickBot="1" x14ac:dyDescent="0.35">
      <c r="A128" s="218" t="s">
        <v>269</v>
      </c>
      <c r="B128" s="202">
        <v>4.9406564584124654E-324</v>
      </c>
      <c r="C128" s="202">
        <v>7.5920000000000001E-2</v>
      </c>
      <c r="D128" s="203">
        <v>7.5920000000000001E-2</v>
      </c>
      <c r="E128" s="210" t="s">
        <v>155</v>
      </c>
      <c r="F128" s="202">
        <v>0</v>
      </c>
      <c r="G128" s="203">
        <v>0</v>
      </c>
      <c r="H128" s="205">
        <v>4.9406564584124654E-324</v>
      </c>
      <c r="I128" s="202">
        <v>3.4584595208887258E-323</v>
      </c>
      <c r="J128" s="203">
        <v>3.4584595208887258E-323</v>
      </c>
      <c r="K128" s="206" t="s">
        <v>149</v>
      </c>
    </row>
    <row r="129" spans="1:11" ht="14.4" customHeight="1" thickBot="1" x14ac:dyDescent="0.35">
      <c r="A129" s="219" t="s">
        <v>270</v>
      </c>
      <c r="B129" s="197">
        <v>4.9406564584124654E-324</v>
      </c>
      <c r="C129" s="197">
        <v>7.5920000000000001E-2</v>
      </c>
      <c r="D129" s="198">
        <v>7.5920000000000001E-2</v>
      </c>
      <c r="E129" s="209" t="s">
        <v>155</v>
      </c>
      <c r="F129" s="197">
        <v>0</v>
      </c>
      <c r="G129" s="198">
        <v>0</v>
      </c>
      <c r="H129" s="200">
        <v>4.9406564584124654E-324</v>
      </c>
      <c r="I129" s="197">
        <v>3.4584595208887258E-323</v>
      </c>
      <c r="J129" s="198">
        <v>3.4584595208887258E-323</v>
      </c>
      <c r="K129" s="207" t="s">
        <v>149</v>
      </c>
    </row>
    <row r="130" spans="1:11" ht="14.4" customHeight="1" thickBot="1" x14ac:dyDescent="0.35">
      <c r="A130" s="215" t="s">
        <v>271</v>
      </c>
      <c r="B130" s="197">
        <v>68215.885373296303</v>
      </c>
      <c r="C130" s="197">
        <v>64577.3175582236</v>
      </c>
      <c r="D130" s="198">
        <v>-3638.5678150726999</v>
      </c>
      <c r="E130" s="199">
        <v>0.94666098966300005</v>
      </c>
      <c r="F130" s="197">
        <v>66643.330031958903</v>
      </c>
      <c r="G130" s="198">
        <v>38875.275851976003</v>
      </c>
      <c r="H130" s="200">
        <v>8575.1481500000009</v>
      </c>
      <c r="I130" s="197">
        <v>45419.499790000002</v>
      </c>
      <c r="J130" s="198">
        <v>6544.2239380239698</v>
      </c>
      <c r="K130" s="201">
        <v>0.68153106647299999</v>
      </c>
    </row>
    <row r="131" spans="1:11" ht="14.4" customHeight="1" thickBot="1" x14ac:dyDescent="0.35">
      <c r="A131" s="216" t="s">
        <v>272</v>
      </c>
      <c r="B131" s="197">
        <v>67644.885380121603</v>
      </c>
      <c r="C131" s="197">
        <v>63896.394289734002</v>
      </c>
      <c r="D131" s="198">
        <v>-3748.4910903875898</v>
      </c>
      <c r="E131" s="199">
        <v>0.94458574259700001</v>
      </c>
      <c r="F131" s="197">
        <v>66199.850300345395</v>
      </c>
      <c r="G131" s="198">
        <v>38616.579341868099</v>
      </c>
      <c r="H131" s="200">
        <v>8569.1259300000002</v>
      </c>
      <c r="I131" s="197">
        <v>44972.587919999998</v>
      </c>
      <c r="J131" s="198">
        <v>6356.0085781318603</v>
      </c>
      <c r="K131" s="201">
        <v>0.67934576461899998</v>
      </c>
    </row>
    <row r="132" spans="1:11" ht="14.4" customHeight="1" thickBot="1" x14ac:dyDescent="0.35">
      <c r="A132" s="217" t="s">
        <v>273</v>
      </c>
      <c r="B132" s="197">
        <v>67644.885380121603</v>
      </c>
      <c r="C132" s="197">
        <v>63896.394289734002</v>
      </c>
      <c r="D132" s="198">
        <v>-3748.4910903875898</v>
      </c>
      <c r="E132" s="199">
        <v>0.94458574259700001</v>
      </c>
      <c r="F132" s="197">
        <v>66199.850300345395</v>
      </c>
      <c r="G132" s="198">
        <v>38616.579341868099</v>
      </c>
      <c r="H132" s="200">
        <v>8569.1259300000002</v>
      </c>
      <c r="I132" s="197">
        <v>44972.587919999998</v>
      </c>
      <c r="J132" s="198">
        <v>6356.0085781318603</v>
      </c>
      <c r="K132" s="201">
        <v>0.67934576461899998</v>
      </c>
    </row>
    <row r="133" spans="1:11" ht="14.4" customHeight="1" thickBot="1" x14ac:dyDescent="0.35">
      <c r="A133" s="218" t="s">
        <v>274</v>
      </c>
      <c r="B133" s="202">
        <v>46.881412723777999</v>
      </c>
      <c r="C133" s="202">
        <v>86.578334109937998</v>
      </c>
      <c r="D133" s="203">
        <v>39.69692138616</v>
      </c>
      <c r="E133" s="204">
        <v>1.846751816547</v>
      </c>
      <c r="F133" s="202">
        <v>86.850411875535002</v>
      </c>
      <c r="G133" s="203">
        <v>50.662740260729002</v>
      </c>
      <c r="H133" s="205">
        <v>1.63581</v>
      </c>
      <c r="I133" s="202">
        <v>46.025370000000002</v>
      </c>
      <c r="J133" s="203">
        <v>-4.6373702607289999</v>
      </c>
      <c r="K133" s="208">
        <v>0.529938419474</v>
      </c>
    </row>
    <row r="134" spans="1:11" ht="14.4" customHeight="1" thickBot="1" x14ac:dyDescent="0.35">
      <c r="A134" s="219" t="s">
        <v>275</v>
      </c>
      <c r="B134" s="197">
        <v>0.337610019614</v>
      </c>
      <c r="C134" s="197">
        <v>37.384986576613002</v>
      </c>
      <c r="D134" s="198">
        <v>37.047376556998003</v>
      </c>
      <c r="E134" s="199">
        <v>110.73423300427</v>
      </c>
      <c r="F134" s="197">
        <v>38.240603049275002</v>
      </c>
      <c r="G134" s="198">
        <v>22.307018445410002</v>
      </c>
      <c r="H134" s="200">
        <v>4.9406564584124654E-324</v>
      </c>
      <c r="I134" s="197">
        <v>3.4584595208887258E-323</v>
      </c>
      <c r="J134" s="198">
        <v>-22.307018445410002</v>
      </c>
      <c r="K134" s="201">
        <v>0</v>
      </c>
    </row>
    <row r="135" spans="1:11" ht="14.4" customHeight="1" thickBot="1" x14ac:dyDescent="0.35">
      <c r="A135" s="219" t="s">
        <v>276</v>
      </c>
      <c r="B135" s="197">
        <v>4.9406564584124654E-324</v>
      </c>
      <c r="C135" s="197">
        <v>10.8306</v>
      </c>
      <c r="D135" s="198">
        <v>10.8306</v>
      </c>
      <c r="E135" s="209" t="s">
        <v>155</v>
      </c>
      <c r="F135" s="197">
        <v>10.464731519577001</v>
      </c>
      <c r="G135" s="198">
        <v>6.1044267197530004</v>
      </c>
      <c r="H135" s="200">
        <v>4.9406564584124654E-324</v>
      </c>
      <c r="I135" s="197">
        <v>3.4584595208887258E-323</v>
      </c>
      <c r="J135" s="198">
        <v>-6.1044267197530004</v>
      </c>
      <c r="K135" s="201">
        <v>4.9406564584124654E-324</v>
      </c>
    </row>
    <row r="136" spans="1:11" ht="14.4" customHeight="1" thickBot="1" x14ac:dyDescent="0.35">
      <c r="A136" s="219" t="s">
        <v>277</v>
      </c>
      <c r="B136" s="197">
        <v>7.5852704406990004</v>
      </c>
      <c r="C136" s="197">
        <v>5.9035799067730004</v>
      </c>
      <c r="D136" s="198">
        <v>-1.6816905339249999</v>
      </c>
      <c r="E136" s="199">
        <v>0.77829524377799997</v>
      </c>
      <c r="F136" s="197">
        <v>4.8889425722870001</v>
      </c>
      <c r="G136" s="198">
        <v>2.8518831671670002</v>
      </c>
      <c r="H136" s="200">
        <v>1.573</v>
      </c>
      <c r="I136" s="197">
        <v>25.49258</v>
      </c>
      <c r="J136" s="198">
        <v>22.640696832831999</v>
      </c>
      <c r="K136" s="201">
        <v>5.2143341066230002</v>
      </c>
    </row>
    <row r="137" spans="1:11" ht="14.4" customHeight="1" thickBot="1" x14ac:dyDescent="0.35">
      <c r="A137" s="219" t="s">
        <v>278</v>
      </c>
      <c r="B137" s="197">
        <v>38.958532263464001</v>
      </c>
      <c r="C137" s="197">
        <v>32.459167626551</v>
      </c>
      <c r="D137" s="198">
        <v>-6.4993646369120004</v>
      </c>
      <c r="E137" s="199">
        <v>0.83317224085899999</v>
      </c>
      <c r="F137" s="197">
        <v>33.256134734394998</v>
      </c>
      <c r="G137" s="198">
        <v>19.399411928397001</v>
      </c>
      <c r="H137" s="200">
        <v>6.2810000000000005E-2</v>
      </c>
      <c r="I137" s="197">
        <v>20.532789999999999</v>
      </c>
      <c r="J137" s="198">
        <v>1.1333780716020001</v>
      </c>
      <c r="K137" s="201">
        <v>0.617413603955</v>
      </c>
    </row>
    <row r="138" spans="1:11" ht="14.4" customHeight="1" thickBot="1" x14ac:dyDescent="0.35">
      <c r="A138" s="218" t="s">
        <v>279</v>
      </c>
      <c r="B138" s="202">
        <v>89.000045170841005</v>
      </c>
      <c r="C138" s="202">
        <v>53.845186287529003</v>
      </c>
      <c r="D138" s="203">
        <v>-35.154858883311</v>
      </c>
      <c r="E138" s="204">
        <v>0.60500178605699995</v>
      </c>
      <c r="F138" s="202">
        <v>122.001627178391</v>
      </c>
      <c r="G138" s="203">
        <v>71.167615854060998</v>
      </c>
      <c r="H138" s="205">
        <v>0.89056999999999997</v>
      </c>
      <c r="I138" s="202">
        <v>56.566360000000003</v>
      </c>
      <c r="J138" s="203">
        <v>-14.601255854061</v>
      </c>
      <c r="K138" s="208">
        <v>0.46365250454599999</v>
      </c>
    </row>
    <row r="139" spans="1:11" ht="14.4" customHeight="1" thickBot="1" x14ac:dyDescent="0.35">
      <c r="A139" s="219" t="s">
        <v>280</v>
      </c>
      <c r="B139" s="197">
        <v>81.000004706043995</v>
      </c>
      <c r="C139" s="197">
        <v>46.228786984971997</v>
      </c>
      <c r="D139" s="198">
        <v>-34.771217721071999</v>
      </c>
      <c r="E139" s="199">
        <v>0.57072573208699995</v>
      </c>
      <c r="F139" s="197">
        <v>117.00162876019201</v>
      </c>
      <c r="G139" s="198">
        <v>68.250950110111006</v>
      </c>
      <c r="H139" s="200">
        <v>0.89056999999999997</v>
      </c>
      <c r="I139" s="197">
        <v>56.566360000000003</v>
      </c>
      <c r="J139" s="198">
        <v>-11.684590110112</v>
      </c>
      <c r="K139" s="201">
        <v>0.48346643204299999</v>
      </c>
    </row>
    <row r="140" spans="1:11" ht="14.4" customHeight="1" thickBot="1" x14ac:dyDescent="0.35">
      <c r="A140" s="219" t="s">
        <v>281</v>
      </c>
      <c r="B140" s="197">
        <v>8.0000404647959993</v>
      </c>
      <c r="C140" s="197">
        <v>7.6163993025570003</v>
      </c>
      <c r="D140" s="198">
        <v>-0.38364116223900002</v>
      </c>
      <c r="E140" s="199">
        <v>0.95204509727999997</v>
      </c>
      <c r="F140" s="197">
        <v>4.9999984181989996</v>
      </c>
      <c r="G140" s="198">
        <v>2.9166657439489998</v>
      </c>
      <c r="H140" s="200">
        <v>4.9406564584124654E-324</v>
      </c>
      <c r="I140" s="197">
        <v>3.4584595208887258E-323</v>
      </c>
      <c r="J140" s="198">
        <v>-2.9166657439489998</v>
      </c>
      <c r="K140" s="201">
        <v>4.9406564584124654E-324</v>
      </c>
    </row>
    <row r="141" spans="1:11" ht="14.4" customHeight="1" thickBot="1" x14ac:dyDescent="0.35">
      <c r="A141" s="218" t="s">
        <v>282</v>
      </c>
      <c r="B141" s="202">
        <v>282.99997644210498</v>
      </c>
      <c r="C141" s="202">
        <v>151.41821939245099</v>
      </c>
      <c r="D141" s="203">
        <v>-131.58175704965501</v>
      </c>
      <c r="E141" s="204">
        <v>0.53504675617300002</v>
      </c>
      <c r="F141" s="202">
        <v>126.998482308829</v>
      </c>
      <c r="G141" s="203">
        <v>74.082448013483003</v>
      </c>
      <c r="H141" s="205">
        <v>24.473520000000001</v>
      </c>
      <c r="I141" s="202">
        <v>195.67947000000001</v>
      </c>
      <c r="J141" s="203">
        <v>121.597021986516</v>
      </c>
      <c r="K141" s="208">
        <v>1.5408016414250001</v>
      </c>
    </row>
    <row r="142" spans="1:11" ht="14.4" customHeight="1" thickBot="1" x14ac:dyDescent="0.35">
      <c r="A142" s="219" t="s">
        <v>283</v>
      </c>
      <c r="B142" s="197">
        <v>282.99997644210498</v>
      </c>
      <c r="C142" s="197">
        <v>127.058581293435</v>
      </c>
      <c r="D142" s="198">
        <v>-155.94139514867101</v>
      </c>
      <c r="E142" s="199">
        <v>0.44897028929400001</v>
      </c>
      <c r="F142" s="197">
        <v>114.99610807729999</v>
      </c>
      <c r="G142" s="198">
        <v>67.081063045091</v>
      </c>
      <c r="H142" s="200">
        <v>24.473520000000001</v>
      </c>
      <c r="I142" s="197">
        <v>192.30357000000001</v>
      </c>
      <c r="J142" s="198">
        <v>125.22250695490899</v>
      </c>
      <c r="K142" s="201">
        <v>1.672261550545</v>
      </c>
    </row>
    <row r="143" spans="1:11" ht="14.4" customHeight="1" thickBot="1" x14ac:dyDescent="0.35">
      <c r="A143" s="219" t="s">
        <v>284</v>
      </c>
      <c r="B143" s="197">
        <v>4.9406564584124654E-324</v>
      </c>
      <c r="C143" s="197">
        <v>24.359638099015999</v>
      </c>
      <c r="D143" s="198">
        <v>24.359638099015999</v>
      </c>
      <c r="E143" s="209" t="s">
        <v>155</v>
      </c>
      <c r="F143" s="197">
        <v>12.002374231529</v>
      </c>
      <c r="G143" s="198">
        <v>7.0013849683920002</v>
      </c>
      <c r="H143" s="200">
        <v>4.9406564584124654E-324</v>
      </c>
      <c r="I143" s="197">
        <v>3.3759000000000001</v>
      </c>
      <c r="J143" s="198">
        <v>-3.6254849683920001</v>
      </c>
      <c r="K143" s="201">
        <v>0.28126935011999998</v>
      </c>
    </row>
    <row r="144" spans="1:11" ht="14.4" customHeight="1" thickBot="1" x14ac:dyDescent="0.35">
      <c r="A144" s="218" t="s">
        <v>285</v>
      </c>
      <c r="B144" s="202">
        <v>67226.003945784905</v>
      </c>
      <c r="C144" s="202">
        <v>63453.202990771599</v>
      </c>
      <c r="D144" s="203">
        <v>-3772.8009550132201</v>
      </c>
      <c r="E144" s="204">
        <v>0.94387884548199996</v>
      </c>
      <c r="F144" s="202">
        <v>65863.999778982601</v>
      </c>
      <c r="G144" s="203">
        <v>38420.666537739897</v>
      </c>
      <c r="H144" s="205">
        <v>5311.2711399999998</v>
      </c>
      <c r="I144" s="202">
        <v>41443.46183</v>
      </c>
      <c r="J144" s="203">
        <v>3022.7952922601298</v>
      </c>
      <c r="K144" s="208">
        <v>0.62922783264100002</v>
      </c>
    </row>
    <row r="145" spans="1:11" ht="14.4" customHeight="1" thickBot="1" x14ac:dyDescent="0.35">
      <c r="A145" s="219" t="s">
        <v>286</v>
      </c>
      <c r="B145" s="197">
        <v>38625.002244086201</v>
      </c>
      <c r="C145" s="197">
        <v>28646.940193368799</v>
      </c>
      <c r="D145" s="198">
        <v>-9978.0620507174499</v>
      </c>
      <c r="E145" s="199">
        <v>0.74166831143</v>
      </c>
      <c r="F145" s="197">
        <v>28939.999912753101</v>
      </c>
      <c r="G145" s="198">
        <v>16881.666615772599</v>
      </c>
      <c r="H145" s="200">
        <v>2215.2839800000002</v>
      </c>
      <c r="I145" s="197">
        <v>17845.098300000001</v>
      </c>
      <c r="J145" s="198">
        <v>963.43168422737995</v>
      </c>
      <c r="K145" s="201">
        <v>0.61662399287400005</v>
      </c>
    </row>
    <row r="146" spans="1:11" ht="14.4" customHeight="1" thickBot="1" x14ac:dyDescent="0.35">
      <c r="A146" s="219" t="s">
        <v>287</v>
      </c>
      <c r="B146" s="197">
        <v>28601.001701698598</v>
      </c>
      <c r="C146" s="197">
        <v>34806.262797402902</v>
      </c>
      <c r="D146" s="198">
        <v>6205.2610957042698</v>
      </c>
      <c r="E146" s="199">
        <v>1.21695957227</v>
      </c>
      <c r="F146" s="197">
        <v>36923.999866229598</v>
      </c>
      <c r="G146" s="198">
        <v>21538.999921967199</v>
      </c>
      <c r="H146" s="200">
        <v>3095.9871600000001</v>
      </c>
      <c r="I146" s="197">
        <v>23598.363529999999</v>
      </c>
      <c r="J146" s="198">
        <v>2059.3636080327501</v>
      </c>
      <c r="K146" s="201">
        <v>0.63910637025999995</v>
      </c>
    </row>
    <row r="147" spans="1:11" ht="14.4" customHeight="1" thickBot="1" x14ac:dyDescent="0.35">
      <c r="A147" s="218" t="s">
        <v>288</v>
      </c>
      <c r="B147" s="202">
        <v>4.9406564584124654E-324</v>
      </c>
      <c r="C147" s="202">
        <v>151.34955917241501</v>
      </c>
      <c r="D147" s="203">
        <v>151.34955917241501</v>
      </c>
      <c r="E147" s="210" t="s">
        <v>155</v>
      </c>
      <c r="F147" s="202">
        <v>0</v>
      </c>
      <c r="G147" s="203">
        <v>0</v>
      </c>
      <c r="H147" s="205">
        <v>3230.8548900000001</v>
      </c>
      <c r="I147" s="202">
        <v>3230.8548900000001</v>
      </c>
      <c r="J147" s="203">
        <v>3230.8548900000001</v>
      </c>
      <c r="K147" s="206" t="s">
        <v>149</v>
      </c>
    </row>
    <row r="148" spans="1:11" ht="14.4" customHeight="1" thickBot="1" x14ac:dyDescent="0.35">
      <c r="A148" s="219" t="s">
        <v>289</v>
      </c>
      <c r="B148" s="197">
        <v>4.9406564584124654E-324</v>
      </c>
      <c r="C148" s="197">
        <v>4.9406564584124654E-324</v>
      </c>
      <c r="D148" s="198">
        <v>0</v>
      </c>
      <c r="E148" s="199">
        <v>1</v>
      </c>
      <c r="F148" s="197">
        <v>4.9406564584124654E-324</v>
      </c>
      <c r="G148" s="198">
        <v>0</v>
      </c>
      <c r="H148" s="200">
        <v>2428.2773900000002</v>
      </c>
      <c r="I148" s="197">
        <v>2428.2773900000002</v>
      </c>
      <c r="J148" s="198">
        <v>2428.2773900000002</v>
      </c>
      <c r="K148" s="207" t="s">
        <v>155</v>
      </c>
    </row>
    <row r="149" spans="1:11" ht="14.4" customHeight="1" thickBot="1" x14ac:dyDescent="0.35">
      <c r="A149" s="219" t="s">
        <v>290</v>
      </c>
      <c r="B149" s="197">
        <v>4.9406564584124654E-324</v>
      </c>
      <c r="C149" s="197">
        <v>151.34955917241501</v>
      </c>
      <c r="D149" s="198">
        <v>151.34955917241501</v>
      </c>
      <c r="E149" s="209" t="s">
        <v>155</v>
      </c>
      <c r="F149" s="197">
        <v>0</v>
      </c>
      <c r="G149" s="198">
        <v>0</v>
      </c>
      <c r="H149" s="200">
        <v>802.57749999999999</v>
      </c>
      <c r="I149" s="197">
        <v>802.57749999999999</v>
      </c>
      <c r="J149" s="198">
        <v>802.57749999999999</v>
      </c>
      <c r="K149" s="207" t="s">
        <v>149</v>
      </c>
    </row>
    <row r="150" spans="1:11" ht="14.4" customHeight="1" thickBot="1" x14ac:dyDescent="0.35">
      <c r="A150" s="216" t="s">
        <v>291</v>
      </c>
      <c r="B150" s="197">
        <v>357.99998079955401</v>
      </c>
      <c r="C150" s="197">
        <v>510.84328223260098</v>
      </c>
      <c r="D150" s="198">
        <v>152.843301433047</v>
      </c>
      <c r="E150" s="199">
        <v>1.426936619079</v>
      </c>
      <c r="F150" s="197">
        <v>233.47973161354699</v>
      </c>
      <c r="G150" s="198">
        <v>136.19651010790199</v>
      </c>
      <c r="H150" s="200">
        <v>6.0222199999999999</v>
      </c>
      <c r="I150" s="197">
        <v>236.83187000000001</v>
      </c>
      <c r="J150" s="198">
        <v>100.63535989209799</v>
      </c>
      <c r="K150" s="201">
        <v>1.0143572992959999</v>
      </c>
    </row>
    <row r="151" spans="1:11" ht="14.4" customHeight="1" thickBot="1" x14ac:dyDescent="0.35">
      <c r="A151" s="217" t="s">
        <v>292</v>
      </c>
      <c r="B151" s="197">
        <v>357.99998079955401</v>
      </c>
      <c r="C151" s="197">
        <v>362.688695506182</v>
      </c>
      <c r="D151" s="198">
        <v>4.6887147066279997</v>
      </c>
      <c r="E151" s="199">
        <v>1.0130969691559999</v>
      </c>
      <c r="F151" s="197">
        <v>147.70335681608901</v>
      </c>
      <c r="G151" s="198">
        <v>86.160291476051995</v>
      </c>
      <c r="H151" s="200">
        <v>0.68747999999999998</v>
      </c>
      <c r="I151" s="197">
        <v>189.88745</v>
      </c>
      <c r="J151" s="198">
        <v>103.72715852394801</v>
      </c>
      <c r="K151" s="201">
        <v>1.285600098015</v>
      </c>
    </row>
    <row r="152" spans="1:11" ht="14.4" customHeight="1" thickBot="1" x14ac:dyDescent="0.35">
      <c r="A152" s="218" t="s">
        <v>293</v>
      </c>
      <c r="B152" s="202">
        <v>4.9406564584124654E-324</v>
      </c>
      <c r="C152" s="202">
        <v>200.63199991648699</v>
      </c>
      <c r="D152" s="203">
        <v>200.63199991648699</v>
      </c>
      <c r="E152" s="210" t="s">
        <v>155</v>
      </c>
      <c r="F152" s="202">
        <v>0</v>
      </c>
      <c r="G152" s="203">
        <v>0</v>
      </c>
      <c r="H152" s="205">
        <v>4.9406564584124654E-324</v>
      </c>
      <c r="I152" s="202">
        <v>3.4584595208887258E-323</v>
      </c>
      <c r="J152" s="203">
        <v>3.4584595208887258E-323</v>
      </c>
      <c r="K152" s="206" t="s">
        <v>149</v>
      </c>
    </row>
    <row r="153" spans="1:11" ht="14.4" customHeight="1" thickBot="1" x14ac:dyDescent="0.35">
      <c r="A153" s="219" t="s">
        <v>294</v>
      </c>
      <c r="B153" s="197">
        <v>4.9406564584124654E-324</v>
      </c>
      <c r="C153" s="197">
        <v>200.63199991648699</v>
      </c>
      <c r="D153" s="198">
        <v>200.63199991648699</v>
      </c>
      <c r="E153" s="209" t="s">
        <v>155</v>
      </c>
      <c r="F153" s="197">
        <v>0</v>
      </c>
      <c r="G153" s="198">
        <v>0</v>
      </c>
      <c r="H153" s="200">
        <v>4.9406564584124654E-324</v>
      </c>
      <c r="I153" s="197">
        <v>3.4584595208887258E-323</v>
      </c>
      <c r="J153" s="198">
        <v>3.4584595208887258E-323</v>
      </c>
      <c r="K153" s="207" t="s">
        <v>149</v>
      </c>
    </row>
    <row r="154" spans="1:11" ht="14.4" customHeight="1" thickBot="1" x14ac:dyDescent="0.35">
      <c r="A154" s="218" t="s">
        <v>295</v>
      </c>
      <c r="B154" s="202">
        <v>357.99998079955401</v>
      </c>
      <c r="C154" s="202">
        <v>162.05669558969501</v>
      </c>
      <c r="D154" s="203">
        <v>-195.943285209859</v>
      </c>
      <c r="E154" s="204">
        <v>0.45267235832699998</v>
      </c>
      <c r="F154" s="202">
        <v>147.70335681608901</v>
      </c>
      <c r="G154" s="203">
        <v>86.160291476051995</v>
      </c>
      <c r="H154" s="205">
        <v>0.68747999999999998</v>
      </c>
      <c r="I154" s="202">
        <v>189.88745</v>
      </c>
      <c r="J154" s="203">
        <v>103.72715852394801</v>
      </c>
      <c r="K154" s="208">
        <v>1.285600098015</v>
      </c>
    </row>
    <row r="155" spans="1:11" ht="14.4" customHeight="1" thickBot="1" x14ac:dyDescent="0.35">
      <c r="A155" s="219" t="s">
        <v>296</v>
      </c>
      <c r="B155" s="197">
        <v>4.9406564584124654E-324</v>
      </c>
      <c r="C155" s="197">
        <v>21.270398363715</v>
      </c>
      <c r="D155" s="198">
        <v>21.270398363715</v>
      </c>
      <c r="E155" s="209" t="s">
        <v>155</v>
      </c>
      <c r="F155" s="197">
        <v>0</v>
      </c>
      <c r="G155" s="198">
        <v>0</v>
      </c>
      <c r="H155" s="200">
        <v>4.9406564584124654E-324</v>
      </c>
      <c r="I155" s="197">
        <v>38.259</v>
      </c>
      <c r="J155" s="198">
        <v>38.259</v>
      </c>
      <c r="K155" s="207" t="s">
        <v>149</v>
      </c>
    </row>
    <row r="156" spans="1:11" ht="14.4" customHeight="1" thickBot="1" x14ac:dyDescent="0.35">
      <c r="A156" s="219" t="s">
        <v>297</v>
      </c>
      <c r="B156" s="197">
        <v>4.9406564584124654E-324</v>
      </c>
      <c r="C156" s="197">
        <v>2.1049998072420002</v>
      </c>
      <c r="D156" s="198">
        <v>2.1049998072420002</v>
      </c>
      <c r="E156" s="209" t="s">
        <v>155</v>
      </c>
      <c r="F156" s="197">
        <v>0</v>
      </c>
      <c r="G156" s="198">
        <v>0</v>
      </c>
      <c r="H156" s="200">
        <v>4.9406564584124654E-324</v>
      </c>
      <c r="I156" s="197">
        <v>3.9390000000000001</v>
      </c>
      <c r="J156" s="198">
        <v>3.9390000000000001</v>
      </c>
      <c r="K156" s="207" t="s">
        <v>149</v>
      </c>
    </row>
    <row r="157" spans="1:11" ht="14.4" customHeight="1" thickBot="1" x14ac:dyDescent="0.35">
      <c r="A157" s="219" t="s">
        <v>298</v>
      </c>
      <c r="B157" s="197">
        <v>4.9406564584124654E-324</v>
      </c>
      <c r="C157" s="197">
        <v>109.516979971404</v>
      </c>
      <c r="D157" s="198">
        <v>109.516979971404</v>
      </c>
      <c r="E157" s="209" t="s">
        <v>155</v>
      </c>
      <c r="F157" s="197">
        <v>0</v>
      </c>
      <c r="G157" s="198">
        <v>0</v>
      </c>
      <c r="H157" s="200">
        <v>0.46</v>
      </c>
      <c r="I157" s="197">
        <v>140.86348000000001</v>
      </c>
      <c r="J157" s="198">
        <v>140.86348000000001</v>
      </c>
      <c r="K157" s="207" t="s">
        <v>149</v>
      </c>
    </row>
    <row r="158" spans="1:11" ht="14.4" customHeight="1" thickBot="1" x14ac:dyDescent="0.35">
      <c r="A158" s="219" t="s">
        <v>299</v>
      </c>
      <c r="B158" s="197">
        <v>4.9406564584124654E-324</v>
      </c>
      <c r="C158" s="197">
        <v>11.416999072475001</v>
      </c>
      <c r="D158" s="198">
        <v>11.416999072475001</v>
      </c>
      <c r="E158" s="209" t="s">
        <v>155</v>
      </c>
      <c r="F158" s="197">
        <v>0</v>
      </c>
      <c r="G158" s="198">
        <v>0</v>
      </c>
      <c r="H158" s="200">
        <v>4.9406564584124654E-324</v>
      </c>
      <c r="I158" s="197">
        <v>3.4584595208887258E-323</v>
      </c>
      <c r="J158" s="198">
        <v>3.4584595208887258E-323</v>
      </c>
      <c r="K158" s="207" t="s">
        <v>149</v>
      </c>
    </row>
    <row r="159" spans="1:11" ht="14.4" customHeight="1" thickBot="1" x14ac:dyDescent="0.35">
      <c r="A159" s="219" t="s">
        <v>300</v>
      </c>
      <c r="B159" s="197">
        <v>4.9406564584124654E-324</v>
      </c>
      <c r="C159" s="197">
        <v>17.747318374856999</v>
      </c>
      <c r="D159" s="198">
        <v>17.747318374856999</v>
      </c>
      <c r="E159" s="209" t="s">
        <v>155</v>
      </c>
      <c r="F159" s="197">
        <v>0</v>
      </c>
      <c r="G159" s="198">
        <v>0</v>
      </c>
      <c r="H159" s="200">
        <v>0.22747999999999999</v>
      </c>
      <c r="I159" s="197">
        <v>6.8259699999999999</v>
      </c>
      <c r="J159" s="198">
        <v>6.8259699999999999</v>
      </c>
      <c r="K159" s="207" t="s">
        <v>149</v>
      </c>
    </row>
    <row r="160" spans="1:11" ht="14.4" customHeight="1" thickBot="1" x14ac:dyDescent="0.35">
      <c r="A160" s="221" t="s">
        <v>301</v>
      </c>
      <c r="B160" s="202">
        <v>4.9406564584124654E-324</v>
      </c>
      <c r="C160" s="202">
        <v>148.15458672641901</v>
      </c>
      <c r="D160" s="203">
        <v>148.15458672641901</v>
      </c>
      <c r="E160" s="210" t="s">
        <v>155</v>
      </c>
      <c r="F160" s="202">
        <v>85.776374797458004</v>
      </c>
      <c r="G160" s="203">
        <v>50.036218631849998</v>
      </c>
      <c r="H160" s="205">
        <v>5.33474</v>
      </c>
      <c r="I160" s="202">
        <v>46.944420000000001</v>
      </c>
      <c r="J160" s="203">
        <v>-3.0917986318500001</v>
      </c>
      <c r="K160" s="208">
        <v>0.54728845921500002</v>
      </c>
    </row>
    <row r="161" spans="1:11" ht="14.4" customHeight="1" thickBot="1" x14ac:dyDescent="0.35">
      <c r="A161" s="218" t="s">
        <v>302</v>
      </c>
      <c r="B161" s="202">
        <v>4.9406564584124654E-324</v>
      </c>
      <c r="C161" s="202">
        <v>2.5299997790000001E-3</v>
      </c>
      <c r="D161" s="203">
        <v>2.5299997790000001E-3</v>
      </c>
      <c r="E161" s="210" t="s">
        <v>155</v>
      </c>
      <c r="F161" s="202">
        <v>0</v>
      </c>
      <c r="G161" s="203">
        <v>0</v>
      </c>
      <c r="H161" s="205">
        <v>1.9000000000000001E-4</v>
      </c>
      <c r="I161" s="202">
        <v>3.8000000000000002E-4</v>
      </c>
      <c r="J161" s="203">
        <v>3.8000000000000002E-4</v>
      </c>
      <c r="K161" s="206" t="s">
        <v>149</v>
      </c>
    </row>
    <row r="162" spans="1:11" ht="14.4" customHeight="1" thickBot="1" x14ac:dyDescent="0.35">
      <c r="A162" s="219" t="s">
        <v>303</v>
      </c>
      <c r="B162" s="197">
        <v>4.9406564584124654E-324</v>
      </c>
      <c r="C162" s="197">
        <v>2.5299997790000001E-3</v>
      </c>
      <c r="D162" s="198">
        <v>2.5299997790000001E-3</v>
      </c>
      <c r="E162" s="209" t="s">
        <v>155</v>
      </c>
      <c r="F162" s="197">
        <v>0</v>
      </c>
      <c r="G162" s="198">
        <v>0</v>
      </c>
      <c r="H162" s="200">
        <v>1.9000000000000001E-4</v>
      </c>
      <c r="I162" s="197">
        <v>3.8000000000000002E-4</v>
      </c>
      <c r="J162" s="198">
        <v>3.8000000000000002E-4</v>
      </c>
      <c r="K162" s="207" t="s">
        <v>149</v>
      </c>
    </row>
    <row r="163" spans="1:11" ht="14.4" customHeight="1" thickBot="1" x14ac:dyDescent="0.35">
      <c r="A163" s="218" t="s">
        <v>304</v>
      </c>
      <c r="B163" s="202">
        <v>4.9406564584124654E-324</v>
      </c>
      <c r="C163" s="202">
        <v>82.152062770334993</v>
      </c>
      <c r="D163" s="203">
        <v>82.152062770334993</v>
      </c>
      <c r="E163" s="210" t="s">
        <v>155</v>
      </c>
      <c r="F163" s="202">
        <v>85.776374797458004</v>
      </c>
      <c r="G163" s="203">
        <v>50.036218631849998</v>
      </c>
      <c r="H163" s="205">
        <v>5.3345500000000001</v>
      </c>
      <c r="I163" s="202">
        <v>46.944040000000001</v>
      </c>
      <c r="J163" s="203">
        <v>-3.09217863185</v>
      </c>
      <c r="K163" s="208">
        <v>0.54728402909100005</v>
      </c>
    </row>
    <row r="164" spans="1:11" ht="14.4" customHeight="1" thickBot="1" x14ac:dyDescent="0.35">
      <c r="A164" s="219" t="s">
        <v>305</v>
      </c>
      <c r="B164" s="197">
        <v>4.9406564584124654E-324</v>
      </c>
      <c r="C164" s="197">
        <v>82.152062770334993</v>
      </c>
      <c r="D164" s="198">
        <v>82.152062770334993</v>
      </c>
      <c r="E164" s="209" t="s">
        <v>155</v>
      </c>
      <c r="F164" s="197">
        <v>85.776374797458004</v>
      </c>
      <c r="G164" s="198">
        <v>50.036218631849998</v>
      </c>
      <c r="H164" s="200">
        <v>5.3345500000000001</v>
      </c>
      <c r="I164" s="197">
        <v>46.944040000000001</v>
      </c>
      <c r="J164" s="198">
        <v>-3.09217863185</v>
      </c>
      <c r="K164" s="201">
        <v>0.54728402909100005</v>
      </c>
    </row>
    <row r="165" spans="1:11" ht="14.4" customHeight="1" thickBot="1" x14ac:dyDescent="0.35">
      <c r="A165" s="218" t="s">
        <v>306</v>
      </c>
      <c r="B165" s="202">
        <v>4.9406564584124654E-324</v>
      </c>
      <c r="C165" s="202">
        <v>65.999993956303996</v>
      </c>
      <c r="D165" s="203">
        <v>65.999993956303996</v>
      </c>
      <c r="E165" s="210" t="s">
        <v>155</v>
      </c>
      <c r="F165" s="202">
        <v>0</v>
      </c>
      <c r="G165" s="203">
        <v>0</v>
      </c>
      <c r="H165" s="205">
        <v>4.9406564584124654E-324</v>
      </c>
      <c r="I165" s="202">
        <v>3.4584595208887258E-323</v>
      </c>
      <c r="J165" s="203">
        <v>3.4584595208887258E-323</v>
      </c>
      <c r="K165" s="206" t="s">
        <v>149</v>
      </c>
    </row>
    <row r="166" spans="1:11" ht="14.4" customHeight="1" thickBot="1" x14ac:dyDescent="0.35">
      <c r="A166" s="219" t="s">
        <v>307</v>
      </c>
      <c r="B166" s="197">
        <v>4.9406564584124654E-324</v>
      </c>
      <c r="C166" s="197">
        <v>65.999993956303996</v>
      </c>
      <c r="D166" s="198">
        <v>65.999993956303996</v>
      </c>
      <c r="E166" s="209" t="s">
        <v>155</v>
      </c>
      <c r="F166" s="197">
        <v>0</v>
      </c>
      <c r="G166" s="198">
        <v>0</v>
      </c>
      <c r="H166" s="200">
        <v>4.9406564584124654E-324</v>
      </c>
      <c r="I166" s="197">
        <v>3.4584595208887258E-323</v>
      </c>
      <c r="J166" s="198">
        <v>3.4584595208887258E-323</v>
      </c>
      <c r="K166" s="207" t="s">
        <v>149</v>
      </c>
    </row>
    <row r="167" spans="1:11" ht="14.4" customHeight="1" thickBot="1" x14ac:dyDescent="0.35">
      <c r="A167" s="216" t="s">
        <v>308</v>
      </c>
      <c r="B167" s="197">
        <v>213.00001237515499</v>
      </c>
      <c r="C167" s="197">
        <v>170.07998625700199</v>
      </c>
      <c r="D167" s="198">
        <v>-42.920026118152002</v>
      </c>
      <c r="E167" s="199">
        <v>0.79849754166800002</v>
      </c>
      <c r="F167" s="197">
        <v>209.99999999999801</v>
      </c>
      <c r="G167" s="198">
        <v>122.49999999999901</v>
      </c>
      <c r="H167" s="200">
        <v>4.9406564584124654E-324</v>
      </c>
      <c r="I167" s="197">
        <v>210.08</v>
      </c>
      <c r="J167" s="198">
        <v>87.580000000000993</v>
      </c>
      <c r="K167" s="201">
        <v>1.00038095238</v>
      </c>
    </row>
    <row r="168" spans="1:11" ht="14.4" customHeight="1" thickBot="1" x14ac:dyDescent="0.35">
      <c r="A168" s="221" t="s">
        <v>309</v>
      </c>
      <c r="B168" s="202">
        <v>213.00001237515499</v>
      </c>
      <c r="C168" s="202">
        <v>170.07998625700199</v>
      </c>
      <c r="D168" s="203">
        <v>-42.920026118152002</v>
      </c>
      <c r="E168" s="204">
        <v>0.79849754166800002</v>
      </c>
      <c r="F168" s="202">
        <v>209.99999999999801</v>
      </c>
      <c r="G168" s="203">
        <v>122.49999999999901</v>
      </c>
      <c r="H168" s="205">
        <v>4.9406564584124654E-324</v>
      </c>
      <c r="I168" s="202">
        <v>210.08</v>
      </c>
      <c r="J168" s="203">
        <v>87.580000000000993</v>
      </c>
      <c r="K168" s="208">
        <v>1.00038095238</v>
      </c>
    </row>
    <row r="169" spans="1:11" ht="14.4" customHeight="1" thickBot="1" x14ac:dyDescent="0.35">
      <c r="A169" s="218" t="s">
        <v>310</v>
      </c>
      <c r="B169" s="202">
        <v>213.00001237515499</v>
      </c>
      <c r="C169" s="202">
        <v>170.07998625700199</v>
      </c>
      <c r="D169" s="203">
        <v>-42.920026118152002</v>
      </c>
      <c r="E169" s="204">
        <v>0.79849754166800002</v>
      </c>
      <c r="F169" s="202">
        <v>209.99999999999801</v>
      </c>
      <c r="G169" s="203">
        <v>122.49999999999901</v>
      </c>
      <c r="H169" s="205">
        <v>4.9406564584124654E-324</v>
      </c>
      <c r="I169" s="202">
        <v>210.08</v>
      </c>
      <c r="J169" s="203">
        <v>87.580000000000993</v>
      </c>
      <c r="K169" s="208">
        <v>1.00038095238</v>
      </c>
    </row>
    <row r="170" spans="1:11" ht="14.4" customHeight="1" thickBot="1" x14ac:dyDescent="0.35">
      <c r="A170" s="219" t="s">
        <v>311</v>
      </c>
      <c r="B170" s="197">
        <v>213.00001237515499</v>
      </c>
      <c r="C170" s="197">
        <v>170.07998625700199</v>
      </c>
      <c r="D170" s="198">
        <v>-42.920026118152002</v>
      </c>
      <c r="E170" s="199">
        <v>0.79849754166800002</v>
      </c>
      <c r="F170" s="197">
        <v>209.99999999999801</v>
      </c>
      <c r="G170" s="198">
        <v>122.49999999999901</v>
      </c>
      <c r="H170" s="200">
        <v>4.9406564584124654E-324</v>
      </c>
      <c r="I170" s="197">
        <v>210.08</v>
      </c>
      <c r="J170" s="198">
        <v>87.580000000000993</v>
      </c>
      <c r="K170" s="201">
        <v>1.00038095238</v>
      </c>
    </row>
    <row r="171" spans="1:11" ht="14.4" customHeight="1" thickBot="1" x14ac:dyDescent="0.35">
      <c r="A171" s="215" t="s">
        <v>312</v>
      </c>
      <c r="B171" s="197">
        <v>3343.9977239203899</v>
      </c>
      <c r="C171" s="197">
        <v>3640.0322923243598</v>
      </c>
      <c r="D171" s="198">
        <v>296.03456840397098</v>
      </c>
      <c r="E171" s="199">
        <v>1.088527144108</v>
      </c>
      <c r="F171" s="197">
        <v>4012.2800834100899</v>
      </c>
      <c r="G171" s="198">
        <v>2340.4967153225498</v>
      </c>
      <c r="H171" s="200">
        <v>339.55946999999998</v>
      </c>
      <c r="I171" s="197">
        <v>1945.6607899999999</v>
      </c>
      <c r="J171" s="198">
        <v>-394.83592532255</v>
      </c>
      <c r="K171" s="201">
        <v>0.48492646314600002</v>
      </c>
    </row>
    <row r="172" spans="1:11" ht="14.4" customHeight="1" thickBot="1" x14ac:dyDescent="0.35">
      <c r="A172" s="220" t="s">
        <v>313</v>
      </c>
      <c r="B172" s="202">
        <v>3343.9977239203899</v>
      </c>
      <c r="C172" s="202">
        <v>3640.0322923243598</v>
      </c>
      <c r="D172" s="203">
        <v>296.03456840397098</v>
      </c>
      <c r="E172" s="204">
        <v>1.088527144108</v>
      </c>
      <c r="F172" s="202">
        <v>4012.2800834100899</v>
      </c>
      <c r="G172" s="203">
        <v>2340.4967153225498</v>
      </c>
      <c r="H172" s="205">
        <v>339.55946999999998</v>
      </c>
      <c r="I172" s="202">
        <v>1945.6607899999999</v>
      </c>
      <c r="J172" s="203">
        <v>-394.83592532255</v>
      </c>
      <c r="K172" s="208">
        <v>0.48492646314600002</v>
      </c>
    </row>
    <row r="173" spans="1:11" ht="14.4" customHeight="1" thickBot="1" x14ac:dyDescent="0.35">
      <c r="A173" s="221" t="s">
        <v>57</v>
      </c>
      <c r="B173" s="202">
        <v>3343.9977239203899</v>
      </c>
      <c r="C173" s="202">
        <v>3640.0322923243598</v>
      </c>
      <c r="D173" s="203">
        <v>296.03456840397098</v>
      </c>
      <c r="E173" s="204">
        <v>1.088527144108</v>
      </c>
      <c r="F173" s="202">
        <v>4012.2800834100899</v>
      </c>
      <c r="G173" s="203">
        <v>2340.4967153225498</v>
      </c>
      <c r="H173" s="205">
        <v>339.55946999999998</v>
      </c>
      <c r="I173" s="202">
        <v>1945.6607899999999</v>
      </c>
      <c r="J173" s="203">
        <v>-394.83592532255</v>
      </c>
      <c r="K173" s="208">
        <v>0.48492646314600002</v>
      </c>
    </row>
    <row r="174" spans="1:11" ht="14.4" customHeight="1" thickBot="1" x14ac:dyDescent="0.35">
      <c r="A174" s="218" t="s">
        <v>314</v>
      </c>
      <c r="B174" s="202">
        <v>4.9406564584124654E-324</v>
      </c>
      <c r="C174" s="202">
        <v>0.19779998407300001</v>
      </c>
      <c r="D174" s="203">
        <v>0.19779998407300001</v>
      </c>
      <c r="E174" s="210" t="s">
        <v>155</v>
      </c>
      <c r="F174" s="202">
        <v>4.9999999999989999</v>
      </c>
      <c r="G174" s="203">
        <v>2.9166666666659999</v>
      </c>
      <c r="H174" s="205">
        <v>4.9406564584124654E-324</v>
      </c>
      <c r="I174" s="202">
        <v>3.4584595208887258E-323</v>
      </c>
      <c r="J174" s="203">
        <v>-2.9166666666659999</v>
      </c>
      <c r="K174" s="208">
        <v>4.9406564584124654E-324</v>
      </c>
    </row>
    <row r="175" spans="1:11" ht="14.4" customHeight="1" thickBot="1" x14ac:dyDescent="0.35">
      <c r="A175" s="219" t="s">
        <v>315</v>
      </c>
      <c r="B175" s="197">
        <v>4.9406564584124654E-324</v>
      </c>
      <c r="C175" s="197">
        <v>0.19779998407300001</v>
      </c>
      <c r="D175" s="198">
        <v>0.19779998407300001</v>
      </c>
      <c r="E175" s="209" t="s">
        <v>155</v>
      </c>
      <c r="F175" s="197">
        <v>4.9999999999989999</v>
      </c>
      <c r="G175" s="198">
        <v>2.9166666666659999</v>
      </c>
      <c r="H175" s="200">
        <v>4.9406564584124654E-324</v>
      </c>
      <c r="I175" s="197">
        <v>3.4584595208887258E-323</v>
      </c>
      <c r="J175" s="198">
        <v>-2.9166666666659999</v>
      </c>
      <c r="K175" s="201">
        <v>4.9406564584124654E-324</v>
      </c>
    </row>
    <row r="176" spans="1:11" ht="14.4" customHeight="1" thickBot="1" x14ac:dyDescent="0.35">
      <c r="A176" s="218" t="s">
        <v>316</v>
      </c>
      <c r="B176" s="202">
        <v>18.999946840484</v>
      </c>
      <c r="C176" s="202">
        <v>17.927998661114</v>
      </c>
      <c r="D176" s="203">
        <v>-1.0719481793700001</v>
      </c>
      <c r="E176" s="204">
        <v>0.94358151691799996</v>
      </c>
      <c r="F176" s="202">
        <v>23.061609857575998</v>
      </c>
      <c r="G176" s="203">
        <v>13.452605750252999</v>
      </c>
      <c r="H176" s="205">
        <v>0.8</v>
      </c>
      <c r="I176" s="202">
        <v>3.0449999999999999</v>
      </c>
      <c r="J176" s="203">
        <v>-10.407605750252999</v>
      </c>
      <c r="K176" s="208">
        <v>0.13203761657499999</v>
      </c>
    </row>
    <row r="177" spans="1:11" ht="14.4" customHeight="1" thickBot="1" x14ac:dyDescent="0.35">
      <c r="A177" s="219" t="s">
        <v>317</v>
      </c>
      <c r="B177" s="197">
        <v>18.999946840484</v>
      </c>
      <c r="C177" s="197">
        <v>17.927998661114</v>
      </c>
      <c r="D177" s="198">
        <v>-1.0719481793700001</v>
      </c>
      <c r="E177" s="199">
        <v>0.94358151691799996</v>
      </c>
      <c r="F177" s="197">
        <v>23.061609857575998</v>
      </c>
      <c r="G177" s="198">
        <v>13.452605750252999</v>
      </c>
      <c r="H177" s="200">
        <v>0.8</v>
      </c>
      <c r="I177" s="197">
        <v>3.0449999999999999</v>
      </c>
      <c r="J177" s="198">
        <v>-10.407605750252999</v>
      </c>
      <c r="K177" s="201">
        <v>0.13203761657499999</v>
      </c>
    </row>
    <row r="178" spans="1:11" ht="14.4" customHeight="1" thickBot="1" x14ac:dyDescent="0.35">
      <c r="A178" s="218" t="s">
        <v>318</v>
      </c>
      <c r="B178" s="202">
        <v>81.999903206210007</v>
      </c>
      <c r="C178" s="202">
        <v>88.505694106286995</v>
      </c>
      <c r="D178" s="203">
        <v>6.5057909000769998</v>
      </c>
      <c r="E178" s="204">
        <v>1.079339007068</v>
      </c>
      <c r="F178" s="202">
        <v>83.218473552557995</v>
      </c>
      <c r="G178" s="203">
        <v>48.544109572324999</v>
      </c>
      <c r="H178" s="205">
        <v>5.6731999999999996</v>
      </c>
      <c r="I178" s="202">
        <v>55.976599999999998</v>
      </c>
      <c r="J178" s="203">
        <v>7.4324904276739998</v>
      </c>
      <c r="K178" s="208">
        <v>0.67264632010600001</v>
      </c>
    </row>
    <row r="179" spans="1:11" ht="14.4" customHeight="1" thickBot="1" x14ac:dyDescent="0.35">
      <c r="A179" s="219" t="s">
        <v>319</v>
      </c>
      <c r="B179" s="197">
        <v>81.999903206210007</v>
      </c>
      <c r="C179" s="197">
        <v>88.505694106286995</v>
      </c>
      <c r="D179" s="198">
        <v>6.5057909000769998</v>
      </c>
      <c r="E179" s="199">
        <v>1.079339007068</v>
      </c>
      <c r="F179" s="197">
        <v>83.218473552557995</v>
      </c>
      <c r="G179" s="198">
        <v>48.544109572324999</v>
      </c>
      <c r="H179" s="200">
        <v>5.6731999999999996</v>
      </c>
      <c r="I179" s="197">
        <v>55.976599999999998</v>
      </c>
      <c r="J179" s="198">
        <v>7.4324904276739998</v>
      </c>
      <c r="K179" s="201">
        <v>0.67264632010600001</v>
      </c>
    </row>
    <row r="180" spans="1:11" ht="14.4" customHeight="1" thickBot="1" x14ac:dyDescent="0.35">
      <c r="A180" s="218" t="s">
        <v>320</v>
      </c>
      <c r="B180" s="202">
        <v>601.99962305023803</v>
      </c>
      <c r="C180" s="202">
        <v>536.21107463546798</v>
      </c>
      <c r="D180" s="203">
        <v>-65.788548414770005</v>
      </c>
      <c r="E180" s="204">
        <v>0.89071662855599998</v>
      </c>
      <c r="F180" s="202">
        <v>535.99999999999295</v>
      </c>
      <c r="G180" s="203">
        <v>312.66666666666299</v>
      </c>
      <c r="H180" s="205">
        <v>22.973420000000001</v>
      </c>
      <c r="I180" s="202">
        <v>287.53577999999999</v>
      </c>
      <c r="J180" s="203">
        <v>-25.130886666662001</v>
      </c>
      <c r="K180" s="208">
        <v>0.53644735074600003</v>
      </c>
    </row>
    <row r="181" spans="1:11" ht="14.4" customHeight="1" thickBot="1" x14ac:dyDescent="0.35">
      <c r="A181" s="219" t="s">
        <v>321</v>
      </c>
      <c r="B181" s="197">
        <v>601.99962305023803</v>
      </c>
      <c r="C181" s="197">
        <v>536.21107463546798</v>
      </c>
      <c r="D181" s="198">
        <v>-65.788548414770005</v>
      </c>
      <c r="E181" s="199">
        <v>0.89071662855599998</v>
      </c>
      <c r="F181" s="197">
        <v>535.99999999999295</v>
      </c>
      <c r="G181" s="198">
        <v>312.66666666666299</v>
      </c>
      <c r="H181" s="200">
        <v>22.973420000000001</v>
      </c>
      <c r="I181" s="197">
        <v>287.53577999999999</v>
      </c>
      <c r="J181" s="198">
        <v>-25.130886666662001</v>
      </c>
      <c r="K181" s="201">
        <v>0.53644735074600003</v>
      </c>
    </row>
    <row r="182" spans="1:11" ht="14.4" customHeight="1" thickBot="1" x14ac:dyDescent="0.35">
      <c r="A182" s="218" t="s">
        <v>322</v>
      </c>
      <c r="B182" s="202">
        <v>4.9406564584124654E-324</v>
      </c>
      <c r="C182" s="202">
        <v>4.9406564584124654E-324</v>
      </c>
      <c r="D182" s="203">
        <v>0</v>
      </c>
      <c r="E182" s="204">
        <v>1</v>
      </c>
      <c r="F182" s="202">
        <v>4.9406564584124654E-324</v>
      </c>
      <c r="G182" s="203">
        <v>0</v>
      </c>
      <c r="H182" s="205">
        <v>4.9406564584124654E-324</v>
      </c>
      <c r="I182" s="202">
        <v>4.4565999999999999</v>
      </c>
      <c r="J182" s="203">
        <v>4.4565999999999999</v>
      </c>
      <c r="K182" s="206" t="s">
        <v>155</v>
      </c>
    </row>
    <row r="183" spans="1:11" ht="14.4" customHeight="1" thickBot="1" x14ac:dyDescent="0.35">
      <c r="A183" s="219" t="s">
        <v>323</v>
      </c>
      <c r="B183" s="197">
        <v>4.9406564584124654E-324</v>
      </c>
      <c r="C183" s="197">
        <v>4.9406564584124654E-324</v>
      </c>
      <c r="D183" s="198">
        <v>0</v>
      </c>
      <c r="E183" s="199">
        <v>1</v>
      </c>
      <c r="F183" s="197">
        <v>4.9406564584124654E-324</v>
      </c>
      <c r="G183" s="198">
        <v>0</v>
      </c>
      <c r="H183" s="200">
        <v>4.9406564584124654E-324</v>
      </c>
      <c r="I183" s="197">
        <v>4.4565999999999999</v>
      </c>
      <c r="J183" s="198">
        <v>4.4565999999999999</v>
      </c>
      <c r="K183" s="207" t="s">
        <v>155</v>
      </c>
    </row>
    <row r="184" spans="1:11" ht="14.4" customHeight="1" thickBot="1" x14ac:dyDescent="0.35">
      <c r="A184" s="218" t="s">
        <v>324</v>
      </c>
      <c r="B184" s="202">
        <v>2640.9982508234498</v>
      </c>
      <c r="C184" s="202">
        <v>2997.1897249374101</v>
      </c>
      <c r="D184" s="203">
        <v>356.19147411396</v>
      </c>
      <c r="E184" s="204">
        <v>1.134870015155</v>
      </c>
      <c r="F184" s="202">
        <v>3364.99999999996</v>
      </c>
      <c r="G184" s="203">
        <v>1962.9166666666399</v>
      </c>
      <c r="H184" s="205">
        <v>310.11284999999998</v>
      </c>
      <c r="I184" s="202">
        <v>1594.64681</v>
      </c>
      <c r="J184" s="203">
        <v>-368.26985666664098</v>
      </c>
      <c r="K184" s="208">
        <v>0.47389206834999997</v>
      </c>
    </row>
    <row r="185" spans="1:11" ht="14.4" customHeight="1" thickBot="1" x14ac:dyDescent="0.35">
      <c r="A185" s="219" t="s">
        <v>325</v>
      </c>
      <c r="B185" s="197">
        <v>2640.9982508234498</v>
      </c>
      <c r="C185" s="197">
        <v>2997.1897249374101</v>
      </c>
      <c r="D185" s="198">
        <v>356.19147411396</v>
      </c>
      <c r="E185" s="199">
        <v>1.134870015155</v>
      </c>
      <c r="F185" s="197">
        <v>3364.99999999996</v>
      </c>
      <c r="G185" s="198">
        <v>1962.9166666666399</v>
      </c>
      <c r="H185" s="200">
        <v>310.11284999999998</v>
      </c>
      <c r="I185" s="197">
        <v>1594.64681</v>
      </c>
      <c r="J185" s="198">
        <v>-368.26985666664098</v>
      </c>
      <c r="K185" s="201">
        <v>0.47389206834999997</v>
      </c>
    </row>
    <row r="186" spans="1:11" ht="14.4" customHeight="1" thickBot="1" x14ac:dyDescent="0.35">
      <c r="A186" s="222" t="s">
        <v>326</v>
      </c>
      <c r="B186" s="202">
        <v>4.9406564584124654E-324</v>
      </c>
      <c r="C186" s="202">
        <v>4.9406564584124654E-324</v>
      </c>
      <c r="D186" s="203">
        <v>0</v>
      </c>
      <c r="E186" s="204">
        <v>1</v>
      </c>
      <c r="F186" s="202">
        <v>0</v>
      </c>
      <c r="G186" s="203">
        <v>0</v>
      </c>
      <c r="H186" s="205">
        <v>4.9406564584124654E-324</v>
      </c>
      <c r="I186" s="202">
        <v>0.1908</v>
      </c>
      <c r="J186" s="203">
        <v>0.1908</v>
      </c>
      <c r="K186" s="206" t="s">
        <v>149</v>
      </c>
    </row>
    <row r="187" spans="1:11" ht="14.4" customHeight="1" thickBot="1" x14ac:dyDescent="0.35">
      <c r="A187" s="220" t="s">
        <v>327</v>
      </c>
      <c r="B187" s="202">
        <v>4.9406564584124654E-324</v>
      </c>
      <c r="C187" s="202">
        <v>4.9406564584124654E-324</v>
      </c>
      <c r="D187" s="203">
        <v>0</v>
      </c>
      <c r="E187" s="204">
        <v>1</v>
      </c>
      <c r="F187" s="202">
        <v>0</v>
      </c>
      <c r="G187" s="203">
        <v>0</v>
      </c>
      <c r="H187" s="205">
        <v>4.9406564584124654E-324</v>
      </c>
      <c r="I187" s="202">
        <v>0.1908</v>
      </c>
      <c r="J187" s="203">
        <v>0.1908</v>
      </c>
      <c r="K187" s="206" t="s">
        <v>149</v>
      </c>
    </row>
    <row r="188" spans="1:11" ht="14.4" customHeight="1" thickBot="1" x14ac:dyDescent="0.35">
      <c r="A188" s="221" t="s">
        <v>328</v>
      </c>
      <c r="B188" s="202">
        <v>4.9406564584124654E-324</v>
      </c>
      <c r="C188" s="202">
        <v>4.9406564584124654E-324</v>
      </c>
      <c r="D188" s="203">
        <v>0</v>
      </c>
      <c r="E188" s="204">
        <v>1</v>
      </c>
      <c r="F188" s="202">
        <v>0</v>
      </c>
      <c r="G188" s="203">
        <v>0</v>
      </c>
      <c r="H188" s="205">
        <v>4.9406564584124654E-324</v>
      </c>
      <c r="I188" s="202">
        <v>0.1908</v>
      </c>
      <c r="J188" s="203">
        <v>0.1908</v>
      </c>
      <c r="K188" s="206" t="s">
        <v>149</v>
      </c>
    </row>
    <row r="189" spans="1:11" ht="14.4" customHeight="1" thickBot="1" x14ac:dyDescent="0.35">
      <c r="A189" s="218" t="s">
        <v>329</v>
      </c>
      <c r="B189" s="202">
        <v>4.9406564584124654E-324</v>
      </c>
      <c r="C189" s="202">
        <v>4.9406564584124654E-324</v>
      </c>
      <c r="D189" s="203">
        <v>0</v>
      </c>
      <c r="E189" s="204">
        <v>1</v>
      </c>
      <c r="F189" s="202">
        <v>4.9406564584124654E-324</v>
      </c>
      <c r="G189" s="203">
        <v>0</v>
      </c>
      <c r="H189" s="205">
        <v>4.9406564584124654E-324</v>
      </c>
      <c r="I189" s="202">
        <v>0.1908</v>
      </c>
      <c r="J189" s="203">
        <v>0.1908</v>
      </c>
      <c r="K189" s="206" t="s">
        <v>155</v>
      </c>
    </row>
    <row r="190" spans="1:11" ht="14.4" customHeight="1" thickBot="1" x14ac:dyDescent="0.35">
      <c r="A190" s="219" t="s">
        <v>330</v>
      </c>
      <c r="B190" s="197">
        <v>4.9406564584124654E-324</v>
      </c>
      <c r="C190" s="197">
        <v>4.9406564584124654E-324</v>
      </c>
      <c r="D190" s="198">
        <v>0</v>
      </c>
      <c r="E190" s="199">
        <v>1</v>
      </c>
      <c r="F190" s="197">
        <v>4.9406564584124654E-324</v>
      </c>
      <c r="G190" s="198">
        <v>0</v>
      </c>
      <c r="H190" s="200">
        <v>4.9406564584124654E-324</v>
      </c>
      <c r="I190" s="197">
        <v>0.1908</v>
      </c>
      <c r="J190" s="198">
        <v>0.1908</v>
      </c>
      <c r="K190" s="207" t="s">
        <v>155</v>
      </c>
    </row>
    <row r="191" spans="1:11" ht="14.4" customHeight="1" thickBot="1" x14ac:dyDescent="0.35">
      <c r="A191" s="223"/>
      <c r="B191" s="197">
        <v>34820.047078832104</v>
      </c>
      <c r="C191" s="197">
        <v>4.9406564584124654E-324</v>
      </c>
      <c r="D191" s="198">
        <v>-34820.047078832104</v>
      </c>
      <c r="E191" s="199">
        <v>0</v>
      </c>
      <c r="F191" s="197">
        <v>30634.8746751783</v>
      </c>
      <c r="G191" s="198">
        <v>17870.343560520701</v>
      </c>
      <c r="H191" s="200">
        <v>4907.7429199999997</v>
      </c>
      <c r="I191" s="197">
        <v>23729.834599999998</v>
      </c>
      <c r="J191" s="198">
        <v>5859.4910394793296</v>
      </c>
      <c r="K191" s="201">
        <v>0.77460198063800001</v>
      </c>
    </row>
    <row r="192" spans="1:11" ht="14.4" customHeight="1" thickBot="1" x14ac:dyDescent="0.35">
      <c r="A192" s="224" t="s">
        <v>76</v>
      </c>
      <c r="B192" s="211">
        <v>34820.047078832104</v>
      </c>
      <c r="C192" s="211">
        <v>27455.105725899299</v>
      </c>
      <c r="D192" s="212">
        <v>-7364.9413529328403</v>
      </c>
      <c r="E192" s="213">
        <v>-0.25601353791100001</v>
      </c>
      <c r="F192" s="211">
        <v>30634.8746751783</v>
      </c>
      <c r="G192" s="212">
        <v>17870.343560520701</v>
      </c>
      <c r="H192" s="211">
        <v>4907.7429199999997</v>
      </c>
      <c r="I192" s="211">
        <v>23729.834599999998</v>
      </c>
      <c r="J192" s="212">
        <v>5859.4910394793396</v>
      </c>
      <c r="K192" s="214">
        <v>0.77460198063800001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7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73" t="s">
        <v>141</v>
      </c>
      <c r="B1" s="174"/>
      <c r="C1" s="174"/>
      <c r="D1" s="174"/>
      <c r="E1" s="174"/>
      <c r="F1" s="174"/>
      <c r="G1" s="147"/>
    </row>
    <row r="2" spans="1:8" ht="14.4" customHeight="1" thickBot="1" x14ac:dyDescent="0.35">
      <c r="A2" s="196" t="s">
        <v>148</v>
      </c>
      <c r="B2" s="83"/>
      <c r="C2" s="83"/>
      <c r="D2" s="83"/>
      <c r="E2" s="83"/>
      <c r="F2" s="83"/>
    </row>
    <row r="3" spans="1:8" ht="14.4" customHeight="1" thickBot="1" x14ac:dyDescent="0.35">
      <c r="A3" s="97" t="s">
        <v>0</v>
      </c>
      <c r="B3" s="98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146</v>
      </c>
    </row>
    <row r="4" spans="1:8" ht="14.4" customHeight="1" x14ac:dyDescent="0.3">
      <c r="A4" s="225" t="s">
        <v>331</v>
      </c>
      <c r="B4" s="226" t="s">
        <v>332</v>
      </c>
      <c r="C4" s="227" t="s">
        <v>333</v>
      </c>
      <c r="D4" s="227" t="s">
        <v>332</v>
      </c>
      <c r="E4" s="227" t="s">
        <v>332</v>
      </c>
      <c r="F4" s="228" t="s">
        <v>332</v>
      </c>
      <c r="G4" s="227" t="s">
        <v>332</v>
      </c>
      <c r="H4" s="227" t="s">
        <v>77</v>
      </c>
    </row>
    <row r="5" spans="1:8" ht="14.4" customHeight="1" x14ac:dyDescent="0.3">
      <c r="A5" s="225" t="s">
        <v>331</v>
      </c>
      <c r="B5" s="226" t="s">
        <v>334</v>
      </c>
      <c r="C5" s="227" t="s">
        <v>335</v>
      </c>
      <c r="D5" s="227">
        <v>179214.76194217219</v>
      </c>
      <c r="E5" s="227">
        <v>135249.60426777485</v>
      </c>
      <c r="F5" s="228">
        <v>0.75467892712664086</v>
      </c>
      <c r="G5" s="227">
        <v>-43965.157674397342</v>
      </c>
      <c r="H5" s="227" t="s">
        <v>2</v>
      </c>
    </row>
    <row r="6" spans="1:8" ht="14.4" customHeight="1" x14ac:dyDescent="0.3">
      <c r="A6" s="225" t="s">
        <v>331</v>
      </c>
      <c r="B6" s="226" t="s">
        <v>336</v>
      </c>
      <c r="C6" s="227" t="s">
        <v>337</v>
      </c>
      <c r="D6" s="227">
        <v>0</v>
      </c>
      <c r="E6" s="227">
        <v>37.69</v>
      </c>
      <c r="F6" s="228" t="e">
        <v>#DIV/0!</v>
      </c>
      <c r="G6" s="227">
        <v>37.69</v>
      </c>
      <c r="H6" s="227" t="s">
        <v>2</v>
      </c>
    </row>
    <row r="7" spans="1:8" ht="14.4" customHeight="1" x14ac:dyDescent="0.3">
      <c r="A7" s="225" t="s">
        <v>331</v>
      </c>
      <c r="B7" s="226" t="s">
        <v>6</v>
      </c>
      <c r="C7" s="227" t="s">
        <v>333</v>
      </c>
      <c r="D7" s="227">
        <v>179214.76194217219</v>
      </c>
      <c r="E7" s="227">
        <v>135287.29426777485</v>
      </c>
      <c r="F7" s="228">
        <v>0.7548892334629691</v>
      </c>
      <c r="G7" s="227">
        <v>-43927.46767439734</v>
      </c>
      <c r="H7" s="227" t="s">
        <v>338</v>
      </c>
    </row>
    <row r="9" spans="1:8" ht="14.4" customHeight="1" x14ac:dyDescent="0.3">
      <c r="A9" s="225" t="s">
        <v>331</v>
      </c>
      <c r="B9" s="226" t="s">
        <v>332</v>
      </c>
      <c r="C9" s="227" t="s">
        <v>333</v>
      </c>
      <c r="D9" s="227" t="s">
        <v>332</v>
      </c>
      <c r="E9" s="227" t="s">
        <v>332</v>
      </c>
      <c r="F9" s="228" t="s">
        <v>332</v>
      </c>
      <c r="G9" s="227" t="s">
        <v>332</v>
      </c>
      <c r="H9" s="227" t="s">
        <v>77</v>
      </c>
    </row>
    <row r="10" spans="1:8" ht="14.4" customHeight="1" x14ac:dyDescent="0.3">
      <c r="A10" s="225" t="s">
        <v>339</v>
      </c>
      <c r="B10" s="226" t="s">
        <v>334</v>
      </c>
      <c r="C10" s="227" t="s">
        <v>335</v>
      </c>
      <c r="D10" s="227">
        <v>164798.51149991015</v>
      </c>
      <c r="E10" s="227">
        <v>132505.26161611427</v>
      </c>
      <c r="F10" s="228">
        <v>0.80404404390622486</v>
      </c>
      <c r="G10" s="227">
        <v>-32293.249883795885</v>
      </c>
      <c r="H10" s="227" t="s">
        <v>2</v>
      </c>
    </row>
    <row r="11" spans="1:8" ht="14.4" customHeight="1" x14ac:dyDescent="0.3">
      <c r="A11" s="225" t="s">
        <v>339</v>
      </c>
      <c r="B11" s="226" t="s">
        <v>336</v>
      </c>
      <c r="C11" s="227" t="s">
        <v>337</v>
      </c>
      <c r="D11" s="227">
        <v>0</v>
      </c>
      <c r="E11" s="227">
        <v>37.69</v>
      </c>
      <c r="F11" s="228" t="e">
        <v>#DIV/0!</v>
      </c>
      <c r="G11" s="227">
        <v>37.69</v>
      </c>
      <c r="H11" s="227" t="s">
        <v>2</v>
      </c>
    </row>
    <row r="12" spans="1:8" ht="14.4" customHeight="1" x14ac:dyDescent="0.3">
      <c r="A12" s="225" t="s">
        <v>339</v>
      </c>
      <c r="B12" s="226" t="s">
        <v>6</v>
      </c>
      <c r="C12" s="227" t="s">
        <v>340</v>
      </c>
      <c r="D12" s="227">
        <v>164798.51149991015</v>
      </c>
      <c r="E12" s="227">
        <v>132542.95161611427</v>
      </c>
      <c r="F12" s="228">
        <v>0.80427274742822252</v>
      </c>
      <c r="G12" s="227">
        <v>-32255.559883795882</v>
      </c>
      <c r="H12" s="227" t="s">
        <v>341</v>
      </c>
    </row>
    <row r="13" spans="1:8" ht="14.4" customHeight="1" x14ac:dyDescent="0.3">
      <c r="A13" s="225" t="s">
        <v>332</v>
      </c>
      <c r="B13" s="226" t="s">
        <v>332</v>
      </c>
      <c r="C13" s="227" t="s">
        <v>332</v>
      </c>
      <c r="D13" s="227" t="s">
        <v>332</v>
      </c>
      <c r="E13" s="227" t="s">
        <v>332</v>
      </c>
      <c r="F13" s="228" t="s">
        <v>332</v>
      </c>
      <c r="G13" s="227" t="s">
        <v>332</v>
      </c>
      <c r="H13" s="227" t="s">
        <v>342</v>
      </c>
    </row>
    <row r="14" spans="1:8" ht="14.4" customHeight="1" x14ac:dyDescent="0.3">
      <c r="A14" s="225" t="s">
        <v>343</v>
      </c>
      <c r="B14" s="226" t="s">
        <v>334</v>
      </c>
      <c r="C14" s="227" t="s">
        <v>335</v>
      </c>
      <c r="D14" s="227">
        <v>1831.9209721235675</v>
      </c>
      <c r="E14" s="227">
        <v>2744.34265166057</v>
      </c>
      <c r="F14" s="228">
        <v>1.4980682537191117</v>
      </c>
      <c r="G14" s="227">
        <v>912.42167953700255</v>
      </c>
      <c r="H14" s="227" t="s">
        <v>2</v>
      </c>
    </row>
    <row r="15" spans="1:8" ht="14.4" customHeight="1" x14ac:dyDescent="0.3">
      <c r="A15" s="225" t="s">
        <v>343</v>
      </c>
      <c r="B15" s="226" t="s">
        <v>6</v>
      </c>
      <c r="C15" s="227" t="s">
        <v>344</v>
      </c>
      <c r="D15" s="227">
        <v>1831.9209721235675</v>
      </c>
      <c r="E15" s="227">
        <v>2744.34265166057</v>
      </c>
      <c r="F15" s="228">
        <v>1.4980682537191117</v>
      </c>
      <c r="G15" s="227">
        <v>912.42167953700255</v>
      </c>
      <c r="H15" s="227" t="s">
        <v>341</v>
      </c>
    </row>
    <row r="16" spans="1:8" ht="14.4" customHeight="1" x14ac:dyDescent="0.3">
      <c r="A16" s="225" t="s">
        <v>332</v>
      </c>
      <c r="B16" s="226" t="s">
        <v>332</v>
      </c>
      <c r="C16" s="227" t="s">
        <v>332</v>
      </c>
      <c r="D16" s="227" t="s">
        <v>332</v>
      </c>
      <c r="E16" s="227" t="s">
        <v>332</v>
      </c>
      <c r="F16" s="228" t="s">
        <v>332</v>
      </c>
      <c r="G16" s="227" t="s">
        <v>332</v>
      </c>
      <c r="H16" s="227" t="s">
        <v>342</v>
      </c>
    </row>
    <row r="17" spans="1:8" ht="14.4" customHeight="1" x14ac:dyDescent="0.3">
      <c r="A17" s="225" t="s">
        <v>331</v>
      </c>
      <c r="B17" s="226" t="s">
        <v>6</v>
      </c>
      <c r="C17" s="227" t="s">
        <v>333</v>
      </c>
      <c r="D17" s="227">
        <v>179214.76194217219</v>
      </c>
      <c r="E17" s="227">
        <v>135287.29426777485</v>
      </c>
      <c r="F17" s="228">
        <v>0.7548892334629691</v>
      </c>
      <c r="G17" s="227">
        <v>-43927.46767439734</v>
      </c>
      <c r="H17" s="227" t="s">
        <v>338</v>
      </c>
    </row>
  </sheetData>
  <autoFilter ref="A3:G3"/>
  <mergeCells count="1">
    <mergeCell ref="A1:G1"/>
  </mergeCells>
  <conditionalFormatting sqref="F8 F18:F65536">
    <cfRule type="cellIs" dxfId="34" priority="15" stopIfTrue="1" operator="greaterThan">
      <formula>1</formula>
    </cfRule>
  </conditionalFormatting>
  <conditionalFormatting sqref="F4:F7">
    <cfRule type="cellIs" dxfId="33" priority="10" operator="greaterThan">
      <formula>1</formula>
    </cfRule>
  </conditionalFormatting>
  <conditionalFormatting sqref="B4:B7">
    <cfRule type="expression" dxfId="32" priority="14">
      <formula>AND(LEFT(H4,6)&lt;&gt;"mezera",H4&lt;&gt;"")</formula>
    </cfRule>
  </conditionalFormatting>
  <conditionalFormatting sqref="A4:A7">
    <cfRule type="expression" dxfId="31" priority="11">
      <formula>AND(H4&lt;&gt;"",H4&lt;&gt;"mezeraKL")</formula>
    </cfRule>
  </conditionalFormatting>
  <conditionalFormatting sqref="B4:G7">
    <cfRule type="expression" dxfId="30" priority="12">
      <formula>$H4="SumaNS"</formula>
    </cfRule>
    <cfRule type="expression" dxfId="29" priority="13">
      <formula>OR($H4="KL",$H4="SumaKL")</formula>
    </cfRule>
  </conditionalFormatting>
  <conditionalFormatting sqref="A4:G7">
    <cfRule type="expression" dxfId="28" priority="9">
      <formula>$H4&lt;&gt;""</formula>
    </cfRule>
  </conditionalFormatting>
  <conditionalFormatting sqref="G4:G7">
    <cfRule type="cellIs" dxfId="27" priority="8" operator="greaterThan">
      <formula>0</formula>
    </cfRule>
  </conditionalFormatting>
  <conditionalFormatting sqref="F9:F17">
    <cfRule type="cellIs" dxfId="26" priority="3" operator="greaterThan">
      <formula>1</formula>
    </cfRule>
  </conditionalFormatting>
  <conditionalFormatting sqref="B9:B17">
    <cfRule type="expression" dxfId="25" priority="7">
      <formula>AND(LEFT(H9,6)&lt;&gt;"mezera",H9&lt;&gt;"")</formula>
    </cfRule>
  </conditionalFormatting>
  <conditionalFormatting sqref="A9:A17">
    <cfRule type="expression" dxfId="24" priority="4">
      <formula>AND(H9&lt;&gt;"",H9&lt;&gt;"mezeraKL")</formula>
    </cfRule>
  </conditionalFormatting>
  <conditionalFormatting sqref="B9:G17">
    <cfRule type="expression" dxfId="23" priority="5">
      <formula>$H9="SumaNS"</formula>
    </cfRule>
    <cfRule type="expression" dxfId="22" priority="6">
      <formula>OR($H9="KL",$H9="SumaKL")</formula>
    </cfRule>
  </conditionalFormatting>
  <conditionalFormatting sqref="A9:G17">
    <cfRule type="expression" dxfId="21" priority="2">
      <formula>$H9&lt;&gt;""</formula>
    </cfRule>
  </conditionalFormatting>
  <conditionalFormatting sqref="G9:G17">
    <cfRule type="cellIs" dxfId="2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3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5" style="80" customWidth="1"/>
    <col min="8" max="8" width="12.44140625" style="80" hidden="1" customWidth="1"/>
    <col min="9" max="9" width="8.5546875" style="80" hidden="1" customWidth="1"/>
    <col min="10" max="10" width="25.77734375" style="80" customWidth="1"/>
    <col min="11" max="11" width="8.77734375" style="80" customWidth="1"/>
    <col min="12" max="13" width="7.77734375" style="84" customWidth="1"/>
    <col min="14" max="14" width="11.109375" style="84" customWidth="1"/>
    <col min="15" max="16384" width="8.88671875" style="60"/>
  </cols>
  <sheetData>
    <row r="1" spans="1:14" ht="18.600000000000001" customHeight="1" thickBot="1" x14ac:dyDescent="0.4">
      <c r="A1" s="179" t="s">
        <v>140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14.4" customHeight="1" thickBot="1" x14ac:dyDescent="0.35">
      <c r="A2" s="196" t="s">
        <v>148</v>
      </c>
      <c r="B2" s="78"/>
      <c r="C2" s="118"/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</row>
    <row r="3" spans="1:14" ht="14.4" customHeight="1" thickBot="1" x14ac:dyDescent="0.35">
      <c r="A3" s="78"/>
      <c r="B3" s="78"/>
      <c r="C3" s="175"/>
      <c r="D3" s="176"/>
      <c r="E3" s="176"/>
      <c r="F3" s="176"/>
      <c r="G3" s="176"/>
      <c r="H3" s="176"/>
      <c r="I3" s="176"/>
      <c r="J3" s="177" t="s">
        <v>135</v>
      </c>
      <c r="K3" s="178"/>
      <c r="L3" s="120">
        <f>IF(M3&lt;&gt;0,N3/M3,0)</f>
        <v>197.21179922416158</v>
      </c>
      <c r="M3" s="120">
        <f>SUBTOTAL(9,M5:M1048576)</f>
        <v>686</v>
      </c>
      <c r="N3" s="121">
        <f>SUBTOTAL(9,N5:N1048576)</f>
        <v>135287.29426777485</v>
      </c>
    </row>
    <row r="4" spans="1:14" s="79" customFormat="1" ht="14.4" customHeight="1" thickBot="1" x14ac:dyDescent="0.35">
      <c r="A4" s="229" t="s">
        <v>7</v>
      </c>
      <c r="B4" s="230" t="s">
        <v>8</v>
      </c>
      <c r="C4" s="230" t="s">
        <v>0</v>
      </c>
      <c r="D4" s="230" t="s">
        <v>9</v>
      </c>
      <c r="E4" s="230" t="s">
        <v>10</v>
      </c>
      <c r="F4" s="230" t="s">
        <v>2</v>
      </c>
      <c r="G4" s="230" t="s">
        <v>11</v>
      </c>
      <c r="H4" s="230" t="s">
        <v>12</v>
      </c>
      <c r="I4" s="230" t="s">
        <v>13</v>
      </c>
      <c r="J4" s="231" t="s">
        <v>14</v>
      </c>
      <c r="K4" s="231" t="s">
        <v>15</v>
      </c>
      <c r="L4" s="232" t="s">
        <v>147</v>
      </c>
      <c r="M4" s="232" t="s">
        <v>16</v>
      </c>
      <c r="N4" s="233" t="s">
        <v>18</v>
      </c>
    </row>
    <row r="5" spans="1:14" ht="14.4" customHeight="1" x14ac:dyDescent="0.3">
      <c r="A5" s="234" t="s">
        <v>331</v>
      </c>
      <c r="B5" s="235" t="s">
        <v>333</v>
      </c>
      <c r="C5" s="236" t="s">
        <v>339</v>
      </c>
      <c r="D5" s="237" t="s">
        <v>340</v>
      </c>
      <c r="E5" s="236" t="s">
        <v>334</v>
      </c>
      <c r="F5" s="237" t="s">
        <v>335</v>
      </c>
      <c r="G5" s="236" t="s">
        <v>345</v>
      </c>
      <c r="H5" s="236">
        <v>100876</v>
      </c>
      <c r="I5" s="236">
        <v>876</v>
      </c>
      <c r="J5" s="236" t="s">
        <v>346</v>
      </c>
      <c r="K5" s="236" t="s">
        <v>347</v>
      </c>
      <c r="L5" s="238">
        <v>65.030610102901406</v>
      </c>
      <c r="M5" s="238">
        <v>1</v>
      </c>
      <c r="N5" s="239">
        <v>65.030610102901406</v>
      </c>
    </row>
    <row r="6" spans="1:14" ht="14.4" customHeight="1" x14ac:dyDescent="0.3">
      <c r="A6" s="240" t="s">
        <v>331</v>
      </c>
      <c r="B6" s="241" t="s">
        <v>333</v>
      </c>
      <c r="C6" s="242" t="s">
        <v>339</v>
      </c>
      <c r="D6" s="243" t="s">
        <v>340</v>
      </c>
      <c r="E6" s="242" t="s">
        <v>334</v>
      </c>
      <c r="F6" s="243" t="s">
        <v>335</v>
      </c>
      <c r="G6" s="242" t="s">
        <v>345</v>
      </c>
      <c r="H6" s="242">
        <v>109414</v>
      </c>
      <c r="I6" s="242">
        <v>9414</v>
      </c>
      <c r="J6" s="242" t="s">
        <v>348</v>
      </c>
      <c r="K6" s="242" t="s">
        <v>349</v>
      </c>
      <c r="L6" s="244">
        <v>56.8</v>
      </c>
      <c r="M6" s="244">
        <v>3</v>
      </c>
      <c r="N6" s="245">
        <v>170.39999999999998</v>
      </c>
    </row>
    <row r="7" spans="1:14" ht="14.4" customHeight="1" x14ac:dyDescent="0.3">
      <c r="A7" s="240" t="s">
        <v>331</v>
      </c>
      <c r="B7" s="241" t="s">
        <v>333</v>
      </c>
      <c r="C7" s="242" t="s">
        <v>339</v>
      </c>
      <c r="D7" s="243" t="s">
        <v>340</v>
      </c>
      <c r="E7" s="242" t="s">
        <v>334</v>
      </c>
      <c r="F7" s="243" t="s">
        <v>335</v>
      </c>
      <c r="G7" s="242" t="s">
        <v>345</v>
      </c>
      <c r="H7" s="242">
        <v>110502</v>
      </c>
      <c r="I7" s="242">
        <v>10502</v>
      </c>
      <c r="J7" s="242" t="s">
        <v>350</v>
      </c>
      <c r="K7" s="242" t="s">
        <v>351</v>
      </c>
      <c r="L7" s="244">
        <v>101.32</v>
      </c>
      <c r="M7" s="244">
        <v>1</v>
      </c>
      <c r="N7" s="245">
        <v>101.32</v>
      </c>
    </row>
    <row r="8" spans="1:14" ht="14.4" customHeight="1" x14ac:dyDescent="0.3">
      <c r="A8" s="240" t="s">
        <v>331</v>
      </c>
      <c r="B8" s="241" t="s">
        <v>333</v>
      </c>
      <c r="C8" s="242" t="s">
        <v>339</v>
      </c>
      <c r="D8" s="243" t="s">
        <v>340</v>
      </c>
      <c r="E8" s="242" t="s">
        <v>334</v>
      </c>
      <c r="F8" s="243" t="s">
        <v>335</v>
      </c>
      <c r="G8" s="242" t="s">
        <v>345</v>
      </c>
      <c r="H8" s="242">
        <v>110504</v>
      </c>
      <c r="I8" s="242">
        <v>10504</v>
      </c>
      <c r="J8" s="242" t="s">
        <v>350</v>
      </c>
      <c r="K8" s="242" t="s">
        <v>352</v>
      </c>
      <c r="L8" s="244">
        <v>100.79</v>
      </c>
      <c r="M8" s="244">
        <v>1</v>
      </c>
      <c r="N8" s="245">
        <v>100.79</v>
      </c>
    </row>
    <row r="9" spans="1:14" ht="14.4" customHeight="1" x14ac:dyDescent="0.3">
      <c r="A9" s="240" t="s">
        <v>331</v>
      </c>
      <c r="B9" s="241" t="s">
        <v>333</v>
      </c>
      <c r="C9" s="242" t="s">
        <v>339</v>
      </c>
      <c r="D9" s="243" t="s">
        <v>340</v>
      </c>
      <c r="E9" s="242" t="s">
        <v>334</v>
      </c>
      <c r="F9" s="243" t="s">
        <v>335</v>
      </c>
      <c r="G9" s="242" t="s">
        <v>345</v>
      </c>
      <c r="H9" s="242">
        <v>117172</v>
      </c>
      <c r="I9" s="242">
        <v>17172</v>
      </c>
      <c r="J9" s="242" t="s">
        <v>353</v>
      </c>
      <c r="K9" s="242" t="s">
        <v>354</v>
      </c>
      <c r="L9" s="244">
        <v>56.64</v>
      </c>
      <c r="M9" s="244">
        <v>1</v>
      </c>
      <c r="N9" s="245">
        <v>56.64</v>
      </c>
    </row>
    <row r="10" spans="1:14" ht="14.4" customHeight="1" x14ac:dyDescent="0.3">
      <c r="A10" s="240" t="s">
        <v>331</v>
      </c>
      <c r="B10" s="241" t="s">
        <v>333</v>
      </c>
      <c r="C10" s="242" t="s">
        <v>339</v>
      </c>
      <c r="D10" s="243" t="s">
        <v>340</v>
      </c>
      <c r="E10" s="242" t="s">
        <v>334</v>
      </c>
      <c r="F10" s="243" t="s">
        <v>335</v>
      </c>
      <c r="G10" s="242" t="s">
        <v>345</v>
      </c>
      <c r="H10" s="242">
        <v>121736</v>
      </c>
      <c r="I10" s="242">
        <v>21736</v>
      </c>
      <c r="J10" s="242" t="s">
        <v>355</v>
      </c>
      <c r="K10" s="242" t="s">
        <v>356</v>
      </c>
      <c r="L10" s="244">
        <v>37.85</v>
      </c>
      <c r="M10" s="244">
        <v>1</v>
      </c>
      <c r="N10" s="245">
        <v>37.85</v>
      </c>
    </row>
    <row r="11" spans="1:14" ht="14.4" customHeight="1" x14ac:dyDescent="0.3">
      <c r="A11" s="240" t="s">
        <v>331</v>
      </c>
      <c r="B11" s="241" t="s">
        <v>333</v>
      </c>
      <c r="C11" s="242" t="s">
        <v>339</v>
      </c>
      <c r="D11" s="243" t="s">
        <v>340</v>
      </c>
      <c r="E11" s="242" t="s">
        <v>334</v>
      </c>
      <c r="F11" s="243" t="s">
        <v>335</v>
      </c>
      <c r="G11" s="242" t="s">
        <v>345</v>
      </c>
      <c r="H11" s="242">
        <v>130229</v>
      </c>
      <c r="I11" s="242">
        <v>30229</v>
      </c>
      <c r="J11" s="242" t="s">
        <v>357</v>
      </c>
      <c r="K11" s="242" t="s">
        <v>358</v>
      </c>
      <c r="L11" s="244">
        <v>128.37507896818249</v>
      </c>
      <c r="M11" s="244">
        <v>2</v>
      </c>
      <c r="N11" s="245">
        <v>256.75015793636499</v>
      </c>
    </row>
    <row r="12" spans="1:14" ht="14.4" customHeight="1" x14ac:dyDescent="0.3">
      <c r="A12" s="240" t="s">
        <v>331</v>
      </c>
      <c r="B12" s="241" t="s">
        <v>333</v>
      </c>
      <c r="C12" s="242" t="s">
        <v>339</v>
      </c>
      <c r="D12" s="243" t="s">
        <v>340</v>
      </c>
      <c r="E12" s="242" t="s">
        <v>334</v>
      </c>
      <c r="F12" s="243" t="s">
        <v>335</v>
      </c>
      <c r="G12" s="242" t="s">
        <v>345</v>
      </c>
      <c r="H12" s="242">
        <v>148888</v>
      </c>
      <c r="I12" s="242">
        <v>48888</v>
      </c>
      <c r="J12" s="242" t="s">
        <v>359</v>
      </c>
      <c r="K12" s="242" t="s">
        <v>360</v>
      </c>
      <c r="L12" s="244">
        <v>54.719924506005697</v>
      </c>
      <c r="M12" s="244">
        <v>2</v>
      </c>
      <c r="N12" s="245">
        <v>109.43984901201139</v>
      </c>
    </row>
    <row r="13" spans="1:14" ht="14.4" customHeight="1" x14ac:dyDescent="0.3">
      <c r="A13" s="240" t="s">
        <v>331</v>
      </c>
      <c r="B13" s="241" t="s">
        <v>333</v>
      </c>
      <c r="C13" s="242" t="s">
        <v>339</v>
      </c>
      <c r="D13" s="243" t="s">
        <v>340</v>
      </c>
      <c r="E13" s="242" t="s">
        <v>334</v>
      </c>
      <c r="F13" s="243" t="s">
        <v>335</v>
      </c>
      <c r="G13" s="242" t="s">
        <v>345</v>
      </c>
      <c r="H13" s="242">
        <v>155911</v>
      </c>
      <c r="I13" s="242">
        <v>0</v>
      </c>
      <c r="J13" s="242" t="s">
        <v>361</v>
      </c>
      <c r="K13" s="242" t="s">
        <v>362</v>
      </c>
      <c r="L13" s="244">
        <v>33.950000000000003</v>
      </c>
      <c r="M13" s="244">
        <v>2</v>
      </c>
      <c r="N13" s="245">
        <v>67.900000000000006</v>
      </c>
    </row>
    <row r="14" spans="1:14" ht="14.4" customHeight="1" x14ac:dyDescent="0.3">
      <c r="A14" s="240" t="s">
        <v>331</v>
      </c>
      <c r="B14" s="241" t="s">
        <v>333</v>
      </c>
      <c r="C14" s="242" t="s">
        <v>339</v>
      </c>
      <c r="D14" s="243" t="s">
        <v>340</v>
      </c>
      <c r="E14" s="242" t="s">
        <v>334</v>
      </c>
      <c r="F14" s="243" t="s">
        <v>335</v>
      </c>
      <c r="G14" s="242" t="s">
        <v>345</v>
      </c>
      <c r="H14" s="242">
        <v>162189</v>
      </c>
      <c r="I14" s="242">
        <v>62189</v>
      </c>
      <c r="J14" s="242" t="s">
        <v>348</v>
      </c>
      <c r="K14" s="242" t="s">
        <v>363</v>
      </c>
      <c r="L14" s="244">
        <v>50.89</v>
      </c>
      <c r="M14" s="244">
        <v>1</v>
      </c>
      <c r="N14" s="245">
        <v>50.89</v>
      </c>
    </row>
    <row r="15" spans="1:14" ht="14.4" customHeight="1" x14ac:dyDescent="0.3">
      <c r="A15" s="240" t="s">
        <v>331</v>
      </c>
      <c r="B15" s="241" t="s">
        <v>333</v>
      </c>
      <c r="C15" s="242" t="s">
        <v>339</v>
      </c>
      <c r="D15" s="243" t="s">
        <v>340</v>
      </c>
      <c r="E15" s="242" t="s">
        <v>334</v>
      </c>
      <c r="F15" s="243" t="s">
        <v>335</v>
      </c>
      <c r="G15" s="242" t="s">
        <v>345</v>
      </c>
      <c r="H15" s="242">
        <v>192414</v>
      </c>
      <c r="I15" s="242">
        <v>92414</v>
      </c>
      <c r="J15" s="242" t="s">
        <v>364</v>
      </c>
      <c r="K15" s="242" t="s">
        <v>365</v>
      </c>
      <c r="L15" s="244">
        <v>63.932796961245536</v>
      </c>
      <c r="M15" s="244">
        <v>4</v>
      </c>
      <c r="N15" s="245">
        <v>256.35678176747319</v>
      </c>
    </row>
    <row r="16" spans="1:14" ht="14.4" customHeight="1" x14ac:dyDescent="0.3">
      <c r="A16" s="240" t="s">
        <v>331</v>
      </c>
      <c r="B16" s="241" t="s">
        <v>333</v>
      </c>
      <c r="C16" s="242" t="s">
        <v>339</v>
      </c>
      <c r="D16" s="243" t="s">
        <v>340</v>
      </c>
      <c r="E16" s="242" t="s">
        <v>334</v>
      </c>
      <c r="F16" s="243" t="s">
        <v>335</v>
      </c>
      <c r="G16" s="242" t="s">
        <v>345</v>
      </c>
      <c r="H16" s="242">
        <v>395997</v>
      </c>
      <c r="I16" s="242">
        <v>0</v>
      </c>
      <c r="J16" s="242" t="s">
        <v>366</v>
      </c>
      <c r="K16" s="242"/>
      <c r="L16" s="244">
        <v>98.131008973441098</v>
      </c>
      <c r="M16" s="244">
        <v>1</v>
      </c>
      <c r="N16" s="245">
        <v>98.131008973441098</v>
      </c>
    </row>
    <row r="17" spans="1:14" ht="14.4" customHeight="1" x14ac:dyDescent="0.3">
      <c r="A17" s="240" t="s">
        <v>331</v>
      </c>
      <c r="B17" s="241" t="s">
        <v>333</v>
      </c>
      <c r="C17" s="242" t="s">
        <v>339</v>
      </c>
      <c r="D17" s="243" t="s">
        <v>340</v>
      </c>
      <c r="E17" s="242" t="s">
        <v>334</v>
      </c>
      <c r="F17" s="243" t="s">
        <v>335</v>
      </c>
      <c r="G17" s="242" t="s">
        <v>345</v>
      </c>
      <c r="H17" s="242">
        <v>396546</v>
      </c>
      <c r="I17" s="242">
        <v>0</v>
      </c>
      <c r="J17" s="242" t="s">
        <v>367</v>
      </c>
      <c r="K17" s="242"/>
      <c r="L17" s="244">
        <v>2888.7304786324648</v>
      </c>
      <c r="M17" s="244">
        <v>4</v>
      </c>
      <c r="N17" s="245">
        <v>11554.921914529859</v>
      </c>
    </row>
    <row r="18" spans="1:14" ht="14.4" customHeight="1" x14ac:dyDescent="0.3">
      <c r="A18" s="240" t="s">
        <v>331</v>
      </c>
      <c r="B18" s="241" t="s">
        <v>333</v>
      </c>
      <c r="C18" s="242" t="s">
        <v>339</v>
      </c>
      <c r="D18" s="243" t="s">
        <v>340</v>
      </c>
      <c r="E18" s="242" t="s">
        <v>334</v>
      </c>
      <c r="F18" s="243" t="s">
        <v>335</v>
      </c>
      <c r="G18" s="242" t="s">
        <v>345</v>
      </c>
      <c r="H18" s="242">
        <v>500474</v>
      </c>
      <c r="I18" s="242">
        <v>0</v>
      </c>
      <c r="J18" s="242" t="s">
        <v>368</v>
      </c>
      <c r="K18" s="242"/>
      <c r="L18" s="244">
        <v>1107.1499999999999</v>
      </c>
      <c r="M18" s="244">
        <v>0</v>
      </c>
      <c r="N18" s="245">
        <v>0</v>
      </c>
    </row>
    <row r="19" spans="1:14" ht="14.4" customHeight="1" x14ac:dyDescent="0.3">
      <c r="A19" s="240" t="s">
        <v>331</v>
      </c>
      <c r="B19" s="241" t="s">
        <v>333</v>
      </c>
      <c r="C19" s="242" t="s">
        <v>339</v>
      </c>
      <c r="D19" s="243" t="s">
        <v>340</v>
      </c>
      <c r="E19" s="242" t="s">
        <v>334</v>
      </c>
      <c r="F19" s="243" t="s">
        <v>335</v>
      </c>
      <c r="G19" s="242" t="s">
        <v>345</v>
      </c>
      <c r="H19" s="242">
        <v>501131</v>
      </c>
      <c r="I19" s="242">
        <v>0</v>
      </c>
      <c r="J19" s="242" t="s">
        <v>369</v>
      </c>
      <c r="K19" s="242" t="s">
        <v>370</v>
      </c>
      <c r="L19" s="244">
        <v>155.584424063612</v>
      </c>
      <c r="M19" s="244">
        <v>4</v>
      </c>
      <c r="N19" s="245">
        <v>622.33769625444802</v>
      </c>
    </row>
    <row r="20" spans="1:14" ht="14.4" customHeight="1" x14ac:dyDescent="0.3">
      <c r="A20" s="240" t="s">
        <v>331</v>
      </c>
      <c r="B20" s="241" t="s">
        <v>333</v>
      </c>
      <c r="C20" s="242" t="s">
        <v>339</v>
      </c>
      <c r="D20" s="243" t="s">
        <v>340</v>
      </c>
      <c r="E20" s="242" t="s">
        <v>334</v>
      </c>
      <c r="F20" s="243" t="s">
        <v>335</v>
      </c>
      <c r="G20" s="242" t="s">
        <v>345</v>
      </c>
      <c r="H20" s="242">
        <v>840169</v>
      </c>
      <c r="I20" s="242">
        <v>0</v>
      </c>
      <c r="J20" s="242" t="s">
        <v>371</v>
      </c>
      <c r="K20" s="242"/>
      <c r="L20" s="244">
        <v>36.203446916486634</v>
      </c>
      <c r="M20" s="244">
        <v>5</v>
      </c>
      <c r="N20" s="245">
        <v>180.90034074945993</v>
      </c>
    </row>
    <row r="21" spans="1:14" ht="14.4" customHeight="1" x14ac:dyDescent="0.3">
      <c r="A21" s="240" t="s">
        <v>331</v>
      </c>
      <c r="B21" s="241" t="s">
        <v>333</v>
      </c>
      <c r="C21" s="242" t="s">
        <v>339</v>
      </c>
      <c r="D21" s="243" t="s">
        <v>340</v>
      </c>
      <c r="E21" s="242" t="s">
        <v>334</v>
      </c>
      <c r="F21" s="243" t="s">
        <v>335</v>
      </c>
      <c r="G21" s="242" t="s">
        <v>345</v>
      </c>
      <c r="H21" s="242">
        <v>840272</v>
      </c>
      <c r="I21" s="242">
        <v>0</v>
      </c>
      <c r="J21" s="242" t="s">
        <v>372</v>
      </c>
      <c r="K21" s="242"/>
      <c r="L21" s="244">
        <v>35.55333436411653</v>
      </c>
      <c r="M21" s="244">
        <v>5</v>
      </c>
      <c r="N21" s="245">
        <v>177.5600061846992</v>
      </c>
    </row>
    <row r="22" spans="1:14" ht="14.4" customHeight="1" x14ac:dyDescent="0.3">
      <c r="A22" s="240" t="s">
        <v>331</v>
      </c>
      <c r="B22" s="241" t="s">
        <v>333</v>
      </c>
      <c r="C22" s="242" t="s">
        <v>339</v>
      </c>
      <c r="D22" s="243" t="s">
        <v>340</v>
      </c>
      <c r="E22" s="242" t="s">
        <v>334</v>
      </c>
      <c r="F22" s="243" t="s">
        <v>335</v>
      </c>
      <c r="G22" s="242" t="s">
        <v>345</v>
      </c>
      <c r="H22" s="242">
        <v>841059</v>
      </c>
      <c r="I22" s="242">
        <v>0</v>
      </c>
      <c r="J22" s="242" t="s">
        <v>373</v>
      </c>
      <c r="K22" s="242"/>
      <c r="L22" s="244">
        <v>39.889962646794402</v>
      </c>
      <c r="M22" s="244">
        <v>2</v>
      </c>
      <c r="N22" s="245">
        <v>79.779925293588803</v>
      </c>
    </row>
    <row r="23" spans="1:14" ht="14.4" customHeight="1" x14ac:dyDescent="0.3">
      <c r="A23" s="240" t="s">
        <v>331</v>
      </c>
      <c r="B23" s="241" t="s">
        <v>333</v>
      </c>
      <c r="C23" s="242" t="s">
        <v>339</v>
      </c>
      <c r="D23" s="243" t="s">
        <v>340</v>
      </c>
      <c r="E23" s="242" t="s">
        <v>334</v>
      </c>
      <c r="F23" s="243" t="s">
        <v>335</v>
      </c>
      <c r="G23" s="242" t="s">
        <v>345</v>
      </c>
      <c r="H23" s="242">
        <v>841176</v>
      </c>
      <c r="I23" s="242">
        <v>0</v>
      </c>
      <c r="J23" s="242" t="s">
        <v>374</v>
      </c>
      <c r="K23" s="242"/>
      <c r="L23" s="244">
        <v>33.44664962999753</v>
      </c>
      <c r="M23" s="244">
        <v>6</v>
      </c>
      <c r="N23" s="245">
        <v>200.67973204152878</v>
      </c>
    </row>
    <row r="24" spans="1:14" ht="14.4" customHeight="1" x14ac:dyDescent="0.3">
      <c r="A24" s="240" t="s">
        <v>331</v>
      </c>
      <c r="B24" s="241" t="s">
        <v>333</v>
      </c>
      <c r="C24" s="242" t="s">
        <v>339</v>
      </c>
      <c r="D24" s="243" t="s">
        <v>340</v>
      </c>
      <c r="E24" s="242" t="s">
        <v>334</v>
      </c>
      <c r="F24" s="243" t="s">
        <v>335</v>
      </c>
      <c r="G24" s="242" t="s">
        <v>345</v>
      </c>
      <c r="H24" s="242">
        <v>841498</v>
      </c>
      <c r="I24" s="242">
        <v>0</v>
      </c>
      <c r="J24" s="242" t="s">
        <v>375</v>
      </c>
      <c r="K24" s="242"/>
      <c r="L24" s="244">
        <v>43.78</v>
      </c>
      <c r="M24" s="244">
        <v>1</v>
      </c>
      <c r="N24" s="245">
        <v>43.78</v>
      </c>
    </row>
    <row r="25" spans="1:14" ht="14.4" customHeight="1" x14ac:dyDescent="0.3">
      <c r="A25" s="240" t="s">
        <v>331</v>
      </c>
      <c r="B25" s="241" t="s">
        <v>333</v>
      </c>
      <c r="C25" s="242" t="s">
        <v>339</v>
      </c>
      <c r="D25" s="243" t="s">
        <v>340</v>
      </c>
      <c r="E25" s="242" t="s">
        <v>334</v>
      </c>
      <c r="F25" s="243" t="s">
        <v>335</v>
      </c>
      <c r="G25" s="242" t="s">
        <v>345</v>
      </c>
      <c r="H25" s="242">
        <v>846629</v>
      </c>
      <c r="I25" s="242">
        <v>100013</v>
      </c>
      <c r="J25" s="242" t="s">
        <v>376</v>
      </c>
      <c r="K25" s="242" t="s">
        <v>377</v>
      </c>
      <c r="L25" s="244">
        <v>37.873348305706799</v>
      </c>
      <c r="M25" s="244">
        <v>4</v>
      </c>
      <c r="N25" s="245">
        <v>151.49994054805092</v>
      </c>
    </row>
    <row r="26" spans="1:14" ht="14.4" customHeight="1" x14ac:dyDescent="0.3">
      <c r="A26" s="240" t="s">
        <v>331</v>
      </c>
      <c r="B26" s="241" t="s">
        <v>333</v>
      </c>
      <c r="C26" s="242" t="s">
        <v>339</v>
      </c>
      <c r="D26" s="243" t="s">
        <v>340</v>
      </c>
      <c r="E26" s="242" t="s">
        <v>334</v>
      </c>
      <c r="F26" s="243" t="s">
        <v>335</v>
      </c>
      <c r="G26" s="242" t="s">
        <v>345</v>
      </c>
      <c r="H26" s="242">
        <v>847713</v>
      </c>
      <c r="I26" s="242">
        <v>125526</v>
      </c>
      <c r="J26" s="242" t="s">
        <v>378</v>
      </c>
      <c r="K26" s="242" t="s">
        <v>379</v>
      </c>
      <c r="L26" s="244">
        <v>71.06</v>
      </c>
      <c r="M26" s="244">
        <v>1</v>
      </c>
      <c r="N26" s="245">
        <v>71.06</v>
      </c>
    </row>
    <row r="27" spans="1:14" ht="14.4" customHeight="1" x14ac:dyDescent="0.3">
      <c r="A27" s="240" t="s">
        <v>331</v>
      </c>
      <c r="B27" s="241" t="s">
        <v>333</v>
      </c>
      <c r="C27" s="242" t="s">
        <v>339</v>
      </c>
      <c r="D27" s="243" t="s">
        <v>340</v>
      </c>
      <c r="E27" s="242" t="s">
        <v>334</v>
      </c>
      <c r="F27" s="243" t="s">
        <v>335</v>
      </c>
      <c r="G27" s="242" t="s">
        <v>345</v>
      </c>
      <c r="H27" s="242">
        <v>848950</v>
      </c>
      <c r="I27" s="242">
        <v>155148</v>
      </c>
      <c r="J27" s="242" t="s">
        <v>380</v>
      </c>
      <c r="K27" s="242" t="s">
        <v>381</v>
      </c>
      <c r="L27" s="244">
        <v>18.819998104282849</v>
      </c>
      <c r="M27" s="244">
        <v>3</v>
      </c>
      <c r="N27" s="245">
        <v>56.199996208565693</v>
      </c>
    </row>
    <row r="28" spans="1:14" ht="14.4" customHeight="1" x14ac:dyDescent="0.3">
      <c r="A28" s="240" t="s">
        <v>331</v>
      </c>
      <c r="B28" s="241" t="s">
        <v>333</v>
      </c>
      <c r="C28" s="242" t="s">
        <v>339</v>
      </c>
      <c r="D28" s="243" t="s">
        <v>340</v>
      </c>
      <c r="E28" s="242" t="s">
        <v>334</v>
      </c>
      <c r="F28" s="243" t="s">
        <v>335</v>
      </c>
      <c r="G28" s="242" t="s">
        <v>345</v>
      </c>
      <c r="H28" s="242">
        <v>900240</v>
      </c>
      <c r="I28" s="242">
        <v>0</v>
      </c>
      <c r="J28" s="242" t="s">
        <v>382</v>
      </c>
      <c r="K28" s="242"/>
      <c r="L28" s="244">
        <v>71.583697164615302</v>
      </c>
      <c r="M28" s="244">
        <v>1</v>
      </c>
      <c r="N28" s="245">
        <v>71.583697164615302</v>
      </c>
    </row>
    <row r="29" spans="1:14" ht="14.4" customHeight="1" x14ac:dyDescent="0.3">
      <c r="A29" s="240" t="s">
        <v>331</v>
      </c>
      <c r="B29" s="241" t="s">
        <v>333</v>
      </c>
      <c r="C29" s="242" t="s">
        <v>339</v>
      </c>
      <c r="D29" s="243" t="s">
        <v>340</v>
      </c>
      <c r="E29" s="242" t="s">
        <v>334</v>
      </c>
      <c r="F29" s="243" t="s">
        <v>335</v>
      </c>
      <c r="G29" s="242" t="s">
        <v>345</v>
      </c>
      <c r="H29" s="242">
        <v>900321</v>
      </c>
      <c r="I29" s="242">
        <v>0</v>
      </c>
      <c r="J29" s="242" t="s">
        <v>383</v>
      </c>
      <c r="K29" s="242"/>
      <c r="L29" s="244">
        <v>529.52958000818376</v>
      </c>
      <c r="M29" s="244">
        <v>5</v>
      </c>
      <c r="N29" s="245">
        <v>2647.6479000409186</v>
      </c>
    </row>
    <row r="30" spans="1:14" ht="14.4" customHeight="1" x14ac:dyDescent="0.3">
      <c r="A30" s="240" t="s">
        <v>331</v>
      </c>
      <c r="B30" s="241" t="s">
        <v>333</v>
      </c>
      <c r="C30" s="242" t="s">
        <v>339</v>
      </c>
      <c r="D30" s="243" t="s">
        <v>340</v>
      </c>
      <c r="E30" s="242" t="s">
        <v>334</v>
      </c>
      <c r="F30" s="243" t="s">
        <v>335</v>
      </c>
      <c r="G30" s="242" t="s">
        <v>345</v>
      </c>
      <c r="H30" s="242">
        <v>900467</v>
      </c>
      <c r="I30" s="242">
        <v>0</v>
      </c>
      <c r="J30" s="242" t="s">
        <v>384</v>
      </c>
      <c r="K30" s="242" t="s">
        <v>385</v>
      </c>
      <c r="L30" s="244">
        <v>873.55974955285205</v>
      </c>
      <c r="M30" s="244">
        <v>5</v>
      </c>
      <c r="N30" s="245">
        <v>4367.79874776426</v>
      </c>
    </row>
    <row r="31" spans="1:14" ht="14.4" customHeight="1" x14ac:dyDescent="0.3">
      <c r="A31" s="240" t="s">
        <v>331</v>
      </c>
      <c r="B31" s="241" t="s">
        <v>333</v>
      </c>
      <c r="C31" s="242" t="s">
        <v>339</v>
      </c>
      <c r="D31" s="243" t="s">
        <v>340</v>
      </c>
      <c r="E31" s="242" t="s">
        <v>334</v>
      </c>
      <c r="F31" s="243" t="s">
        <v>335</v>
      </c>
      <c r="G31" s="242" t="s">
        <v>345</v>
      </c>
      <c r="H31" s="242">
        <v>920072</v>
      </c>
      <c r="I31" s="242">
        <v>0</v>
      </c>
      <c r="J31" s="242" t="s">
        <v>386</v>
      </c>
      <c r="K31" s="242" t="s">
        <v>387</v>
      </c>
      <c r="L31" s="244">
        <v>50.82</v>
      </c>
      <c r="M31" s="244">
        <v>478</v>
      </c>
      <c r="N31" s="245">
        <v>24291.96</v>
      </c>
    </row>
    <row r="32" spans="1:14" ht="14.4" customHeight="1" x14ac:dyDescent="0.3">
      <c r="A32" s="240" t="s">
        <v>331</v>
      </c>
      <c r="B32" s="241" t="s">
        <v>333</v>
      </c>
      <c r="C32" s="242" t="s">
        <v>339</v>
      </c>
      <c r="D32" s="243" t="s">
        <v>340</v>
      </c>
      <c r="E32" s="242" t="s">
        <v>334</v>
      </c>
      <c r="F32" s="243" t="s">
        <v>335</v>
      </c>
      <c r="G32" s="242" t="s">
        <v>345</v>
      </c>
      <c r="H32" s="242">
        <v>920144</v>
      </c>
      <c r="I32" s="242">
        <v>0</v>
      </c>
      <c r="J32" s="242" t="s">
        <v>388</v>
      </c>
      <c r="K32" s="242" t="s">
        <v>387</v>
      </c>
      <c r="L32" s="244">
        <v>8249.7800000000007</v>
      </c>
      <c r="M32" s="244">
        <v>3</v>
      </c>
      <c r="N32" s="245">
        <v>24749.34</v>
      </c>
    </row>
    <row r="33" spans="1:14" ht="14.4" customHeight="1" x14ac:dyDescent="0.3">
      <c r="A33" s="240" t="s">
        <v>331</v>
      </c>
      <c r="B33" s="241" t="s">
        <v>333</v>
      </c>
      <c r="C33" s="242" t="s">
        <v>339</v>
      </c>
      <c r="D33" s="243" t="s">
        <v>340</v>
      </c>
      <c r="E33" s="242" t="s">
        <v>334</v>
      </c>
      <c r="F33" s="243" t="s">
        <v>335</v>
      </c>
      <c r="G33" s="242" t="s">
        <v>345</v>
      </c>
      <c r="H33" s="242">
        <v>921575</v>
      </c>
      <c r="I33" s="242">
        <v>0</v>
      </c>
      <c r="J33" s="242" t="s">
        <v>389</v>
      </c>
      <c r="K33" s="242"/>
      <c r="L33" s="244">
        <v>170.7</v>
      </c>
      <c r="M33" s="244">
        <v>1</v>
      </c>
      <c r="N33" s="245">
        <v>170.7</v>
      </c>
    </row>
    <row r="34" spans="1:14" ht="14.4" customHeight="1" x14ac:dyDescent="0.3">
      <c r="A34" s="240" t="s">
        <v>331</v>
      </c>
      <c r="B34" s="241" t="s">
        <v>333</v>
      </c>
      <c r="C34" s="242" t="s">
        <v>339</v>
      </c>
      <c r="D34" s="243" t="s">
        <v>340</v>
      </c>
      <c r="E34" s="242" t="s">
        <v>334</v>
      </c>
      <c r="F34" s="243" t="s">
        <v>335</v>
      </c>
      <c r="G34" s="242" t="s">
        <v>345</v>
      </c>
      <c r="H34" s="242">
        <v>930183</v>
      </c>
      <c r="I34" s="242">
        <v>0</v>
      </c>
      <c r="J34" s="242" t="s">
        <v>390</v>
      </c>
      <c r="K34" s="242"/>
      <c r="L34" s="244">
        <v>0.91535829818911363</v>
      </c>
      <c r="M34" s="244">
        <v>51</v>
      </c>
      <c r="N34" s="245">
        <v>46.760065615245928</v>
      </c>
    </row>
    <row r="35" spans="1:14" ht="14.4" customHeight="1" x14ac:dyDescent="0.3">
      <c r="A35" s="240" t="s">
        <v>331</v>
      </c>
      <c r="B35" s="241" t="s">
        <v>333</v>
      </c>
      <c r="C35" s="242" t="s">
        <v>339</v>
      </c>
      <c r="D35" s="243" t="s">
        <v>340</v>
      </c>
      <c r="E35" s="242" t="s">
        <v>334</v>
      </c>
      <c r="F35" s="243" t="s">
        <v>335</v>
      </c>
      <c r="G35" s="242" t="s">
        <v>345</v>
      </c>
      <c r="H35" s="242">
        <v>930189</v>
      </c>
      <c r="I35" s="242">
        <v>0</v>
      </c>
      <c r="J35" s="242" t="s">
        <v>391</v>
      </c>
      <c r="K35" s="242" t="s">
        <v>385</v>
      </c>
      <c r="L35" s="244">
        <v>1008.7012114136962</v>
      </c>
      <c r="M35" s="244">
        <v>20</v>
      </c>
      <c r="N35" s="245">
        <v>20174.024228273924</v>
      </c>
    </row>
    <row r="36" spans="1:14" ht="14.4" customHeight="1" x14ac:dyDescent="0.3">
      <c r="A36" s="240" t="s">
        <v>331</v>
      </c>
      <c r="B36" s="241" t="s">
        <v>333</v>
      </c>
      <c r="C36" s="242" t="s">
        <v>339</v>
      </c>
      <c r="D36" s="243" t="s">
        <v>340</v>
      </c>
      <c r="E36" s="242" t="s">
        <v>334</v>
      </c>
      <c r="F36" s="243" t="s">
        <v>335</v>
      </c>
      <c r="G36" s="242" t="s">
        <v>345</v>
      </c>
      <c r="H36" s="242">
        <v>930404</v>
      </c>
      <c r="I36" s="242">
        <v>0</v>
      </c>
      <c r="J36" s="242" t="s">
        <v>392</v>
      </c>
      <c r="K36" s="242"/>
      <c r="L36" s="244">
        <v>690.25464765500726</v>
      </c>
      <c r="M36" s="244">
        <v>60</v>
      </c>
      <c r="N36" s="245">
        <v>41415.27885930043</v>
      </c>
    </row>
    <row r="37" spans="1:14" ht="14.4" customHeight="1" x14ac:dyDescent="0.3">
      <c r="A37" s="240" t="s">
        <v>331</v>
      </c>
      <c r="B37" s="241" t="s">
        <v>333</v>
      </c>
      <c r="C37" s="242" t="s">
        <v>339</v>
      </c>
      <c r="D37" s="243" t="s">
        <v>340</v>
      </c>
      <c r="E37" s="242" t="s">
        <v>334</v>
      </c>
      <c r="F37" s="243" t="s">
        <v>335</v>
      </c>
      <c r="G37" s="242" t="s">
        <v>345</v>
      </c>
      <c r="H37" s="242">
        <v>988466</v>
      </c>
      <c r="I37" s="242">
        <v>192729</v>
      </c>
      <c r="J37" s="242" t="s">
        <v>393</v>
      </c>
      <c r="K37" s="242" t="s">
        <v>394</v>
      </c>
      <c r="L37" s="244">
        <v>59.950158352465401</v>
      </c>
      <c r="M37" s="244">
        <v>1</v>
      </c>
      <c r="N37" s="245">
        <v>59.950158352465401</v>
      </c>
    </row>
    <row r="38" spans="1:14" ht="14.4" customHeight="1" x14ac:dyDescent="0.3">
      <c r="A38" s="240" t="s">
        <v>331</v>
      </c>
      <c r="B38" s="241" t="s">
        <v>333</v>
      </c>
      <c r="C38" s="242" t="s">
        <v>339</v>
      </c>
      <c r="D38" s="243" t="s">
        <v>340</v>
      </c>
      <c r="E38" s="242" t="s">
        <v>336</v>
      </c>
      <c r="F38" s="243" t="s">
        <v>337</v>
      </c>
      <c r="G38" s="242" t="s">
        <v>345</v>
      </c>
      <c r="H38" s="242">
        <v>101066</v>
      </c>
      <c r="I38" s="242">
        <v>1066</v>
      </c>
      <c r="J38" s="242" t="s">
        <v>395</v>
      </c>
      <c r="K38" s="242" t="s">
        <v>396</v>
      </c>
      <c r="L38" s="244">
        <v>37.69</v>
      </c>
      <c r="M38" s="244">
        <v>1</v>
      </c>
      <c r="N38" s="245">
        <v>37.69</v>
      </c>
    </row>
    <row r="39" spans="1:14" ht="14.4" customHeight="1" thickBot="1" x14ac:dyDescent="0.35">
      <c r="A39" s="246" t="s">
        <v>331</v>
      </c>
      <c r="B39" s="247" t="s">
        <v>333</v>
      </c>
      <c r="C39" s="248" t="s">
        <v>343</v>
      </c>
      <c r="D39" s="249" t="s">
        <v>344</v>
      </c>
      <c r="E39" s="248" t="s">
        <v>334</v>
      </c>
      <c r="F39" s="249" t="s">
        <v>335</v>
      </c>
      <c r="G39" s="248" t="s">
        <v>345</v>
      </c>
      <c r="H39" s="248">
        <v>930420</v>
      </c>
      <c r="I39" s="248">
        <v>0</v>
      </c>
      <c r="J39" s="248" t="s">
        <v>397</v>
      </c>
      <c r="K39" s="248" t="s">
        <v>387</v>
      </c>
      <c r="L39" s="250">
        <v>548.86853033211401</v>
      </c>
      <c r="M39" s="250">
        <v>5</v>
      </c>
      <c r="N39" s="251">
        <v>2744.34265166057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79" bestFit="1" customWidth="1"/>
    <col min="2" max="2" width="9.33203125" style="79" customWidth="1"/>
    <col min="3" max="3" width="28.88671875" style="60" bestFit="1" customWidth="1"/>
    <col min="4" max="5" width="11.109375" style="80" customWidth="1"/>
    <col min="6" max="6" width="6.6640625" style="81" customWidth="1"/>
    <col min="7" max="7" width="12.21875" style="84" bestFit="1" customWidth="1"/>
    <col min="8" max="8" width="0" style="60" hidden="1" customWidth="1"/>
    <col min="9" max="16384" width="8.88671875" style="60"/>
  </cols>
  <sheetData>
    <row r="1" spans="1:8" ht="18.600000000000001" customHeight="1" thickBot="1" x14ac:dyDescent="0.4">
      <c r="A1" s="173" t="s">
        <v>142</v>
      </c>
      <c r="B1" s="174"/>
      <c r="C1" s="174"/>
      <c r="D1" s="174"/>
      <c r="E1" s="174"/>
      <c r="F1" s="174"/>
      <c r="G1" s="147"/>
    </row>
    <row r="2" spans="1:8" ht="14.4" customHeight="1" thickBot="1" x14ac:dyDescent="0.35">
      <c r="A2" s="196" t="s">
        <v>148</v>
      </c>
      <c r="B2" s="83"/>
      <c r="C2" s="83"/>
      <c r="D2" s="83"/>
      <c r="E2" s="83"/>
      <c r="F2" s="83"/>
    </row>
    <row r="3" spans="1:8" ht="14.4" customHeight="1" thickBot="1" x14ac:dyDescent="0.35">
      <c r="A3" s="97" t="s">
        <v>0</v>
      </c>
      <c r="B3" s="98" t="s">
        <v>1</v>
      </c>
      <c r="C3" s="115" t="s">
        <v>2</v>
      </c>
      <c r="D3" s="116" t="s">
        <v>3</v>
      </c>
      <c r="E3" s="116" t="s">
        <v>4</v>
      </c>
      <c r="F3" s="116" t="s">
        <v>5</v>
      </c>
      <c r="G3" s="117" t="s">
        <v>146</v>
      </c>
    </row>
    <row r="4" spans="1:8" ht="14.4" customHeight="1" x14ac:dyDescent="0.3">
      <c r="A4" s="225" t="s">
        <v>331</v>
      </c>
      <c r="B4" s="226" t="s">
        <v>332</v>
      </c>
      <c r="C4" s="227" t="s">
        <v>333</v>
      </c>
      <c r="D4" s="227" t="s">
        <v>332</v>
      </c>
      <c r="E4" s="227" t="s">
        <v>332</v>
      </c>
      <c r="F4" s="228" t="s">
        <v>332</v>
      </c>
      <c r="G4" s="227" t="s">
        <v>332</v>
      </c>
      <c r="H4" s="227" t="s">
        <v>77</v>
      </c>
    </row>
    <row r="5" spans="1:8" ht="14.4" customHeight="1" x14ac:dyDescent="0.3">
      <c r="A5" s="225" t="s">
        <v>331</v>
      </c>
      <c r="B5" s="226" t="s">
        <v>398</v>
      </c>
      <c r="C5" s="227" t="s">
        <v>399</v>
      </c>
      <c r="D5" s="227">
        <v>14554.703794694151</v>
      </c>
      <c r="E5" s="227">
        <v>10520.48</v>
      </c>
      <c r="F5" s="228">
        <v>0.72282336682352766</v>
      </c>
      <c r="G5" s="227">
        <v>-4034.2237946941514</v>
      </c>
      <c r="H5" s="227" t="s">
        <v>2</v>
      </c>
    </row>
    <row r="6" spans="1:8" ht="14.4" customHeight="1" x14ac:dyDescent="0.3">
      <c r="A6" s="225" t="s">
        <v>331</v>
      </c>
      <c r="B6" s="226" t="s">
        <v>400</v>
      </c>
      <c r="C6" s="227" t="s">
        <v>401</v>
      </c>
      <c r="D6" s="227">
        <v>190679.39380267751</v>
      </c>
      <c r="E6" s="227">
        <v>190288.96000000002</v>
      </c>
      <c r="F6" s="228">
        <v>0.99795240694397458</v>
      </c>
      <c r="G6" s="227">
        <v>-390.43380267749308</v>
      </c>
      <c r="H6" s="227" t="s">
        <v>2</v>
      </c>
    </row>
    <row r="7" spans="1:8" ht="14.4" customHeight="1" x14ac:dyDescent="0.3">
      <c r="A7" s="225" t="s">
        <v>331</v>
      </c>
      <c r="B7" s="226" t="s">
        <v>402</v>
      </c>
      <c r="C7" s="227" t="s">
        <v>403</v>
      </c>
      <c r="D7" s="227">
        <v>296714.77957542398</v>
      </c>
      <c r="E7" s="227">
        <v>284369.70999999996</v>
      </c>
      <c r="F7" s="228">
        <v>0.95839415349282953</v>
      </c>
      <c r="G7" s="227">
        <v>-12345.069575424015</v>
      </c>
      <c r="H7" s="227" t="s">
        <v>2</v>
      </c>
    </row>
    <row r="8" spans="1:8" ht="14.4" customHeight="1" x14ac:dyDescent="0.3">
      <c r="A8" s="225" t="s">
        <v>331</v>
      </c>
      <c r="B8" s="226" t="s">
        <v>404</v>
      </c>
      <c r="C8" s="227" t="s">
        <v>405</v>
      </c>
      <c r="D8" s="227">
        <v>0</v>
      </c>
      <c r="E8" s="227">
        <v>279</v>
      </c>
      <c r="F8" s="228" t="s">
        <v>332</v>
      </c>
      <c r="G8" s="227">
        <v>279</v>
      </c>
      <c r="H8" s="227" t="s">
        <v>2</v>
      </c>
    </row>
    <row r="9" spans="1:8" ht="14.4" customHeight="1" x14ac:dyDescent="0.3">
      <c r="A9" s="225" t="s">
        <v>331</v>
      </c>
      <c r="B9" s="226" t="s">
        <v>406</v>
      </c>
      <c r="C9" s="227" t="s">
        <v>407</v>
      </c>
      <c r="D9" s="227">
        <v>21254.912289412739</v>
      </c>
      <c r="E9" s="227">
        <v>13117.5</v>
      </c>
      <c r="F9" s="228">
        <v>0.61715145286833029</v>
      </c>
      <c r="G9" s="227">
        <v>-8137.4122894127395</v>
      </c>
      <c r="H9" s="227" t="s">
        <v>2</v>
      </c>
    </row>
    <row r="10" spans="1:8" ht="14.4" customHeight="1" x14ac:dyDescent="0.3">
      <c r="A10" s="225" t="s">
        <v>331</v>
      </c>
      <c r="B10" s="226" t="s">
        <v>6</v>
      </c>
      <c r="C10" s="227" t="s">
        <v>333</v>
      </c>
      <c r="D10" s="227">
        <v>2627137.5202311007</v>
      </c>
      <c r="E10" s="227">
        <v>498575.65</v>
      </c>
      <c r="F10" s="228">
        <v>0.18977904512442195</v>
      </c>
      <c r="G10" s="227">
        <v>-2128561.8702311008</v>
      </c>
      <c r="H10" s="227" t="s">
        <v>338</v>
      </c>
    </row>
    <row r="12" spans="1:8" ht="14.4" customHeight="1" x14ac:dyDescent="0.3">
      <c r="A12" s="225" t="s">
        <v>331</v>
      </c>
      <c r="B12" s="226" t="s">
        <v>332</v>
      </c>
      <c r="C12" s="227" t="s">
        <v>333</v>
      </c>
      <c r="D12" s="227" t="s">
        <v>332</v>
      </c>
      <c r="E12" s="227" t="s">
        <v>332</v>
      </c>
      <c r="F12" s="228" t="s">
        <v>332</v>
      </c>
      <c r="G12" s="227" t="s">
        <v>332</v>
      </c>
      <c r="H12" s="227" t="s">
        <v>77</v>
      </c>
    </row>
    <row r="13" spans="1:8" ht="14.4" customHeight="1" x14ac:dyDescent="0.3">
      <c r="A13" s="225" t="s">
        <v>339</v>
      </c>
      <c r="B13" s="226" t="s">
        <v>398</v>
      </c>
      <c r="C13" s="227" t="s">
        <v>399</v>
      </c>
      <c r="D13" s="227">
        <v>10670.780831206825</v>
      </c>
      <c r="E13" s="227">
        <v>10520.48</v>
      </c>
      <c r="F13" s="228">
        <v>0.98591472980428307</v>
      </c>
      <c r="G13" s="227">
        <v>-150.30083120682502</v>
      </c>
      <c r="H13" s="227" t="s">
        <v>2</v>
      </c>
    </row>
    <row r="14" spans="1:8" ht="14.4" customHeight="1" x14ac:dyDescent="0.3">
      <c r="A14" s="225" t="s">
        <v>339</v>
      </c>
      <c r="B14" s="226" t="s">
        <v>400</v>
      </c>
      <c r="C14" s="227" t="s">
        <v>401</v>
      </c>
      <c r="D14" s="227">
        <v>181608.27542795645</v>
      </c>
      <c r="E14" s="227">
        <v>180813.78000000003</v>
      </c>
      <c r="F14" s="228">
        <v>0.99562522453294477</v>
      </c>
      <c r="G14" s="227">
        <v>-794.49542795642628</v>
      </c>
      <c r="H14" s="227" t="s">
        <v>2</v>
      </c>
    </row>
    <row r="15" spans="1:8" ht="14.4" customHeight="1" x14ac:dyDescent="0.3">
      <c r="A15" s="225" t="s">
        <v>339</v>
      </c>
      <c r="B15" s="226" t="s">
        <v>402</v>
      </c>
      <c r="C15" s="227" t="s">
        <v>403</v>
      </c>
      <c r="D15" s="227">
        <v>250048.11290875732</v>
      </c>
      <c r="E15" s="227">
        <v>230704.63999999998</v>
      </c>
      <c r="F15" s="228">
        <v>0.92264099623173013</v>
      </c>
      <c r="G15" s="227">
        <v>-19343.472908757336</v>
      </c>
      <c r="H15" s="227" t="s">
        <v>2</v>
      </c>
    </row>
    <row r="16" spans="1:8" ht="14.4" customHeight="1" x14ac:dyDescent="0.3">
      <c r="A16" s="225" t="s">
        <v>339</v>
      </c>
      <c r="B16" s="226" t="s">
        <v>404</v>
      </c>
      <c r="C16" s="227" t="s">
        <v>405</v>
      </c>
      <c r="D16" s="227">
        <v>0</v>
      </c>
      <c r="E16" s="227">
        <v>279</v>
      </c>
      <c r="F16" s="228" t="s">
        <v>332</v>
      </c>
      <c r="G16" s="227">
        <v>279</v>
      </c>
      <c r="H16" s="227" t="s">
        <v>2</v>
      </c>
    </row>
    <row r="17" spans="1:8" ht="14.4" customHeight="1" x14ac:dyDescent="0.3">
      <c r="A17" s="225" t="s">
        <v>339</v>
      </c>
      <c r="B17" s="226" t="s">
        <v>406</v>
      </c>
      <c r="C17" s="227" t="s">
        <v>407</v>
      </c>
      <c r="D17" s="227">
        <v>16544.270236703127</v>
      </c>
      <c r="E17" s="227">
        <v>13117.5</v>
      </c>
      <c r="F17" s="228">
        <v>0.7928726871795827</v>
      </c>
      <c r="G17" s="227">
        <v>-3426.770236703127</v>
      </c>
      <c r="H17" s="227" t="s">
        <v>2</v>
      </c>
    </row>
    <row r="18" spans="1:8" ht="14.4" customHeight="1" x14ac:dyDescent="0.3">
      <c r="A18" s="225" t="s">
        <v>339</v>
      </c>
      <c r="B18" s="226" t="s">
        <v>6</v>
      </c>
      <c r="C18" s="227" t="s">
        <v>340</v>
      </c>
      <c r="D18" s="227">
        <v>2130509.510543108</v>
      </c>
      <c r="E18" s="227">
        <v>435435.4</v>
      </c>
      <c r="F18" s="228">
        <v>0.20438087595722543</v>
      </c>
      <c r="G18" s="227">
        <v>-1695074.1105431081</v>
      </c>
      <c r="H18" s="227" t="s">
        <v>341</v>
      </c>
    </row>
    <row r="19" spans="1:8" ht="14.4" customHeight="1" x14ac:dyDescent="0.3">
      <c r="A19" s="225" t="s">
        <v>332</v>
      </c>
      <c r="B19" s="226" t="s">
        <v>332</v>
      </c>
      <c r="C19" s="227" t="s">
        <v>332</v>
      </c>
      <c r="D19" s="227" t="s">
        <v>332</v>
      </c>
      <c r="E19" s="227" t="s">
        <v>332</v>
      </c>
      <c r="F19" s="228" t="s">
        <v>332</v>
      </c>
      <c r="G19" s="227" t="s">
        <v>332</v>
      </c>
      <c r="H19" s="227" t="s">
        <v>342</v>
      </c>
    </row>
    <row r="20" spans="1:8" ht="14.4" customHeight="1" x14ac:dyDescent="0.3">
      <c r="A20" s="225" t="s">
        <v>343</v>
      </c>
      <c r="B20" s="226" t="s">
        <v>400</v>
      </c>
      <c r="C20" s="227" t="s">
        <v>401</v>
      </c>
      <c r="D20" s="227">
        <v>9071.1183747210835</v>
      </c>
      <c r="E20" s="227">
        <v>9475.18</v>
      </c>
      <c r="F20" s="228">
        <v>1.0445437495783247</v>
      </c>
      <c r="G20" s="227">
        <v>404.06162527891684</v>
      </c>
      <c r="H20" s="227" t="s">
        <v>2</v>
      </c>
    </row>
    <row r="21" spans="1:8" ht="14.4" customHeight="1" x14ac:dyDescent="0.3">
      <c r="A21" s="225" t="s">
        <v>343</v>
      </c>
      <c r="B21" s="226" t="s">
        <v>402</v>
      </c>
      <c r="C21" s="227" t="s">
        <v>403</v>
      </c>
      <c r="D21" s="227">
        <v>46666.666666666664</v>
      </c>
      <c r="E21" s="227">
        <v>53665.07</v>
      </c>
      <c r="F21" s="228">
        <v>1.1499657857142858</v>
      </c>
      <c r="G21" s="227">
        <v>6998.4033333333355</v>
      </c>
      <c r="H21" s="227" t="s">
        <v>2</v>
      </c>
    </row>
    <row r="22" spans="1:8" ht="14.4" customHeight="1" x14ac:dyDescent="0.3">
      <c r="A22" s="225" t="s">
        <v>343</v>
      </c>
      <c r="B22" s="226" t="s">
        <v>6</v>
      </c>
      <c r="C22" s="227" t="s">
        <v>344</v>
      </c>
      <c r="D22" s="227">
        <v>384038.72204449237</v>
      </c>
      <c r="E22" s="227">
        <v>63140.25</v>
      </c>
      <c r="F22" s="228">
        <v>0.16441115537480869</v>
      </c>
      <c r="G22" s="227">
        <v>-320898.47204449237</v>
      </c>
      <c r="H22" s="227" t="s">
        <v>341</v>
      </c>
    </row>
    <row r="23" spans="1:8" ht="14.4" customHeight="1" x14ac:dyDescent="0.3">
      <c r="A23" s="225" t="s">
        <v>332</v>
      </c>
      <c r="B23" s="226" t="s">
        <v>332</v>
      </c>
      <c r="C23" s="227" t="s">
        <v>332</v>
      </c>
      <c r="D23" s="227" t="s">
        <v>332</v>
      </c>
      <c r="E23" s="227" t="s">
        <v>332</v>
      </c>
      <c r="F23" s="228" t="s">
        <v>332</v>
      </c>
      <c r="G23" s="227" t="s">
        <v>332</v>
      </c>
      <c r="H23" s="227" t="s">
        <v>342</v>
      </c>
    </row>
    <row r="24" spans="1:8" ht="14.4" customHeight="1" x14ac:dyDescent="0.3">
      <c r="A24" s="225" t="s">
        <v>331</v>
      </c>
      <c r="B24" s="226" t="s">
        <v>6</v>
      </c>
      <c r="C24" s="227" t="s">
        <v>333</v>
      </c>
      <c r="D24" s="227">
        <v>2627137.5202311007</v>
      </c>
      <c r="E24" s="227">
        <v>498575.65</v>
      </c>
      <c r="F24" s="228">
        <v>0.18977904512442195</v>
      </c>
      <c r="G24" s="227">
        <v>-2128561.8702311008</v>
      </c>
      <c r="H24" s="227" t="s">
        <v>338</v>
      </c>
    </row>
  </sheetData>
  <autoFilter ref="A3:G3"/>
  <mergeCells count="1">
    <mergeCell ref="A1:G1"/>
  </mergeCells>
  <conditionalFormatting sqref="F11 F25:F65536">
    <cfRule type="cellIs" dxfId="19" priority="19" stopIfTrue="1" operator="greaterThan">
      <formula>1</formula>
    </cfRule>
  </conditionalFormatting>
  <conditionalFormatting sqref="G4:G10">
    <cfRule type="cellIs" dxfId="18" priority="12" operator="greaterThan">
      <formula>0</formula>
    </cfRule>
  </conditionalFormatting>
  <conditionalFormatting sqref="F4:F10">
    <cfRule type="cellIs" dxfId="17" priority="14" operator="greaterThan">
      <formula>1</formula>
    </cfRule>
  </conditionalFormatting>
  <conditionalFormatting sqref="B4:B10">
    <cfRule type="expression" dxfId="16" priority="18">
      <formula>AND(LEFT(H4,6)&lt;&gt;"mezera",H4&lt;&gt;"")</formula>
    </cfRule>
  </conditionalFormatting>
  <conditionalFormatting sqref="A4:A10">
    <cfRule type="expression" dxfId="15" priority="15">
      <formula>AND(H4&lt;&gt;"",H4&lt;&gt;"mezeraKL")</formula>
    </cfRule>
  </conditionalFormatting>
  <conditionalFormatting sqref="B4:G10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0">
    <cfRule type="expression" dxfId="12" priority="13">
      <formula>$H4&lt;&gt;""</formula>
    </cfRule>
  </conditionalFormatting>
  <conditionalFormatting sqref="F4:F10">
    <cfRule type="cellIs" dxfId="11" priority="9" operator="greaterThan">
      <formula>1</formula>
    </cfRule>
  </conditionalFormatting>
  <conditionalFormatting sqref="F4:F10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0">
    <cfRule type="expression" dxfId="8" priority="8">
      <formula>$H4&lt;&gt;""</formula>
    </cfRule>
  </conditionalFormatting>
  <conditionalFormatting sqref="G12:G24">
    <cfRule type="cellIs" dxfId="7" priority="1" operator="greaterThan">
      <formula>0</formula>
    </cfRule>
  </conditionalFormatting>
  <conditionalFormatting sqref="F12:F24">
    <cfRule type="cellIs" dxfId="6" priority="3" operator="greaterThan">
      <formula>1</formula>
    </cfRule>
  </conditionalFormatting>
  <conditionalFormatting sqref="B12:B24">
    <cfRule type="expression" dxfId="5" priority="7">
      <formula>AND(LEFT(H12,6)&lt;&gt;"mezera",H12&lt;&gt;"")</formula>
    </cfRule>
  </conditionalFormatting>
  <conditionalFormatting sqref="A12:A24">
    <cfRule type="expression" dxfId="4" priority="4">
      <formula>AND(H12&lt;&gt;"",H12&lt;&gt;"mezeraKL")</formula>
    </cfRule>
  </conditionalFormatting>
  <conditionalFormatting sqref="B12:G24">
    <cfRule type="expression" dxfId="3" priority="5">
      <formula>$H12="SumaNS"</formula>
    </cfRule>
    <cfRule type="expression" dxfId="2" priority="6">
      <formula>OR($H12="KL",$H12="SumaKL")</formula>
    </cfRule>
  </conditionalFormatting>
  <conditionalFormatting sqref="A12:G24">
    <cfRule type="expression" dxfId="1" priority="2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x14ac:dyDescent="0.3"/>
  <cols>
    <col min="1" max="1" width="6.6640625" style="60" hidden="1" customWidth="1"/>
    <col min="2" max="2" width="28.33203125" style="60" hidden="1" customWidth="1"/>
    <col min="3" max="3" width="5.33203125" style="80" bestFit="1" customWidth="1"/>
    <col min="4" max="4" width="18.77734375" style="82" customWidth="1"/>
    <col min="5" max="5" width="9" style="80" bestFit="1" customWidth="1"/>
    <col min="6" max="6" width="18.77734375" style="82" customWidth="1"/>
    <col min="7" max="7" width="12.44140625" style="80" hidden="1" customWidth="1"/>
    <col min="8" max="8" width="25.77734375" style="80" customWidth="1"/>
    <col min="9" max="9" width="7.77734375" style="84" customWidth="1"/>
    <col min="10" max="10" width="8.88671875" style="84" customWidth="1"/>
    <col min="11" max="11" width="11.109375" style="84" customWidth="1"/>
    <col min="12" max="16384" width="8.88671875" style="60"/>
  </cols>
  <sheetData>
    <row r="1" spans="1:11" ht="18.600000000000001" customHeight="1" thickBot="1" x14ac:dyDescent="0.4">
      <c r="A1" s="179" t="s">
        <v>143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spans="1:11" ht="14.4" customHeight="1" thickBot="1" x14ac:dyDescent="0.35">
      <c r="A2" s="196" t="s">
        <v>148</v>
      </c>
      <c r="B2" s="78"/>
      <c r="C2" s="118"/>
      <c r="D2" s="118"/>
      <c r="E2" s="118"/>
      <c r="F2" s="118"/>
      <c r="G2" s="118"/>
      <c r="H2" s="118"/>
      <c r="I2" s="119"/>
      <c r="J2" s="119"/>
      <c r="K2" s="119"/>
    </row>
    <row r="3" spans="1:11" ht="14.4" customHeight="1" thickBot="1" x14ac:dyDescent="0.35">
      <c r="A3" s="78"/>
      <c r="B3" s="78"/>
      <c r="C3" s="175"/>
      <c r="D3" s="176"/>
      <c r="E3" s="176"/>
      <c r="F3" s="176"/>
      <c r="G3" s="176"/>
      <c r="H3" s="122" t="s">
        <v>135</v>
      </c>
      <c r="I3" s="120">
        <f>IF(J3&lt;&gt;0,K3/J3,0)</f>
        <v>1.5077900240877136</v>
      </c>
      <c r="J3" s="120">
        <f>SUBTOTAL(9,J5:J1048576)</f>
        <v>330666.5</v>
      </c>
      <c r="K3" s="121">
        <f>SUBTOTAL(9,K5:K1048576)</f>
        <v>498575.64999999997</v>
      </c>
    </row>
    <row r="4" spans="1:11" s="79" customFormat="1" ht="14.4" customHeight="1" thickBot="1" x14ac:dyDescent="0.35">
      <c r="A4" s="229" t="s">
        <v>7</v>
      </c>
      <c r="B4" s="230" t="s">
        <v>8</v>
      </c>
      <c r="C4" s="230" t="s">
        <v>0</v>
      </c>
      <c r="D4" s="230" t="s">
        <v>9</v>
      </c>
      <c r="E4" s="230" t="s">
        <v>10</v>
      </c>
      <c r="F4" s="230" t="s">
        <v>2</v>
      </c>
      <c r="G4" s="230" t="s">
        <v>79</v>
      </c>
      <c r="H4" s="231" t="s">
        <v>14</v>
      </c>
      <c r="I4" s="232" t="s">
        <v>147</v>
      </c>
      <c r="J4" s="232" t="s">
        <v>16</v>
      </c>
      <c r="K4" s="233" t="s">
        <v>18</v>
      </c>
    </row>
    <row r="5" spans="1:11" ht="14.4" customHeight="1" x14ac:dyDescent="0.3">
      <c r="A5" s="234" t="s">
        <v>331</v>
      </c>
      <c r="B5" s="235" t="s">
        <v>333</v>
      </c>
      <c r="C5" s="236" t="s">
        <v>339</v>
      </c>
      <c r="D5" s="237" t="s">
        <v>340</v>
      </c>
      <c r="E5" s="236" t="s">
        <v>398</v>
      </c>
      <c r="F5" s="237" t="s">
        <v>399</v>
      </c>
      <c r="G5" s="236" t="s">
        <v>408</v>
      </c>
      <c r="H5" s="236" t="s">
        <v>409</v>
      </c>
      <c r="I5" s="238">
        <v>243.53285714285715</v>
      </c>
      <c r="J5" s="238">
        <v>41</v>
      </c>
      <c r="K5" s="239">
        <v>10261.5</v>
      </c>
    </row>
    <row r="6" spans="1:11" ht="14.4" customHeight="1" x14ac:dyDescent="0.3">
      <c r="A6" s="240" t="s">
        <v>331</v>
      </c>
      <c r="B6" s="241" t="s">
        <v>333</v>
      </c>
      <c r="C6" s="242" t="s">
        <v>339</v>
      </c>
      <c r="D6" s="243" t="s">
        <v>340</v>
      </c>
      <c r="E6" s="242" t="s">
        <v>398</v>
      </c>
      <c r="F6" s="243" t="s">
        <v>399</v>
      </c>
      <c r="G6" s="242" t="s">
        <v>410</v>
      </c>
      <c r="H6" s="242" t="s">
        <v>411</v>
      </c>
      <c r="I6" s="244">
        <v>0.31</v>
      </c>
      <c r="J6" s="244">
        <v>200</v>
      </c>
      <c r="K6" s="245">
        <v>62</v>
      </c>
    </row>
    <row r="7" spans="1:11" ht="14.4" customHeight="1" x14ac:dyDescent="0.3">
      <c r="A7" s="240" t="s">
        <v>331</v>
      </c>
      <c r="B7" s="241" t="s">
        <v>333</v>
      </c>
      <c r="C7" s="242" t="s">
        <v>339</v>
      </c>
      <c r="D7" s="243" t="s">
        <v>340</v>
      </c>
      <c r="E7" s="242" t="s">
        <v>398</v>
      </c>
      <c r="F7" s="243" t="s">
        <v>399</v>
      </c>
      <c r="G7" s="242" t="s">
        <v>412</v>
      </c>
      <c r="H7" s="242" t="s">
        <v>413</v>
      </c>
      <c r="I7" s="244">
        <v>13.059999999999999</v>
      </c>
      <c r="J7" s="244">
        <v>8</v>
      </c>
      <c r="K7" s="245">
        <v>104.47999999999999</v>
      </c>
    </row>
    <row r="8" spans="1:11" ht="14.4" customHeight="1" x14ac:dyDescent="0.3">
      <c r="A8" s="240" t="s">
        <v>331</v>
      </c>
      <c r="B8" s="241" t="s">
        <v>333</v>
      </c>
      <c r="C8" s="242" t="s">
        <v>339</v>
      </c>
      <c r="D8" s="243" t="s">
        <v>340</v>
      </c>
      <c r="E8" s="242" t="s">
        <v>398</v>
      </c>
      <c r="F8" s="243" t="s">
        <v>399</v>
      </c>
      <c r="G8" s="242" t="s">
        <v>414</v>
      </c>
      <c r="H8" s="242" t="s">
        <v>415</v>
      </c>
      <c r="I8" s="244">
        <v>0.37</v>
      </c>
      <c r="J8" s="244">
        <v>250</v>
      </c>
      <c r="K8" s="245">
        <v>92.5</v>
      </c>
    </row>
    <row r="9" spans="1:11" ht="14.4" customHeight="1" x14ac:dyDescent="0.3">
      <c r="A9" s="240" t="s">
        <v>331</v>
      </c>
      <c r="B9" s="241" t="s">
        <v>333</v>
      </c>
      <c r="C9" s="242" t="s">
        <v>339</v>
      </c>
      <c r="D9" s="243" t="s">
        <v>340</v>
      </c>
      <c r="E9" s="242" t="s">
        <v>400</v>
      </c>
      <c r="F9" s="243" t="s">
        <v>401</v>
      </c>
      <c r="G9" s="242" t="s">
        <v>416</v>
      </c>
      <c r="H9" s="242" t="s">
        <v>417</v>
      </c>
      <c r="I9" s="244">
        <v>0.20666666666666667</v>
      </c>
      <c r="J9" s="244">
        <v>300</v>
      </c>
      <c r="K9" s="245">
        <v>62</v>
      </c>
    </row>
    <row r="10" spans="1:11" ht="14.4" customHeight="1" x14ac:dyDescent="0.3">
      <c r="A10" s="240" t="s">
        <v>331</v>
      </c>
      <c r="B10" s="241" t="s">
        <v>333</v>
      </c>
      <c r="C10" s="242" t="s">
        <v>339</v>
      </c>
      <c r="D10" s="243" t="s">
        <v>340</v>
      </c>
      <c r="E10" s="242" t="s">
        <v>400</v>
      </c>
      <c r="F10" s="243" t="s">
        <v>401</v>
      </c>
      <c r="G10" s="242" t="s">
        <v>418</v>
      </c>
      <c r="H10" s="242" t="s">
        <v>419</v>
      </c>
      <c r="I10" s="244">
        <v>98.446666666666658</v>
      </c>
      <c r="J10" s="244">
        <v>37.5</v>
      </c>
      <c r="K10" s="245">
        <v>3691.6399999999994</v>
      </c>
    </row>
    <row r="11" spans="1:11" ht="14.4" customHeight="1" x14ac:dyDescent="0.3">
      <c r="A11" s="240" t="s">
        <v>331</v>
      </c>
      <c r="B11" s="241" t="s">
        <v>333</v>
      </c>
      <c r="C11" s="242" t="s">
        <v>339</v>
      </c>
      <c r="D11" s="243" t="s">
        <v>340</v>
      </c>
      <c r="E11" s="242" t="s">
        <v>400</v>
      </c>
      <c r="F11" s="243" t="s">
        <v>401</v>
      </c>
      <c r="G11" s="242" t="s">
        <v>420</v>
      </c>
      <c r="H11" s="242" t="s">
        <v>421</v>
      </c>
      <c r="I11" s="244">
        <v>1.44</v>
      </c>
      <c r="J11" s="244">
        <v>50</v>
      </c>
      <c r="K11" s="245">
        <v>72</v>
      </c>
    </row>
    <row r="12" spans="1:11" ht="14.4" customHeight="1" x14ac:dyDescent="0.3">
      <c r="A12" s="240" t="s">
        <v>331</v>
      </c>
      <c r="B12" s="241" t="s">
        <v>333</v>
      </c>
      <c r="C12" s="242" t="s">
        <v>339</v>
      </c>
      <c r="D12" s="243" t="s">
        <v>340</v>
      </c>
      <c r="E12" s="242" t="s">
        <v>400</v>
      </c>
      <c r="F12" s="243" t="s">
        <v>401</v>
      </c>
      <c r="G12" s="242" t="s">
        <v>422</v>
      </c>
      <c r="H12" s="242" t="s">
        <v>423</v>
      </c>
      <c r="I12" s="244">
        <v>183.04571428571427</v>
      </c>
      <c r="J12" s="244">
        <v>36</v>
      </c>
      <c r="K12" s="245">
        <v>6587.29</v>
      </c>
    </row>
    <row r="13" spans="1:11" ht="14.4" customHeight="1" x14ac:dyDescent="0.3">
      <c r="A13" s="240" t="s">
        <v>331</v>
      </c>
      <c r="B13" s="241" t="s">
        <v>333</v>
      </c>
      <c r="C13" s="242" t="s">
        <v>339</v>
      </c>
      <c r="D13" s="243" t="s">
        <v>340</v>
      </c>
      <c r="E13" s="242" t="s">
        <v>400</v>
      </c>
      <c r="F13" s="243" t="s">
        <v>401</v>
      </c>
      <c r="G13" s="242" t="s">
        <v>424</v>
      </c>
      <c r="H13" s="242" t="s">
        <v>425</v>
      </c>
      <c r="I13" s="244">
        <v>0.60249999999999992</v>
      </c>
      <c r="J13" s="244">
        <v>2000</v>
      </c>
      <c r="K13" s="245">
        <v>1205</v>
      </c>
    </row>
    <row r="14" spans="1:11" ht="14.4" customHeight="1" x14ac:dyDescent="0.3">
      <c r="A14" s="240" t="s">
        <v>331</v>
      </c>
      <c r="B14" s="241" t="s">
        <v>333</v>
      </c>
      <c r="C14" s="242" t="s">
        <v>339</v>
      </c>
      <c r="D14" s="243" t="s">
        <v>340</v>
      </c>
      <c r="E14" s="242" t="s">
        <v>400</v>
      </c>
      <c r="F14" s="243" t="s">
        <v>401</v>
      </c>
      <c r="G14" s="242" t="s">
        <v>426</v>
      </c>
      <c r="H14" s="242" t="s">
        <v>427</v>
      </c>
      <c r="I14" s="244">
        <v>2.2000000000000002</v>
      </c>
      <c r="J14" s="244">
        <v>100</v>
      </c>
      <c r="K14" s="245">
        <v>220</v>
      </c>
    </row>
    <row r="15" spans="1:11" ht="14.4" customHeight="1" x14ac:dyDescent="0.3">
      <c r="A15" s="240" t="s">
        <v>331</v>
      </c>
      <c r="B15" s="241" t="s">
        <v>333</v>
      </c>
      <c r="C15" s="242" t="s">
        <v>339</v>
      </c>
      <c r="D15" s="243" t="s">
        <v>340</v>
      </c>
      <c r="E15" s="242" t="s">
        <v>400</v>
      </c>
      <c r="F15" s="243" t="s">
        <v>401</v>
      </c>
      <c r="G15" s="242" t="s">
        <v>428</v>
      </c>
      <c r="H15" s="242" t="s">
        <v>429</v>
      </c>
      <c r="I15" s="244">
        <v>0.81428571428571439</v>
      </c>
      <c r="J15" s="244">
        <v>34000</v>
      </c>
      <c r="K15" s="245">
        <v>27692.400000000001</v>
      </c>
    </row>
    <row r="16" spans="1:11" ht="14.4" customHeight="1" x14ac:dyDescent="0.3">
      <c r="A16" s="240" t="s">
        <v>331</v>
      </c>
      <c r="B16" s="241" t="s">
        <v>333</v>
      </c>
      <c r="C16" s="242" t="s">
        <v>339</v>
      </c>
      <c r="D16" s="243" t="s">
        <v>340</v>
      </c>
      <c r="E16" s="242" t="s">
        <v>400</v>
      </c>
      <c r="F16" s="243" t="s">
        <v>401</v>
      </c>
      <c r="G16" s="242" t="s">
        <v>430</v>
      </c>
      <c r="H16" s="242" t="s">
        <v>431</v>
      </c>
      <c r="I16" s="244">
        <v>1.1114285714285717</v>
      </c>
      <c r="J16" s="244">
        <v>36000</v>
      </c>
      <c r="K16" s="245">
        <v>39954.950000000004</v>
      </c>
    </row>
    <row r="17" spans="1:11" ht="14.4" customHeight="1" x14ac:dyDescent="0.3">
      <c r="A17" s="240" t="s">
        <v>331</v>
      </c>
      <c r="B17" s="241" t="s">
        <v>333</v>
      </c>
      <c r="C17" s="242" t="s">
        <v>339</v>
      </c>
      <c r="D17" s="243" t="s">
        <v>340</v>
      </c>
      <c r="E17" s="242" t="s">
        <v>400</v>
      </c>
      <c r="F17" s="243" t="s">
        <v>401</v>
      </c>
      <c r="G17" s="242" t="s">
        <v>432</v>
      </c>
      <c r="H17" s="242" t="s">
        <v>433</v>
      </c>
      <c r="I17" s="244">
        <v>56.29</v>
      </c>
      <c r="J17" s="244">
        <v>1200</v>
      </c>
      <c r="K17" s="245">
        <v>67545.47</v>
      </c>
    </row>
    <row r="18" spans="1:11" ht="14.4" customHeight="1" x14ac:dyDescent="0.3">
      <c r="A18" s="240" t="s">
        <v>331</v>
      </c>
      <c r="B18" s="241" t="s">
        <v>333</v>
      </c>
      <c r="C18" s="242" t="s">
        <v>339</v>
      </c>
      <c r="D18" s="243" t="s">
        <v>340</v>
      </c>
      <c r="E18" s="242" t="s">
        <v>400</v>
      </c>
      <c r="F18" s="243" t="s">
        <v>401</v>
      </c>
      <c r="G18" s="242" t="s">
        <v>434</v>
      </c>
      <c r="H18" s="242" t="s">
        <v>435</v>
      </c>
      <c r="I18" s="244">
        <v>2.8449999999999998</v>
      </c>
      <c r="J18" s="244">
        <v>400</v>
      </c>
      <c r="K18" s="245">
        <v>1138</v>
      </c>
    </row>
    <row r="19" spans="1:11" ht="14.4" customHeight="1" x14ac:dyDescent="0.3">
      <c r="A19" s="240" t="s">
        <v>331</v>
      </c>
      <c r="B19" s="241" t="s">
        <v>333</v>
      </c>
      <c r="C19" s="242" t="s">
        <v>339</v>
      </c>
      <c r="D19" s="243" t="s">
        <v>340</v>
      </c>
      <c r="E19" s="242" t="s">
        <v>400</v>
      </c>
      <c r="F19" s="243" t="s">
        <v>401</v>
      </c>
      <c r="G19" s="242" t="s">
        <v>436</v>
      </c>
      <c r="H19" s="242" t="s">
        <v>437</v>
      </c>
      <c r="I19" s="244">
        <v>12.11</v>
      </c>
      <c r="J19" s="244">
        <v>10</v>
      </c>
      <c r="K19" s="245">
        <v>121.1</v>
      </c>
    </row>
    <row r="20" spans="1:11" ht="14.4" customHeight="1" x14ac:dyDescent="0.3">
      <c r="A20" s="240" t="s">
        <v>331</v>
      </c>
      <c r="B20" s="241" t="s">
        <v>333</v>
      </c>
      <c r="C20" s="242" t="s">
        <v>339</v>
      </c>
      <c r="D20" s="243" t="s">
        <v>340</v>
      </c>
      <c r="E20" s="242" t="s">
        <v>400</v>
      </c>
      <c r="F20" s="243" t="s">
        <v>401</v>
      </c>
      <c r="G20" s="242" t="s">
        <v>438</v>
      </c>
      <c r="H20" s="242" t="s">
        <v>439</v>
      </c>
      <c r="I20" s="244">
        <v>21.206666666666667</v>
      </c>
      <c r="J20" s="244">
        <v>25</v>
      </c>
      <c r="K20" s="245">
        <v>530</v>
      </c>
    </row>
    <row r="21" spans="1:11" ht="14.4" customHeight="1" x14ac:dyDescent="0.3">
      <c r="A21" s="240" t="s">
        <v>331</v>
      </c>
      <c r="B21" s="241" t="s">
        <v>333</v>
      </c>
      <c r="C21" s="242" t="s">
        <v>339</v>
      </c>
      <c r="D21" s="243" t="s">
        <v>340</v>
      </c>
      <c r="E21" s="242" t="s">
        <v>400</v>
      </c>
      <c r="F21" s="243" t="s">
        <v>401</v>
      </c>
      <c r="G21" s="242" t="s">
        <v>440</v>
      </c>
      <c r="H21" s="242" t="s">
        <v>441</v>
      </c>
      <c r="I21" s="244">
        <v>1.79</v>
      </c>
      <c r="J21" s="244">
        <v>400</v>
      </c>
      <c r="K21" s="245">
        <v>716</v>
      </c>
    </row>
    <row r="22" spans="1:11" ht="14.4" customHeight="1" x14ac:dyDescent="0.3">
      <c r="A22" s="240" t="s">
        <v>331</v>
      </c>
      <c r="B22" s="241" t="s">
        <v>333</v>
      </c>
      <c r="C22" s="242" t="s">
        <v>339</v>
      </c>
      <c r="D22" s="243" t="s">
        <v>340</v>
      </c>
      <c r="E22" s="242" t="s">
        <v>400</v>
      </c>
      <c r="F22" s="243" t="s">
        <v>401</v>
      </c>
      <c r="G22" s="242" t="s">
        <v>442</v>
      </c>
      <c r="H22" s="242" t="s">
        <v>443</v>
      </c>
      <c r="I22" s="244">
        <v>0.81</v>
      </c>
      <c r="J22" s="244">
        <v>11000</v>
      </c>
      <c r="K22" s="245">
        <v>8921.6200000000008</v>
      </c>
    </row>
    <row r="23" spans="1:11" ht="14.4" customHeight="1" x14ac:dyDescent="0.3">
      <c r="A23" s="240" t="s">
        <v>331</v>
      </c>
      <c r="B23" s="241" t="s">
        <v>333</v>
      </c>
      <c r="C23" s="242" t="s">
        <v>339</v>
      </c>
      <c r="D23" s="243" t="s">
        <v>340</v>
      </c>
      <c r="E23" s="242" t="s">
        <v>400</v>
      </c>
      <c r="F23" s="243" t="s">
        <v>401</v>
      </c>
      <c r="G23" s="242" t="s">
        <v>444</v>
      </c>
      <c r="H23" s="242" t="s">
        <v>445</v>
      </c>
      <c r="I23" s="244">
        <v>133.68</v>
      </c>
      <c r="J23" s="244">
        <v>1</v>
      </c>
      <c r="K23" s="245">
        <v>133.68</v>
      </c>
    </row>
    <row r="24" spans="1:11" ht="14.4" customHeight="1" x14ac:dyDescent="0.3">
      <c r="A24" s="240" t="s">
        <v>331</v>
      </c>
      <c r="B24" s="241" t="s">
        <v>333</v>
      </c>
      <c r="C24" s="242" t="s">
        <v>339</v>
      </c>
      <c r="D24" s="243" t="s">
        <v>340</v>
      </c>
      <c r="E24" s="242" t="s">
        <v>400</v>
      </c>
      <c r="F24" s="243" t="s">
        <v>401</v>
      </c>
      <c r="G24" s="242" t="s">
        <v>446</v>
      </c>
      <c r="H24" s="242" t="s">
        <v>447</v>
      </c>
      <c r="I24" s="244">
        <v>622.74</v>
      </c>
      <c r="J24" s="244">
        <v>2</v>
      </c>
      <c r="K24" s="245">
        <v>1245.48</v>
      </c>
    </row>
    <row r="25" spans="1:11" ht="14.4" customHeight="1" x14ac:dyDescent="0.3">
      <c r="A25" s="240" t="s">
        <v>331</v>
      </c>
      <c r="B25" s="241" t="s">
        <v>333</v>
      </c>
      <c r="C25" s="242" t="s">
        <v>339</v>
      </c>
      <c r="D25" s="243" t="s">
        <v>340</v>
      </c>
      <c r="E25" s="242" t="s">
        <v>400</v>
      </c>
      <c r="F25" s="243" t="s">
        <v>401</v>
      </c>
      <c r="G25" s="242" t="s">
        <v>448</v>
      </c>
      <c r="H25" s="242" t="s">
        <v>449</v>
      </c>
      <c r="I25" s="244">
        <v>835</v>
      </c>
      <c r="J25" s="244">
        <v>2</v>
      </c>
      <c r="K25" s="245">
        <v>1670</v>
      </c>
    </row>
    <row r="26" spans="1:11" ht="14.4" customHeight="1" x14ac:dyDescent="0.3">
      <c r="A26" s="240" t="s">
        <v>331</v>
      </c>
      <c r="B26" s="241" t="s">
        <v>333</v>
      </c>
      <c r="C26" s="242" t="s">
        <v>339</v>
      </c>
      <c r="D26" s="243" t="s">
        <v>340</v>
      </c>
      <c r="E26" s="242" t="s">
        <v>400</v>
      </c>
      <c r="F26" s="243" t="s">
        <v>401</v>
      </c>
      <c r="G26" s="242" t="s">
        <v>450</v>
      </c>
      <c r="H26" s="242" t="s">
        <v>451</v>
      </c>
      <c r="I26" s="244">
        <v>872</v>
      </c>
      <c r="J26" s="244">
        <v>2</v>
      </c>
      <c r="K26" s="245">
        <v>1744</v>
      </c>
    </row>
    <row r="27" spans="1:11" ht="14.4" customHeight="1" x14ac:dyDescent="0.3">
      <c r="A27" s="240" t="s">
        <v>331</v>
      </c>
      <c r="B27" s="241" t="s">
        <v>333</v>
      </c>
      <c r="C27" s="242" t="s">
        <v>339</v>
      </c>
      <c r="D27" s="243" t="s">
        <v>340</v>
      </c>
      <c r="E27" s="242" t="s">
        <v>400</v>
      </c>
      <c r="F27" s="243" t="s">
        <v>401</v>
      </c>
      <c r="G27" s="242" t="s">
        <v>452</v>
      </c>
      <c r="H27" s="242" t="s">
        <v>453</v>
      </c>
      <c r="I27" s="244">
        <v>158.51</v>
      </c>
      <c r="J27" s="244">
        <v>10</v>
      </c>
      <c r="K27" s="245">
        <v>1585.1</v>
      </c>
    </row>
    <row r="28" spans="1:11" ht="14.4" customHeight="1" x14ac:dyDescent="0.3">
      <c r="A28" s="240" t="s">
        <v>331</v>
      </c>
      <c r="B28" s="241" t="s">
        <v>333</v>
      </c>
      <c r="C28" s="242" t="s">
        <v>339</v>
      </c>
      <c r="D28" s="243" t="s">
        <v>340</v>
      </c>
      <c r="E28" s="242" t="s">
        <v>400</v>
      </c>
      <c r="F28" s="243" t="s">
        <v>401</v>
      </c>
      <c r="G28" s="242" t="s">
        <v>454</v>
      </c>
      <c r="H28" s="242" t="s">
        <v>455</v>
      </c>
      <c r="I28" s="244">
        <v>25.26</v>
      </c>
      <c r="J28" s="244">
        <v>250</v>
      </c>
      <c r="K28" s="245">
        <v>6316.2</v>
      </c>
    </row>
    <row r="29" spans="1:11" ht="14.4" customHeight="1" x14ac:dyDescent="0.3">
      <c r="A29" s="240" t="s">
        <v>331</v>
      </c>
      <c r="B29" s="241" t="s">
        <v>333</v>
      </c>
      <c r="C29" s="242" t="s">
        <v>339</v>
      </c>
      <c r="D29" s="243" t="s">
        <v>340</v>
      </c>
      <c r="E29" s="242" t="s">
        <v>400</v>
      </c>
      <c r="F29" s="243" t="s">
        <v>401</v>
      </c>
      <c r="G29" s="242" t="s">
        <v>456</v>
      </c>
      <c r="H29" s="242" t="s">
        <v>457</v>
      </c>
      <c r="I29" s="244">
        <v>0.83</v>
      </c>
      <c r="J29" s="244">
        <v>4000</v>
      </c>
      <c r="K29" s="245">
        <v>3311.77</v>
      </c>
    </row>
    <row r="30" spans="1:11" ht="14.4" customHeight="1" x14ac:dyDescent="0.3">
      <c r="A30" s="240" t="s">
        <v>331</v>
      </c>
      <c r="B30" s="241" t="s">
        <v>333</v>
      </c>
      <c r="C30" s="242" t="s">
        <v>339</v>
      </c>
      <c r="D30" s="243" t="s">
        <v>340</v>
      </c>
      <c r="E30" s="242" t="s">
        <v>400</v>
      </c>
      <c r="F30" s="243" t="s">
        <v>401</v>
      </c>
      <c r="G30" s="242" t="s">
        <v>458</v>
      </c>
      <c r="H30" s="242" t="s">
        <v>459</v>
      </c>
      <c r="I30" s="244">
        <v>31.754999999999999</v>
      </c>
      <c r="J30" s="244">
        <v>200</v>
      </c>
      <c r="K30" s="245">
        <v>6350.08</v>
      </c>
    </row>
    <row r="31" spans="1:11" ht="14.4" customHeight="1" x14ac:dyDescent="0.3">
      <c r="A31" s="240" t="s">
        <v>331</v>
      </c>
      <c r="B31" s="241" t="s">
        <v>333</v>
      </c>
      <c r="C31" s="242" t="s">
        <v>339</v>
      </c>
      <c r="D31" s="243" t="s">
        <v>340</v>
      </c>
      <c r="E31" s="242" t="s">
        <v>402</v>
      </c>
      <c r="F31" s="243" t="s">
        <v>403</v>
      </c>
      <c r="G31" s="242" t="s">
        <v>460</v>
      </c>
      <c r="H31" s="242" t="s">
        <v>461</v>
      </c>
      <c r="I31" s="244">
        <v>0.25666666666666665</v>
      </c>
      <c r="J31" s="244">
        <v>6000</v>
      </c>
      <c r="K31" s="245">
        <v>1536.2</v>
      </c>
    </row>
    <row r="32" spans="1:11" ht="14.4" customHeight="1" x14ac:dyDescent="0.3">
      <c r="A32" s="240" t="s">
        <v>331</v>
      </c>
      <c r="B32" s="241" t="s">
        <v>333</v>
      </c>
      <c r="C32" s="242" t="s">
        <v>339</v>
      </c>
      <c r="D32" s="243" t="s">
        <v>340</v>
      </c>
      <c r="E32" s="242" t="s">
        <v>402</v>
      </c>
      <c r="F32" s="243" t="s">
        <v>403</v>
      </c>
      <c r="G32" s="242" t="s">
        <v>462</v>
      </c>
      <c r="H32" s="242" t="s">
        <v>463</v>
      </c>
      <c r="I32" s="244">
        <v>0.27142857142857146</v>
      </c>
      <c r="J32" s="244">
        <v>95000</v>
      </c>
      <c r="K32" s="245">
        <v>25906.639999999999</v>
      </c>
    </row>
    <row r="33" spans="1:11" ht="14.4" customHeight="1" x14ac:dyDescent="0.3">
      <c r="A33" s="240" t="s">
        <v>331</v>
      </c>
      <c r="B33" s="241" t="s">
        <v>333</v>
      </c>
      <c r="C33" s="242" t="s">
        <v>339</v>
      </c>
      <c r="D33" s="243" t="s">
        <v>340</v>
      </c>
      <c r="E33" s="242" t="s">
        <v>402</v>
      </c>
      <c r="F33" s="243" t="s">
        <v>403</v>
      </c>
      <c r="G33" s="242" t="s">
        <v>464</v>
      </c>
      <c r="H33" s="242" t="s">
        <v>465</v>
      </c>
      <c r="I33" s="244">
        <v>95</v>
      </c>
      <c r="J33" s="244">
        <v>2</v>
      </c>
      <c r="K33" s="245">
        <v>190</v>
      </c>
    </row>
    <row r="34" spans="1:11" ht="14.4" customHeight="1" x14ac:dyDescent="0.3">
      <c r="A34" s="240" t="s">
        <v>331</v>
      </c>
      <c r="B34" s="241" t="s">
        <v>333</v>
      </c>
      <c r="C34" s="242" t="s">
        <v>339</v>
      </c>
      <c r="D34" s="243" t="s">
        <v>340</v>
      </c>
      <c r="E34" s="242" t="s">
        <v>402</v>
      </c>
      <c r="F34" s="243" t="s">
        <v>403</v>
      </c>
      <c r="G34" s="242" t="s">
        <v>466</v>
      </c>
      <c r="H34" s="242" t="s">
        <v>467</v>
      </c>
      <c r="I34" s="244">
        <v>7.2000000000000011</v>
      </c>
      <c r="J34" s="244">
        <v>9360</v>
      </c>
      <c r="K34" s="245">
        <v>67388.099999999991</v>
      </c>
    </row>
    <row r="35" spans="1:11" ht="14.4" customHeight="1" x14ac:dyDescent="0.3">
      <c r="A35" s="240" t="s">
        <v>331</v>
      </c>
      <c r="B35" s="241" t="s">
        <v>333</v>
      </c>
      <c r="C35" s="242" t="s">
        <v>339</v>
      </c>
      <c r="D35" s="243" t="s">
        <v>340</v>
      </c>
      <c r="E35" s="242" t="s">
        <v>402</v>
      </c>
      <c r="F35" s="243" t="s">
        <v>403</v>
      </c>
      <c r="G35" s="242" t="s">
        <v>468</v>
      </c>
      <c r="H35" s="242" t="s">
        <v>469</v>
      </c>
      <c r="I35" s="244">
        <v>1.4000000000000001</v>
      </c>
      <c r="J35" s="244">
        <v>93000</v>
      </c>
      <c r="K35" s="245">
        <v>130200.5</v>
      </c>
    </row>
    <row r="36" spans="1:11" ht="14.4" customHeight="1" x14ac:dyDescent="0.3">
      <c r="A36" s="240" t="s">
        <v>331</v>
      </c>
      <c r="B36" s="241" t="s">
        <v>333</v>
      </c>
      <c r="C36" s="242" t="s">
        <v>339</v>
      </c>
      <c r="D36" s="243" t="s">
        <v>340</v>
      </c>
      <c r="E36" s="242" t="s">
        <v>402</v>
      </c>
      <c r="F36" s="243" t="s">
        <v>403</v>
      </c>
      <c r="G36" s="242" t="s">
        <v>470</v>
      </c>
      <c r="H36" s="242" t="s">
        <v>471</v>
      </c>
      <c r="I36" s="244">
        <v>0.76</v>
      </c>
      <c r="J36" s="244">
        <v>1000</v>
      </c>
      <c r="K36" s="245">
        <v>760.96</v>
      </c>
    </row>
    <row r="37" spans="1:11" ht="14.4" customHeight="1" x14ac:dyDescent="0.3">
      <c r="A37" s="240" t="s">
        <v>331</v>
      </c>
      <c r="B37" s="241" t="s">
        <v>333</v>
      </c>
      <c r="C37" s="242" t="s">
        <v>339</v>
      </c>
      <c r="D37" s="243" t="s">
        <v>340</v>
      </c>
      <c r="E37" s="242" t="s">
        <v>402</v>
      </c>
      <c r="F37" s="243" t="s">
        <v>403</v>
      </c>
      <c r="G37" s="242" t="s">
        <v>472</v>
      </c>
      <c r="H37" s="242" t="s">
        <v>473</v>
      </c>
      <c r="I37" s="244">
        <v>0.2</v>
      </c>
      <c r="J37" s="244">
        <v>1000</v>
      </c>
      <c r="K37" s="245">
        <v>199.26</v>
      </c>
    </row>
    <row r="38" spans="1:11" ht="14.4" customHeight="1" x14ac:dyDescent="0.3">
      <c r="A38" s="240" t="s">
        <v>331</v>
      </c>
      <c r="B38" s="241" t="s">
        <v>333</v>
      </c>
      <c r="C38" s="242" t="s">
        <v>339</v>
      </c>
      <c r="D38" s="243" t="s">
        <v>340</v>
      </c>
      <c r="E38" s="242" t="s">
        <v>402</v>
      </c>
      <c r="F38" s="243" t="s">
        <v>403</v>
      </c>
      <c r="G38" s="242" t="s">
        <v>474</v>
      </c>
      <c r="H38" s="242" t="s">
        <v>475</v>
      </c>
      <c r="I38" s="244">
        <v>76.23</v>
      </c>
      <c r="J38" s="244">
        <v>4</v>
      </c>
      <c r="K38" s="245">
        <v>304.92</v>
      </c>
    </row>
    <row r="39" spans="1:11" ht="14.4" customHeight="1" x14ac:dyDescent="0.3">
      <c r="A39" s="240" t="s">
        <v>331</v>
      </c>
      <c r="B39" s="241" t="s">
        <v>333</v>
      </c>
      <c r="C39" s="242" t="s">
        <v>339</v>
      </c>
      <c r="D39" s="243" t="s">
        <v>340</v>
      </c>
      <c r="E39" s="242" t="s">
        <v>402</v>
      </c>
      <c r="F39" s="243" t="s">
        <v>403</v>
      </c>
      <c r="G39" s="242" t="s">
        <v>476</v>
      </c>
      <c r="H39" s="242" t="s">
        <v>477</v>
      </c>
      <c r="I39" s="244">
        <v>0.66</v>
      </c>
      <c r="J39" s="244">
        <v>2000</v>
      </c>
      <c r="K39" s="245">
        <v>1323.74</v>
      </c>
    </row>
    <row r="40" spans="1:11" ht="14.4" customHeight="1" x14ac:dyDescent="0.3">
      <c r="A40" s="240" t="s">
        <v>331</v>
      </c>
      <c r="B40" s="241" t="s">
        <v>333</v>
      </c>
      <c r="C40" s="242" t="s">
        <v>339</v>
      </c>
      <c r="D40" s="243" t="s">
        <v>340</v>
      </c>
      <c r="E40" s="242" t="s">
        <v>402</v>
      </c>
      <c r="F40" s="243" t="s">
        <v>403</v>
      </c>
      <c r="G40" s="242" t="s">
        <v>478</v>
      </c>
      <c r="H40" s="242" t="s">
        <v>479</v>
      </c>
      <c r="I40" s="244">
        <v>20.13</v>
      </c>
      <c r="J40" s="244">
        <v>100</v>
      </c>
      <c r="K40" s="245">
        <v>2013.44</v>
      </c>
    </row>
    <row r="41" spans="1:11" ht="14.4" customHeight="1" x14ac:dyDescent="0.3">
      <c r="A41" s="240" t="s">
        <v>331</v>
      </c>
      <c r="B41" s="241" t="s">
        <v>333</v>
      </c>
      <c r="C41" s="242" t="s">
        <v>339</v>
      </c>
      <c r="D41" s="243" t="s">
        <v>340</v>
      </c>
      <c r="E41" s="242" t="s">
        <v>402</v>
      </c>
      <c r="F41" s="243" t="s">
        <v>403</v>
      </c>
      <c r="G41" s="242" t="s">
        <v>480</v>
      </c>
      <c r="H41" s="242" t="s">
        <v>481</v>
      </c>
      <c r="I41" s="244">
        <v>8.81</v>
      </c>
      <c r="J41" s="244">
        <v>100</v>
      </c>
      <c r="K41" s="245">
        <v>880.88</v>
      </c>
    </row>
    <row r="42" spans="1:11" ht="14.4" customHeight="1" x14ac:dyDescent="0.3">
      <c r="A42" s="240" t="s">
        <v>331</v>
      </c>
      <c r="B42" s="241" t="s">
        <v>333</v>
      </c>
      <c r="C42" s="242" t="s">
        <v>339</v>
      </c>
      <c r="D42" s="243" t="s">
        <v>340</v>
      </c>
      <c r="E42" s="242" t="s">
        <v>404</v>
      </c>
      <c r="F42" s="243" t="s">
        <v>405</v>
      </c>
      <c r="G42" s="242" t="s">
        <v>482</v>
      </c>
      <c r="H42" s="242" t="s">
        <v>483</v>
      </c>
      <c r="I42" s="244">
        <v>139.5</v>
      </c>
      <c r="J42" s="244">
        <v>2</v>
      </c>
      <c r="K42" s="245">
        <v>279</v>
      </c>
    </row>
    <row r="43" spans="1:11" ht="14.4" customHeight="1" x14ac:dyDescent="0.3">
      <c r="A43" s="240" t="s">
        <v>331</v>
      </c>
      <c r="B43" s="241" t="s">
        <v>333</v>
      </c>
      <c r="C43" s="242" t="s">
        <v>339</v>
      </c>
      <c r="D43" s="243" t="s">
        <v>340</v>
      </c>
      <c r="E43" s="242" t="s">
        <v>406</v>
      </c>
      <c r="F43" s="243" t="s">
        <v>407</v>
      </c>
      <c r="G43" s="242" t="s">
        <v>484</v>
      </c>
      <c r="H43" s="242" t="s">
        <v>485</v>
      </c>
      <c r="I43" s="244">
        <v>0.77142857142857146</v>
      </c>
      <c r="J43" s="244">
        <v>5900</v>
      </c>
      <c r="K43" s="245">
        <v>4552</v>
      </c>
    </row>
    <row r="44" spans="1:11" ht="14.4" customHeight="1" x14ac:dyDescent="0.3">
      <c r="A44" s="240" t="s">
        <v>331</v>
      </c>
      <c r="B44" s="241" t="s">
        <v>333</v>
      </c>
      <c r="C44" s="242" t="s">
        <v>339</v>
      </c>
      <c r="D44" s="243" t="s">
        <v>340</v>
      </c>
      <c r="E44" s="242" t="s">
        <v>406</v>
      </c>
      <c r="F44" s="243" t="s">
        <v>407</v>
      </c>
      <c r="G44" s="242" t="s">
        <v>486</v>
      </c>
      <c r="H44" s="242" t="s">
        <v>487</v>
      </c>
      <c r="I44" s="244">
        <v>7.35</v>
      </c>
      <c r="J44" s="244">
        <v>50</v>
      </c>
      <c r="K44" s="245">
        <v>367.5</v>
      </c>
    </row>
    <row r="45" spans="1:11" ht="14.4" customHeight="1" x14ac:dyDescent="0.3">
      <c r="A45" s="240" t="s">
        <v>331</v>
      </c>
      <c r="B45" s="241" t="s">
        <v>333</v>
      </c>
      <c r="C45" s="242" t="s">
        <v>339</v>
      </c>
      <c r="D45" s="243" t="s">
        <v>340</v>
      </c>
      <c r="E45" s="242" t="s">
        <v>406</v>
      </c>
      <c r="F45" s="243" t="s">
        <v>407</v>
      </c>
      <c r="G45" s="242" t="s">
        <v>488</v>
      </c>
      <c r="H45" s="242" t="s">
        <v>489</v>
      </c>
      <c r="I45" s="244">
        <v>7.496666666666667</v>
      </c>
      <c r="J45" s="244">
        <v>150</v>
      </c>
      <c r="K45" s="245">
        <v>1124.5</v>
      </c>
    </row>
    <row r="46" spans="1:11" ht="14.4" customHeight="1" x14ac:dyDescent="0.3">
      <c r="A46" s="240" t="s">
        <v>331</v>
      </c>
      <c r="B46" s="241" t="s">
        <v>333</v>
      </c>
      <c r="C46" s="242" t="s">
        <v>339</v>
      </c>
      <c r="D46" s="243" t="s">
        <v>340</v>
      </c>
      <c r="E46" s="242" t="s">
        <v>406</v>
      </c>
      <c r="F46" s="243" t="s">
        <v>407</v>
      </c>
      <c r="G46" s="242" t="s">
        <v>490</v>
      </c>
      <c r="H46" s="242" t="s">
        <v>491</v>
      </c>
      <c r="I46" s="244">
        <v>7.4949999999999992</v>
      </c>
      <c r="J46" s="244">
        <v>250</v>
      </c>
      <c r="K46" s="245">
        <v>1874</v>
      </c>
    </row>
    <row r="47" spans="1:11" ht="14.4" customHeight="1" x14ac:dyDescent="0.3">
      <c r="A47" s="240" t="s">
        <v>331</v>
      </c>
      <c r="B47" s="241" t="s">
        <v>333</v>
      </c>
      <c r="C47" s="242" t="s">
        <v>339</v>
      </c>
      <c r="D47" s="243" t="s">
        <v>340</v>
      </c>
      <c r="E47" s="242" t="s">
        <v>406</v>
      </c>
      <c r="F47" s="243" t="s">
        <v>407</v>
      </c>
      <c r="G47" s="242" t="s">
        <v>492</v>
      </c>
      <c r="H47" s="242" t="s">
        <v>493</v>
      </c>
      <c r="I47" s="244">
        <v>7.4875000000000007</v>
      </c>
      <c r="J47" s="244">
        <v>200</v>
      </c>
      <c r="K47" s="245">
        <v>1497.5</v>
      </c>
    </row>
    <row r="48" spans="1:11" ht="14.4" customHeight="1" x14ac:dyDescent="0.3">
      <c r="A48" s="240" t="s">
        <v>331</v>
      </c>
      <c r="B48" s="241" t="s">
        <v>333</v>
      </c>
      <c r="C48" s="242" t="s">
        <v>339</v>
      </c>
      <c r="D48" s="243" t="s">
        <v>340</v>
      </c>
      <c r="E48" s="242" t="s">
        <v>406</v>
      </c>
      <c r="F48" s="243" t="s">
        <v>407</v>
      </c>
      <c r="G48" s="242" t="s">
        <v>494</v>
      </c>
      <c r="H48" s="242" t="s">
        <v>495</v>
      </c>
      <c r="I48" s="244">
        <v>0.82</v>
      </c>
      <c r="J48" s="244">
        <v>1400</v>
      </c>
      <c r="K48" s="245">
        <v>1148</v>
      </c>
    </row>
    <row r="49" spans="1:11" ht="14.4" customHeight="1" x14ac:dyDescent="0.3">
      <c r="A49" s="240" t="s">
        <v>331</v>
      </c>
      <c r="B49" s="241" t="s">
        <v>333</v>
      </c>
      <c r="C49" s="242" t="s">
        <v>339</v>
      </c>
      <c r="D49" s="243" t="s">
        <v>340</v>
      </c>
      <c r="E49" s="242" t="s">
        <v>406</v>
      </c>
      <c r="F49" s="243" t="s">
        <v>407</v>
      </c>
      <c r="G49" s="242" t="s">
        <v>496</v>
      </c>
      <c r="H49" s="242" t="s">
        <v>497</v>
      </c>
      <c r="I49" s="244">
        <v>0.78599999999999992</v>
      </c>
      <c r="J49" s="244">
        <v>3300</v>
      </c>
      <c r="K49" s="245">
        <v>2554</v>
      </c>
    </row>
    <row r="50" spans="1:11" ht="14.4" customHeight="1" x14ac:dyDescent="0.3">
      <c r="A50" s="240" t="s">
        <v>331</v>
      </c>
      <c r="B50" s="241" t="s">
        <v>333</v>
      </c>
      <c r="C50" s="242" t="s">
        <v>343</v>
      </c>
      <c r="D50" s="243" t="s">
        <v>344</v>
      </c>
      <c r="E50" s="242" t="s">
        <v>400</v>
      </c>
      <c r="F50" s="243" t="s">
        <v>401</v>
      </c>
      <c r="G50" s="242" t="s">
        <v>498</v>
      </c>
      <c r="H50" s="242" t="s">
        <v>499</v>
      </c>
      <c r="I50" s="244">
        <v>2.82</v>
      </c>
      <c r="J50" s="244">
        <v>50</v>
      </c>
      <c r="K50" s="245">
        <v>141</v>
      </c>
    </row>
    <row r="51" spans="1:11" ht="14.4" customHeight="1" x14ac:dyDescent="0.3">
      <c r="A51" s="240" t="s">
        <v>331</v>
      </c>
      <c r="B51" s="241" t="s">
        <v>333</v>
      </c>
      <c r="C51" s="242" t="s">
        <v>343</v>
      </c>
      <c r="D51" s="243" t="s">
        <v>344</v>
      </c>
      <c r="E51" s="242" t="s">
        <v>400</v>
      </c>
      <c r="F51" s="243" t="s">
        <v>401</v>
      </c>
      <c r="G51" s="242" t="s">
        <v>500</v>
      </c>
      <c r="H51" s="242" t="s">
        <v>501</v>
      </c>
      <c r="I51" s="244">
        <v>2057</v>
      </c>
      <c r="J51" s="244">
        <v>1</v>
      </c>
      <c r="K51" s="245">
        <v>2057</v>
      </c>
    </row>
    <row r="52" spans="1:11" ht="14.4" customHeight="1" x14ac:dyDescent="0.3">
      <c r="A52" s="240" t="s">
        <v>331</v>
      </c>
      <c r="B52" s="241" t="s">
        <v>333</v>
      </c>
      <c r="C52" s="242" t="s">
        <v>343</v>
      </c>
      <c r="D52" s="243" t="s">
        <v>344</v>
      </c>
      <c r="E52" s="242" t="s">
        <v>400</v>
      </c>
      <c r="F52" s="243" t="s">
        <v>401</v>
      </c>
      <c r="G52" s="242" t="s">
        <v>502</v>
      </c>
      <c r="H52" s="242" t="s">
        <v>503</v>
      </c>
      <c r="I52" s="244">
        <v>1192.58</v>
      </c>
      <c r="J52" s="244">
        <v>2</v>
      </c>
      <c r="K52" s="245">
        <v>2385.15</v>
      </c>
    </row>
    <row r="53" spans="1:11" ht="14.4" customHeight="1" x14ac:dyDescent="0.3">
      <c r="A53" s="240" t="s">
        <v>331</v>
      </c>
      <c r="B53" s="241" t="s">
        <v>333</v>
      </c>
      <c r="C53" s="242" t="s">
        <v>343</v>
      </c>
      <c r="D53" s="243" t="s">
        <v>344</v>
      </c>
      <c r="E53" s="242" t="s">
        <v>400</v>
      </c>
      <c r="F53" s="243" t="s">
        <v>401</v>
      </c>
      <c r="G53" s="242" t="s">
        <v>504</v>
      </c>
      <c r="H53" s="242" t="s">
        <v>505</v>
      </c>
      <c r="I53" s="244">
        <v>109.43</v>
      </c>
      <c r="J53" s="244">
        <v>25</v>
      </c>
      <c r="K53" s="245">
        <v>2735.81</v>
      </c>
    </row>
    <row r="54" spans="1:11" ht="14.4" customHeight="1" x14ac:dyDescent="0.3">
      <c r="A54" s="240" t="s">
        <v>331</v>
      </c>
      <c r="B54" s="241" t="s">
        <v>333</v>
      </c>
      <c r="C54" s="242" t="s">
        <v>343</v>
      </c>
      <c r="D54" s="243" t="s">
        <v>344</v>
      </c>
      <c r="E54" s="242" t="s">
        <v>400</v>
      </c>
      <c r="F54" s="243" t="s">
        <v>401</v>
      </c>
      <c r="G54" s="242" t="s">
        <v>506</v>
      </c>
      <c r="H54" s="242" t="s">
        <v>507</v>
      </c>
      <c r="I54" s="244">
        <v>1257.8</v>
      </c>
      <c r="J54" s="244">
        <v>2</v>
      </c>
      <c r="K54" s="245">
        <v>2156.2200000000003</v>
      </c>
    </row>
    <row r="55" spans="1:11" ht="14.4" customHeight="1" x14ac:dyDescent="0.3">
      <c r="A55" s="240" t="s">
        <v>331</v>
      </c>
      <c r="B55" s="241" t="s">
        <v>333</v>
      </c>
      <c r="C55" s="242" t="s">
        <v>343</v>
      </c>
      <c r="D55" s="243" t="s">
        <v>344</v>
      </c>
      <c r="E55" s="242" t="s">
        <v>402</v>
      </c>
      <c r="F55" s="243" t="s">
        <v>403</v>
      </c>
      <c r="G55" s="242" t="s">
        <v>508</v>
      </c>
      <c r="H55" s="242" t="s">
        <v>509</v>
      </c>
      <c r="I55" s="244">
        <v>3.03</v>
      </c>
      <c r="J55" s="244">
        <v>500</v>
      </c>
      <c r="K55" s="245">
        <v>1513</v>
      </c>
    </row>
    <row r="56" spans="1:11" ht="14.4" customHeight="1" x14ac:dyDescent="0.3">
      <c r="A56" s="240" t="s">
        <v>331</v>
      </c>
      <c r="B56" s="241" t="s">
        <v>333</v>
      </c>
      <c r="C56" s="242" t="s">
        <v>343</v>
      </c>
      <c r="D56" s="243" t="s">
        <v>344</v>
      </c>
      <c r="E56" s="242" t="s">
        <v>402</v>
      </c>
      <c r="F56" s="243" t="s">
        <v>403</v>
      </c>
      <c r="G56" s="242" t="s">
        <v>510</v>
      </c>
      <c r="H56" s="242" t="s">
        <v>511</v>
      </c>
      <c r="I56" s="244">
        <v>3.54</v>
      </c>
      <c r="J56" s="244">
        <v>4800</v>
      </c>
      <c r="K56" s="245">
        <v>16970.25</v>
      </c>
    </row>
    <row r="57" spans="1:11" ht="14.4" customHeight="1" x14ac:dyDescent="0.3">
      <c r="A57" s="240" t="s">
        <v>331</v>
      </c>
      <c r="B57" s="241" t="s">
        <v>333</v>
      </c>
      <c r="C57" s="242" t="s">
        <v>343</v>
      </c>
      <c r="D57" s="243" t="s">
        <v>344</v>
      </c>
      <c r="E57" s="242" t="s">
        <v>402</v>
      </c>
      <c r="F57" s="243" t="s">
        <v>403</v>
      </c>
      <c r="G57" s="242" t="s">
        <v>512</v>
      </c>
      <c r="H57" s="242" t="s">
        <v>513</v>
      </c>
      <c r="I57" s="244">
        <v>1.54</v>
      </c>
      <c r="J57" s="244">
        <v>1000</v>
      </c>
      <c r="K57" s="245">
        <v>1539.85</v>
      </c>
    </row>
    <row r="58" spans="1:11" ht="14.4" customHeight="1" x14ac:dyDescent="0.3">
      <c r="A58" s="240" t="s">
        <v>331</v>
      </c>
      <c r="B58" s="241" t="s">
        <v>333</v>
      </c>
      <c r="C58" s="242" t="s">
        <v>343</v>
      </c>
      <c r="D58" s="243" t="s">
        <v>344</v>
      </c>
      <c r="E58" s="242" t="s">
        <v>402</v>
      </c>
      <c r="F58" s="243" t="s">
        <v>403</v>
      </c>
      <c r="G58" s="242" t="s">
        <v>514</v>
      </c>
      <c r="H58" s="242" t="s">
        <v>515</v>
      </c>
      <c r="I58" s="244">
        <v>1.1499999999999999</v>
      </c>
      <c r="J58" s="244">
        <v>1000</v>
      </c>
      <c r="K58" s="245">
        <v>1151.92</v>
      </c>
    </row>
    <row r="59" spans="1:11" ht="14.4" customHeight="1" x14ac:dyDescent="0.3">
      <c r="A59" s="240" t="s">
        <v>331</v>
      </c>
      <c r="B59" s="241" t="s">
        <v>333</v>
      </c>
      <c r="C59" s="242" t="s">
        <v>343</v>
      </c>
      <c r="D59" s="243" t="s">
        <v>344</v>
      </c>
      <c r="E59" s="242" t="s">
        <v>402</v>
      </c>
      <c r="F59" s="243" t="s">
        <v>403</v>
      </c>
      <c r="G59" s="242" t="s">
        <v>516</v>
      </c>
      <c r="H59" s="242" t="s">
        <v>517</v>
      </c>
      <c r="I59" s="244">
        <v>1.55</v>
      </c>
      <c r="J59" s="244">
        <v>4800</v>
      </c>
      <c r="K59" s="245">
        <v>7442</v>
      </c>
    </row>
    <row r="60" spans="1:11" ht="14.4" customHeight="1" x14ac:dyDescent="0.3">
      <c r="A60" s="240" t="s">
        <v>331</v>
      </c>
      <c r="B60" s="241" t="s">
        <v>333</v>
      </c>
      <c r="C60" s="242" t="s">
        <v>343</v>
      </c>
      <c r="D60" s="243" t="s">
        <v>344</v>
      </c>
      <c r="E60" s="242" t="s">
        <v>402</v>
      </c>
      <c r="F60" s="243" t="s">
        <v>403</v>
      </c>
      <c r="G60" s="242" t="s">
        <v>518</v>
      </c>
      <c r="H60" s="242" t="s">
        <v>519</v>
      </c>
      <c r="I60" s="244">
        <v>1.55</v>
      </c>
      <c r="J60" s="244">
        <v>1920</v>
      </c>
      <c r="K60" s="245">
        <v>2976.5</v>
      </c>
    </row>
    <row r="61" spans="1:11" ht="14.4" customHeight="1" x14ac:dyDescent="0.3">
      <c r="A61" s="240" t="s">
        <v>331</v>
      </c>
      <c r="B61" s="241" t="s">
        <v>333</v>
      </c>
      <c r="C61" s="242" t="s">
        <v>343</v>
      </c>
      <c r="D61" s="243" t="s">
        <v>344</v>
      </c>
      <c r="E61" s="242" t="s">
        <v>402</v>
      </c>
      <c r="F61" s="243" t="s">
        <v>403</v>
      </c>
      <c r="G61" s="242" t="s">
        <v>520</v>
      </c>
      <c r="H61" s="242" t="s">
        <v>521</v>
      </c>
      <c r="I61" s="244">
        <v>1.55</v>
      </c>
      <c r="J61" s="244">
        <v>1920</v>
      </c>
      <c r="K61" s="245">
        <v>2976.5</v>
      </c>
    </row>
    <row r="62" spans="1:11" ht="14.4" customHeight="1" x14ac:dyDescent="0.3">
      <c r="A62" s="240" t="s">
        <v>331</v>
      </c>
      <c r="B62" s="241" t="s">
        <v>333</v>
      </c>
      <c r="C62" s="242" t="s">
        <v>343</v>
      </c>
      <c r="D62" s="243" t="s">
        <v>344</v>
      </c>
      <c r="E62" s="242" t="s">
        <v>402</v>
      </c>
      <c r="F62" s="243" t="s">
        <v>403</v>
      </c>
      <c r="G62" s="242" t="s">
        <v>522</v>
      </c>
      <c r="H62" s="242" t="s">
        <v>523</v>
      </c>
      <c r="I62" s="244">
        <v>3.54</v>
      </c>
      <c r="J62" s="244">
        <v>4800</v>
      </c>
      <c r="K62" s="245">
        <v>16970.25</v>
      </c>
    </row>
    <row r="63" spans="1:11" ht="14.4" customHeight="1" x14ac:dyDescent="0.3">
      <c r="A63" s="240" t="s">
        <v>331</v>
      </c>
      <c r="B63" s="241" t="s">
        <v>333</v>
      </c>
      <c r="C63" s="242" t="s">
        <v>343</v>
      </c>
      <c r="D63" s="243" t="s">
        <v>344</v>
      </c>
      <c r="E63" s="242" t="s">
        <v>402</v>
      </c>
      <c r="F63" s="243" t="s">
        <v>403</v>
      </c>
      <c r="G63" s="242" t="s">
        <v>524</v>
      </c>
      <c r="H63" s="242" t="s">
        <v>525</v>
      </c>
      <c r="I63" s="244">
        <v>3.63</v>
      </c>
      <c r="J63" s="244">
        <v>500</v>
      </c>
      <c r="K63" s="245">
        <v>1815</v>
      </c>
    </row>
    <row r="64" spans="1:11" ht="14.4" customHeight="1" thickBot="1" x14ac:dyDescent="0.35">
      <c r="A64" s="246" t="s">
        <v>331</v>
      </c>
      <c r="B64" s="247" t="s">
        <v>333</v>
      </c>
      <c r="C64" s="248" t="s">
        <v>343</v>
      </c>
      <c r="D64" s="249" t="s">
        <v>344</v>
      </c>
      <c r="E64" s="248" t="s">
        <v>402</v>
      </c>
      <c r="F64" s="249" t="s">
        <v>403</v>
      </c>
      <c r="G64" s="248" t="s">
        <v>526</v>
      </c>
      <c r="H64" s="248" t="s">
        <v>527</v>
      </c>
      <c r="I64" s="250">
        <v>77.45</v>
      </c>
      <c r="J64" s="250">
        <v>4</v>
      </c>
      <c r="K64" s="251">
        <v>309.8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1</vt:i4>
      </vt:variant>
    </vt:vector>
  </HeadingPairs>
  <TitlesOfParts>
    <vt:vector size="14" baseType="lpstr">
      <vt:lpstr>Obsah</vt:lpstr>
      <vt:lpstr>HI</vt:lpstr>
      <vt:lpstr>HI Graf</vt:lpstr>
      <vt:lpstr>Man Tab</vt:lpstr>
      <vt:lpstr>HV</vt:lpstr>
      <vt:lpstr>Léky Žádanky</vt:lpstr>
      <vt:lpstr>LŽ Detail</vt:lpstr>
      <vt:lpstr>Materiál Žádanky</vt:lpstr>
      <vt:lpstr>MŽ Detail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2013-09-05T07:28:04Z</cp:lastPrinted>
  <dcterms:created xsi:type="dcterms:W3CDTF">2013-04-17T20:15:29Z</dcterms:created>
  <dcterms:modified xsi:type="dcterms:W3CDTF">2013-08-31T13:19:37Z</dcterms:modified>
</cp:coreProperties>
</file>