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L18" i="419" l="1"/>
  <c r="J18" i="419"/>
  <c r="K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L6" i="419"/>
  <c r="M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<sst xmlns="http://schemas.openxmlformats.org/spreadsheetml/2006/main" count="5748" uniqueCount="861">
  <si>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</si>
  <si>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</si>
  <si>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</si>
  <si>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</si>
  <si>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</si>
  <si>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</si>
  <si>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</si>
  <si>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</si>
  <si>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</si>
  <si>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</si>
  <si>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</si>
  <si>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</si>
  <si>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</si>
  <si>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</si>
  <si>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</si>
  <si>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</si>
  <si>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</si>
  <si>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</si>
  <si>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</si>
  <si>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</si>
  <si>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</si>
  <si>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</si>
  <si>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</si>
  <si>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</si>
  <si>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</si>
  <si>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</si>
  <si>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</si>
  <si>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</si>
  <si>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</si>
  <si>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</si>
  <si>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</si>
  <si>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</si>
  <si>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</si>
  <si>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</si>
  <si>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</si>
  <si>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</si>
  <si>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</si>
  <si>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</si>
  <si>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</si>
  <si>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</si>
  <si>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</si>
  <si>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</si>
  <si>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</si>
  <si>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</si>
  <si>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</si>
  <si>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</si>
  <si>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</si>
  <si>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</si>
  <si>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</si>
  <si>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</si>
  <si>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</si>
  <si>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</si>
  <si>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</si>
  <si>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</si>
  <si>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</si>
  <si>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</si>
  <si>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</si>
  <si>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</si>
  <si>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</si>
  <si>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</si>
  <si>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</si>
  <si>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</si>
  <si>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</si>
  <si>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</si>
  <si>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</si>
  <si>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</si>
  <si>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</si>
  <si>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</si>
  <si>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</si>
  <si>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</si>
  <si>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</si>
  <si>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</si>
  <si>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</si>
  <si>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</si>
  <si>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</si>
  <si>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</si>
  <si>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</si>
  <si>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</si>
  <si>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</si>
  <si>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</si>
  <si>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</si>
  <si>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</si>
  <si>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</si>
  <si>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</si>
  <si>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</si>
  <si>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</si>
  <si>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</si>
  <si>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</si>
  <si>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</si>
  <si>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</si>
  <si>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</si>
  <si>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</si>
  <si>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</si>
  <si>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</si>
  <si>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</si>
  <si>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</si>
  <si>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</si>
  <si>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</si>
  <si>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</si>
  <si>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</si>
  <si>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</si>
  <si>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</si>
  <si>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</si>
  <si>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</si>
  <si>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</si>
  <si>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</si>
  <si>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</si>
  <si>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</si>
  <si>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</si>
  <si>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</si>
  <si>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</si>
  <si>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</si>
  <si>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</si>
  <si>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</si>
  <si>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</si>
  <si>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</si>
  <si>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</si>
  <si>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</si>
  <si>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</si>
  <si>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</si>
  <si>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</si>
  <si>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</si>
  <si>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</si>
  <si>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</si>
  <si>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</si>
  <si>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</si>
  <si>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</si>
  <si>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</si>
  <si>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</si>
  <si>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</si>
  <si>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</si>
  <si>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</si>
  <si>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</si>
  <si>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</si>
  <si>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</si>
  <si>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</si>
  <si>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</si>
  <si>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</si>
  <si>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</si>
  <si>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</si>
  <si>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</si>
  <si>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</si>
  <si>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</si>
  <si>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</si>
  <si>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</si>
  <si>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</si>
  <si>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</si>
  <si>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</si>
  <si>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</si>
  <si>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</si>
  <si>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</si>
  <si>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</si>
  <si>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</si>
  <si>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</si>
  <si>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</si>
  <si>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</si>
  <si>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</si>
  <si>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</si>
  <si>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</si>
  <si>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</si>
  <si>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</si>
  <si>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</si>
  <si>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</si>
  <si>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</si>
  <si>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</si>
  <si>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</si>
  <si>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</si>
  <si>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</si>
  <si>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</si>
  <si>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</si>
  <si>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</si>
  <si>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</si>
  <si>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</si>
  <si>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</si>
  <si>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</si>
  <si>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</si>
  <si>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</si>
  <si>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</si>
  <si>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</si>
  <si>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</si>
  <si>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</si>
  <si>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</si>
  <si>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</si>
  <si>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</si>
  <si>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</si>
  <si>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</si>
  <si>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</si>
  <si>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</si>
  <si>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</si>
  <si>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</si>
  <si>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</si>
  <si>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</si>
  <si>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</si>
  <si>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</si>
  <si>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</si>
  <si>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</si>
  <si>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</si>
  <si>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</si>
  <si>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</si>
  <si>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</si>
  <si>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</si>
  <si>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</si>
  <si>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</si>
  <si>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</si>
  <si>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</si>
  <si>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</si>
  <si>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</si>
  <si>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</si>
  <si>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</si>
  <si>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</si>
  <si>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</si>
  <si>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</si>
  <si>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</si>
  <si>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</si>
  <si>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</si>
  <si>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</si>
  <si>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</si>
  <si>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</si>
  <si>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</si>
  <si>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</si>
  <si>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</si>
  <si>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</si>
  <si>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</si>
  <si>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</si>
  <si>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</si>
  <si>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</si>
  <si>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</si>
  <si>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</si>
  <si>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</si>
  <si>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</si>
  <si>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</si>
  <si>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</si>
  <si>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</si>
  <si>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</si>
  <si>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</si>
  <si>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</si>
  <si>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</si>
  <si>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</si>
  <si>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</si>
  <si>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</si>
  <si>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</si>
  <si>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</si>
  <si>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</si>
  <si>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</si>
  <si>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</si>
  <si>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</si>
  <si>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</si>
  <si>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</si>
  <si>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</si>
  <si>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</si>
  <si>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</si>
  <si>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</si>
  <si>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</si>
  <si>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</si>
  <si>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</si>
  <si>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</si>
  <si>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</si>
  <si>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</si>
  <si>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</si>
  <si>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</si>
  <si>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</si>
  <si>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</si>
  <si>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</si>
  <si>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</si>
  <si>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</si>
  <si>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</si>
  <si>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</si>
  <si>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</si>
  <si>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</si>
  <si>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</si>
  <si>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</si>
  <si>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</si>
  <si>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</si>
  <si>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</si>
  <si>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</si>
  <si>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</si>
  <si>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</si>
  <si>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</si>
  <si>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</si>
  <si>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</si>
  <si>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</si>
  <si>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</si>
  <si>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</si>
  <si>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</si>
  <si>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</si>
  <si>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</si>
  <si>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</si>
  <si>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</si>
  <si>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</si>
  <si>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</si>
  <si>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</si>
  <si>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</si>
  <si>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</si>
  <si>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</si>
  <si>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</si>
  <si>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</si>
  <si>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</si>
  <si>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</si>
  <si>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</si>
  <si>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</si>
  <si>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</si>
  <si>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</si>
  <si>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</si>
  <si>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</si>
  <si>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</si>
  <si>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</si>
  <si>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</si>
  <si>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</si>
  <si>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</si>
  <si>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</si>
  <si>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</si>
  <si>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</si>
  <si>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</si>
  <si>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</si>
  <si>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</si>
  <si>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</si>
  <si>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</si>
  <si>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</si>
  <si>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</si>
  <si>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</si>
  <si>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</si>
  <si>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</si>
  <si>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</si>
  <si>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</si>
  <si>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</si>
  <si>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</si>
  <si>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</si>
  <si>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</si>
  <si>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</si>
  <si>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</si>
  <si>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</si>
  <si>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</si>
  <si>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</si>
  <si>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</si>
  <si>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</si>
  <si>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</si>
  <si>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</si>
  <si>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</si>
  <si>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</si>
  <si>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</si>
  <si>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</si>
  <si>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</si>
  <si>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</si>
  <si>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</si>
  <si>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</si>
  <si>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</si>
  <si>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</si>
  <si>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</si>
  <si>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</si>
  <si>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</si>
  <si>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</si>
  <si>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</si>
  <si>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</si>
  <si>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</si>
  <si>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</si>
  <si>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</si>
  <si>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</si>
  <si>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</si>
  <si>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</si>
  <si>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</si>
  <si>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</si>
  <si>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</si>
  <si>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</si>
  <si>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</si>
  <si>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</si>
  <si>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</si>
  <si>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</si>
  <si>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</si>
  <si>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</si>
  <si>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</si>
  <si>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</si>
  <si>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</si>
  <si>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</si>
  <si>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</si>
  <si>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</si>
  <si>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50113013     léky - antibiotika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</si>
  <si>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</si>
  <si>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</si>
  <si>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</si>
  <si>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</si>
  <si>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</si>
  <si>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</si>
  <si>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</si>
  <si>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</si>
  <si>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</si>
  <si>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</si>
  <si>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</si>
  <si>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</si>
  <si>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</si>
  <si>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</si>
  <si>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</si>
  <si>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</si>
  <si>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</si>
  <si>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</si>
  <si>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</si>
  <si>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</si>
  <si>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110502</t>
  </si>
  <si>
    <t>10502</t>
  </si>
  <si>
    <t>ENTEROL</t>
  </si>
  <si>
    <t>POR CPS DUR10X250MG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</si>
  <si>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</si>
  <si>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</si>
  <si>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</si>
  <si>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</si>
  <si>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</si>
  <si>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</si>
  <si>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</si>
  <si>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</si>
  <si>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</si>
  <si>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</si>
  <si>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</si>
  <si>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</si>
  <si>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</si>
  <si>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</si>
  <si>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</si>
  <si>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</si>
  <si>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57338</t>
  </si>
  <si>
    <t>CARBO MEDICINALIS</t>
  </si>
  <si>
    <t>POR TBL NOB 20X300MG</t>
  </si>
  <si>
    <t>500474</t>
  </si>
  <si>
    <t>0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</si>
  <si>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</si>
  <si>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</si>
  <si>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</si>
  <si>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</si>
  <si>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</si>
  <si>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</si>
  <si>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</si>
  <si>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</si>
  <si>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</si>
  <si>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</si>
  <si>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</si>
  <si>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</si>
  <si>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</si>
  <si>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</si>
  <si>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</si>
  <si>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</si>
  <si>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</si>
  <si>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</si>
  <si>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</si>
  <si>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</si>
  <si>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</si>
  <si>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</si>
  <si>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168999</t>
  </si>
  <si>
    <t>68999</t>
  </si>
  <si>
    <t>AMPICILIN BIOTIKA</t>
  </si>
  <si>
    <t>INJ 10X500MG</t>
  </si>
  <si>
    <t>Ústav patologie,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</si>
  <si>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</si>
  <si>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</si>
  <si>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</si>
  <si>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</si>
  <si>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</si>
  <si>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</si>
  <si>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</si>
  <si>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ZA451</t>
  </si>
  <si>
    <t>Náplast omniplast 5,0 cm x 9,2 m 9004540 (900429)</t>
  </si>
  <si>
    <t>ZA952</t>
  </si>
  <si>
    <t>Cryospray 200 40-0110-00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</si>
  <si>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</si>
  <si>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</si>
  <si>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</si>
  <si>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</si>
  <si>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</si>
  <si>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</si>
  <si>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ZL678</t>
  </si>
  <si>
    <t>Kazeta super mega bílá DE bal. á 100 ks vel. 74 x 52 x 18 mm (38VSP59060E) 070750EN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</si>
  <si>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</si>
  <si>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</si>
  <si>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</si>
  <si>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</si>
  <si>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</si>
  <si>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</si>
  <si>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</si>
  <si>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</si>
  <si>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</si>
  <si>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</si>
  <si>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</si>
  <si>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</si>
  <si>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</si>
  <si>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</si>
  <si>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ZA863</t>
  </si>
  <si>
    <t>Špička pipetovací žlutá krátká manžeta 1105</t>
  </si>
  <si>
    <t>ZK474</t>
  </si>
  <si>
    <t>Rukavice operační latexové s pudrem ansell medigrip plus vel. 6,5 303503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</si>
  <si>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</si>
  <si>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</si>
  <si>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</si>
  <si>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</si>
  <si>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</si>
  <si>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</si>
  <si>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</si>
  <si>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</si>
  <si>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</si>
  <si>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</si>
  <si>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</si>
  <si>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</si>
  <si>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</si>
  <si>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</si>
  <si>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</si>
  <si>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</si>
  <si>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</si>
  <si>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</si>
  <si>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</si>
  <si>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</si>
  <si>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</si>
  <si>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</si>
  <si>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</si>
  <si>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</si>
  <si>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</si>
  <si>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</si>
  <si>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</si>
  <si>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</si>
  <si>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</si>
  <si>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</si>
  <si>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</si>
  <si>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</si>
  <si>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</si>
  <si>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</si>
  <si>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</si>
  <si>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</si>
  <si>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</si>
  <si>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</si>
  <si>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</si>
  <si>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</si>
  <si>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</si>
  <si>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</si>
  <si>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</si>
  <si>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</si>
  <si>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</si>
  <si>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</si>
  <si>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</si>
  <si>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</si>
  <si>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</si>
  <si>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</si>
  <si>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</si>
  <si>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</si>
  <si>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</si>
  <si>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</si>
  <si>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DB868</t>
  </si>
  <si>
    <t>A-Hu-Mo CD 34 class 11 QBE nd 10</t>
  </si>
  <si>
    <t>DD352</t>
  </si>
  <si>
    <t>A-HU CD138.MI15/DK</t>
  </si>
  <si>
    <t>DA683</t>
  </si>
  <si>
    <t>Decalcifier DC1 2500 ml</t>
  </si>
  <si>
    <t>DE810</t>
  </si>
  <si>
    <t>A-Hu-Mo PSA, Clone ER-PR8, 0,2 ml</t>
  </si>
  <si>
    <t>DG755</t>
  </si>
  <si>
    <t>EnVision™ FLEX Plus, Mouse, High pH</t>
  </si>
  <si>
    <t>DC167</t>
  </si>
  <si>
    <t>CD23,1B12 1ml</t>
  </si>
  <si>
    <t>DD577</t>
  </si>
  <si>
    <t>RB A-HU T-Cell CD3/DK</t>
  </si>
  <si>
    <t>DF389</t>
  </si>
  <si>
    <t>Proteinase K (650 µl) (D-5005)</t>
  </si>
  <si>
    <t>DA296</t>
  </si>
  <si>
    <t>EOSIN Y disodium salt - for microscopy 25g</t>
  </si>
  <si>
    <t>DG558</t>
  </si>
  <si>
    <t>Anti-MAP2 antibody produced in rabbit</t>
  </si>
  <si>
    <t>DD524</t>
  </si>
  <si>
    <t>GUM ARABIC 500G</t>
  </si>
  <si>
    <t>DH062</t>
  </si>
  <si>
    <t>Haematoxylin 25g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</si>
  <si>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</si>
  <si>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</si>
  <si>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</si>
  <si>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</si>
  <si>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</si>
  <si>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</si>
  <si>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</si>
  <si>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</si>
  <si>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</si>
  <si>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</si>
  <si>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</si>
  <si>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</si>
  <si>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</si>
  <si>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</si>
  <si>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</si>
  <si>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</si>
  <si>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</si>
  <si>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</si>
  <si>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</si>
  <si>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- 100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</si>
  <si>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</si>
  <si>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</si>
  <si>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</si>
  <si>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</si>
  <si>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</si>
  <si>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</si>
  <si>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</si>
  <si>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</si>
  <si>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</si>
  <si>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</si>
  <si>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</si>
  <si>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</si>
  <si>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</si>
  <si>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</si>
  <si>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</si>
  <si>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</si>
  <si>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</si>
  <si>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</si>
  <si>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</si>
  <si>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</si>
  <si>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</si>
  <si>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</si>
  <si>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</si>
  <si>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</si>
  <si>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</si>
  <si>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</si>
  <si>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</si>
  <si>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</si>
  <si>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</si>
  <si>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</si>
  <si>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DG209</t>
  </si>
  <si>
    <t>MAY-GRUNWALD</t>
  </si>
  <si>
    <t>DG208</t>
  </si>
  <si>
    <t>GIEMSA-ROMANOWSKI</t>
  </si>
  <si>
    <t>DG229</t>
  </si>
  <si>
    <t>METHANOL P.A.</t>
  </si>
  <si>
    <t>DE934</t>
  </si>
  <si>
    <t>RNase A (650 µl) (D-5006)</t>
  </si>
  <si>
    <t>DE332</t>
  </si>
  <si>
    <t>Mo A-Human Progesterone rec. Clone PgR 636</t>
  </si>
  <si>
    <t>DD038</t>
  </si>
  <si>
    <t>PERTEX 1000 ML</t>
  </si>
  <si>
    <t>DD195</t>
  </si>
  <si>
    <t>kyselina CITRONOVA BEZV. P.A.</t>
  </si>
  <si>
    <t>DA981</t>
  </si>
  <si>
    <t>Formaldehyd 35% p.a., 10l</t>
  </si>
  <si>
    <t>DC475</t>
  </si>
  <si>
    <t>Glycerin bezvody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</si>
  <si>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</si>
  <si>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</si>
  <si>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</si>
  <si>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</si>
  <si>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</si>
  <si>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</si>
  <si>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</si>
  <si>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</si>
  <si>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</si>
  <si>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</si>
  <si>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</si>
  <si>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</si>
  <si>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</si>
  <si>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</si>
  <si>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</si>
  <si>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</si>
  <si>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</si>
  <si>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</si>
  <si>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</si>
  <si>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</si>
  <si>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</si>
  <si>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</si>
  <si>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</si>
  <si>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</si>
  <si>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</si>
  <si>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</si>
  <si>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</si>
  <si>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</si>
  <si>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</si>
  <si>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</si>
  <si>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</si>
  <si>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</si>
  <si>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</si>
  <si>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</si>
  <si>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</si>
  <si>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</si>
  <si>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</si>
  <si>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</si>
  <si>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</si>
  <si>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</si>
  <si>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</si>
  <si>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</si>
  <si>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</si>
  <si>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</si>
  <si>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</si>
  <si>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</si>
  <si>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</si>
  <si>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</si>
  <si>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</si>
  <si>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</si>
  <si>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</si>
  <si>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</si>
  <si>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</si>
  <si>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</si>
  <si>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</si>
  <si>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</si>
  <si>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</si>
  <si>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</si>
  <si>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</si>
  <si>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</si>
  <si>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</si>
  <si>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</si>
  <si>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</si>
  <si>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</si>
  <si>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</si>
  <si>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</si>
  <si>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</si>
  <si>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</si>
  <si>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</si>
  <si>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</si>
  <si>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</si>
  <si>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</si>
  <si>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</si>
  <si>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</si>
  <si>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</si>
  <si>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</si>
  <si>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</si>
  <si>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</si>
  <si>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</si>
  <si>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</si>
  <si>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</si>
  <si>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</si>
  <si>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</si>
  <si>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</si>
  <si>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</si>
  <si>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</si>
  <si>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</si>
  <si>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</si>
  <si>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</si>
  <si>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</si>
  <si>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</si>
  <si>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</si>
  <si>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</si>
  <si>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</si>
  <si>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</si>
  <si>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</si>
  <si>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</si>
  <si>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</si>
  <si>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</si>
  <si>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</si>
  <si>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</si>
  <si>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</si>
  <si>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</si>
  <si>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</si>
  <si>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</si>
  <si>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</si>
  <si>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</si>
  <si>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</si>
  <si>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</si>
  <si>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</si>
  <si>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</si>
  <si>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</si>
  <si>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</si>
  <si>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</si>
  <si>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</si>
  <si>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</si>
  <si>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</si>
  <si>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</si>
  <si>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</si>
  <si>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</si>
  <si>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</si>
  <si>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</si>
  <si>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</si>
  <si>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</si>
  <si>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</si>
  <si>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</si>
  <si>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</si>
  <si>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</si>
  <si>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</si>
  <si>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</si>
  <si>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</si>
  <si>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</si>
  <si>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</si>
  <si>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</si>
  <si>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</si>
  <si>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</si>
  <si>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</si>
  <si>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</si>
  <si>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</si>
  <si>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</si>
  <si>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</si>
  <si>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</si>
  <si>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</si>
  <si>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</si>
  <si>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</si>
  <si>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</si>
  <si>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</si>
  <si>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</si>
  <si>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</si>
  <si>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87119</t>
  </si>
  <si>
    <t>PITVA FIXOVANÉHO MOZKU (NEUROPATOLOGICKÁ)</t>
  </si>
  <si>
    <t>99790</t>
  </si>
  <si>
    <t>(VZP) EXPRESE HER2-IHC</t>
  </si>
  <si>
    <t>94201</t>
  </si>
  <si>
    <t>(VZP) FLUORESCENČNÍ IN SITU HYBRIDIZACE LIDSKÉ DNA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</si>
  <si>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</si>
  <si>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</si>
  <si>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</si>
  <si>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</si>
  <si>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</si>
  <si>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</si>
  <si>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</si>
  <si>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</si>
  <si>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</si>
  <si>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</si>
  <si>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</si>
  <si>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</si>
  <si>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</si>
  <si>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</si>
  <si>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</si>
  <si>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</si>
  <si>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</si>
  <si>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</si>
  <si>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</si>
  <si>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</si>
  <si>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</si>
  <si>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</si>
  <si>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</si>
  <si>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</si>
  <si>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</si>
  <si>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</si>
  <si>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</si>
  <si>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</si>
  <si>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</si>
  <si>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</si>
  <si>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</si>
  <si>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</si>
  <si>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</si>
  <si>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87321</t>
  </si>
  <si>
    <t>ELEKTRONMIKROSKOPICKÁ METODA ZPRACOVÁNÍ CYTOLOGICK</t>
  </si>
  <si>
    <t>87211</t>
  </si>
  <si>
    <t>ZMRAZOVACÍ HISTOLOGICKÉ  VYŠETŘENÍ PITEVNÍHO MATER</t>
  </si>
  <si>
    <t>04</t>
  </si>
  <si>
    <t>87113</t>
  </si>
  <si>
    <t>PITVA TECHNICKY OBTÍŽNÁ (SLOŽITÉ ANATOMICKÉ VZTAHY</t>
  </si>
  <si>
    <t>87123</t>
  </si>
  <si>
    <t>ODBĚR ALLOGENNÍHO ŠTĚPU Z TĚLA ZEMŘELÉHO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</si>
  <si>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</si>
  <si>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</si>
  <si>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</si>
  <si>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</si>
  <si>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</si>
  <si>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</si>
  <si>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</si>
  <si>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</si>
  <si>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</si>
  <si>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</si>
  <si>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</si>
  <si>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</si>
  <si>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</si>
  <si>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</si>
  <si>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</si>
  <si>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</si>
  <si>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</si>
  <si>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</si>
  <si>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</si>
  <si>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</si>
  <si>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</si>
  <si>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</si>
  <si>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</si>
  <si>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</si>
  <si>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</si>
  <si>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</si>
  <si>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</si>
  <si>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</si>
  <si>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87229</t>
  </si>
  <si>
    <t>ENZYMOVÁ HISTOCHEMIE II. (ZA KAŽDÝ MARKER Z 1 BLOK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</si>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</sst>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1.1493115854264204</c:v>
                </c:pt>
                <c:pt idx="1">
                  <c:v>1.1145236983532931</c:v>
                </c:pt>
                <c:pt idx="2">
                  <c:v>0.99208330334589845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7933568"/>
        <c:axId val="-1987933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0.94813024561717718</c:v>
                </c:pt>
                <c:pt idx="1">
                  <c:v>0.94813024561717718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7932480"/>
        <c:axId val="-1987935744"/>
      </c:scatterChart>
      <c:catAx>
        <c:axId val="-19879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8793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7933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87933568"/>
        <c:crosses val="autoZero"/>
        <c:crossBetween val="between"/>
      </c:valAx>
      <c:valAx>
        <c:axId val="-1987932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987935744"/>
        <c:crosses val="max"/>
        <c:crossBetween val="midCat"/>
      </c:valAx>
      <c:valAx>
        <c:axId val="-1987935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987932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642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646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670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787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860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371</v>
      </c>
      <c r="B5" s="391" t="s">
        <v>372</v>
      </c>
      <c r="C5" s="392" t="s">
        <v>373</v>
      </c>
      <c r="D5" s="392" t="s">
        <v>373</v>
      </c>
      <c r="E5" s="392"/>
      <c r="F5" s="392" t="s">
        <v>373</v>
      </c>
      <c r="G5" s="392" t="s">
        <v>373</v>
      </c>
      <c r="H5" s="392" t="s">
        <v>373</v>
      </c>
      <c r="I5" s="393" t="s">
        <v>373</v>
      </c>
      <c r="J5" s="394" t="s">
        <v>55</v>
      </c>
    </row>
    <row r="6" spans="1:10" ht="14.4" customHeight="1" x14ac:dyDescent="0.3">
      <c r="A6" s="390" t="s">
        <v>371</v>
      </c>
      <c r="B6" s="391" t="s">
        <v>233</v>
      </c>
      <c r="C6" s="392">
        <v>817.602180000001</v>
      </c>
      <c r="D6" s="392">
        <v>772.33780000000002</v>
      </c>
      <c r="E6" s="392"/>
      <c r="F6" s="392">
        <v>761.48505</v>
      </c>
      <c r="G6" s="392">
        <v>843.86029086582539</v>
      </c>
      <c r="H6" s="392">
        <v>-82.37524086582539</v>
      </c>
      <c r="I6" s="393">
        <v>0.90238284493597154</v>
      </c>
      <c r="J6" s="394" t="s">
        <v>1</v>
      </c>
    </row>
    <row r="7" spans="1:10" ht="14.4" customHeight="1" x14ac:dyDescent="0.3">
      <c r="A7" s="390" t="s">
        <v>371</v>
      </c>
      <c r="B7" s="391" t="s">
        <v>234</v>
      </c>
      <c r="C7" s="392">
        <v>129.71925999999999</v>
      </c>
      <c r="D7" s="392">
        <v>139.13247999999999</v>
      </c>
      <c r="E7" s="392"/>
      <c r="F7" s="392">
        <v>135.39762000000002</v>
      </c>
      <c r="G7" s="392">
        <v>157.60761748510626</v>
      </c>
      <c r="H7" s="392">
        <v>-22.209997485106243</v>
      </c>
      <c r="I7" s="393">
        <v>0.85908043126655942</v>
      </c>
      <c r="J7" s="394" t="s">
        <v>1</v>
      </c>
    </row>
    <row r="8" spans="1:10" ht="14.4" customHeight="1" x14ac:dyDescent="0.3">
      <c r="A8" s="390" t="s">
        <v>371</v>
      </c>
      <c r="B8" s="391" t="s">
        <v>235</v>
      </c>
      <c r="C8" s="392">
        <v>1.9657399999999998</v>
      </c>
      <c r="D8" s="392">
        <v>2.8633000000000002</v>
      </c>
      <c r="E8" s="392"/>
      <c r="F8" s="392">
        <v>3.3552</v>
      </c>
      <c r="G8" s="392">
        <v>9.3153132173480007</v>
      </c>
      <c r="H8" s="392">
        <v>-5.9601132173480007</v>
      </c>
      <c r="I8" s="393">
        <v>0.36018112560633792</v>
      </c>
      <c r="J8" s="394" t="s">
        <v>1</v>
      </c>
    </row>
    <row r="9" spans="1:10" ht="14.4" customHeight="1" x14ac:dyDescent="0.3">
      <c r="A9" s="390" t="s">
        <v>371</v>
      </c>
      <c r="B9" s="391" t="s">
        <v>236</v>
      </c>
      <c r="C9" s="392">
        <v>69.030159999999995</v>
      </c>
      <c r="D9" s="392">
        <v>70.831680000000006</v>
      </c>
      <c r="E9" s="392"/>
      <c r="F9" s="392">
        <v>63.385420000000003</v>
      </c>
      <c r="G9" s="392">
        <v>74.000020398519752</v>
      </c>
      <c r="H9" s="392">
        <v>-10.614600398519748</v>
      </c>
      <c r="I9" s="393">
        <v>0.85655949361424666</v>
      </c>
      <c r="J9" s="394" t="s">
        <v>1</v>
      </c>
    </row>
    <row r="10" spans="1:10" ht="14.4" customHeight="1" x14ac:dyDescent="0.3">
      <c r="A10" s="390" t="s">
        <v>371</v>
      </c>
      <c r="B10" s="391" t="s">
        <v>237</v>
      </c>
      <c r="C10" s="392">
        <v>0</v>
      </c>
      <c r="D10" s="392">
        <v>0</v>
      </c>
      <c r="E10" s="392"/>
      <c r="F10" s="392">
        <v>0</v>
      </c>
      <c r="G10" s="392">
        <v>1.2000003307749998E-2</v>
      </c>
      <c r="H10" s="392">
        <v>-1.2000003307749998E-2</v>
      </c>
      <c r="I10" s="393">
        <v>0</v>
      </c>
      <c r="J10" s="394" t="s">
        <v>1</v>
      </c>
    </row>
    <row r="11" spans="1:10" ht="14.4" customHeight="1" x14ac:dyDescent="0.3">
      <c r="A11" s="390" t="s">
        <v>371</v>
      </c>
      <c r="B11" s="391" t="s">
        <v>238</v>
      </c>
      <c r="C11" s="392">
        <v>4.4165999999999999</v>
      </c>
      <c r="D11" s="392">
        <v>5.6739999999999995</v>
      </c>
      <c r="E11" s="392"/>
      <c r="F11" s="392">
        <v>6.9789999999999992</v>
      </c>
      <c r="G11" s="392">
        <v>9.9477836131075001</v>
      </c>
      <c r="H11" s="392">
        <v>-2.9687836131075009</v>
      </c>
      <c r="I11" s="393">
        <v>0.70156331012309692</v>
      </c>
      <c r="J11" s="394" t="s">
        <v>1</v>
      </c>
    </row>
    <row r="12" spans="1:10" ht="14.4" customHeight="1" x14ac:dyDescent="0.3">
      <c r="A12" s="390" t="s">
        <v>371</v>
      </c>
      <c r="B12" s="391" t="s">
        <v>452</v>
      </c>
      <c r="C12" s="392">
        <v>0</v>
      </c>
      <c r="D12" s="392" t="s">
        <v>373</v>
      </c>
      <c r="E12" s="392"/>
      <c r="F12" s="392" t="s">
        <v>373</v>
      </c>
      <c r="G12" s="392" t="s">
        <v>373</v>
      </c>
      <c r="H12" s="392" t="s">
        <v>373</v>
      </c>
      <c r="I12" s="393" t="s">
        <v>373</v>
      </c>
      <c r="J12" s="394" t="s">
        <v>1</v>
      </c>
    </row>
    <row r="13" spans="1:10" ht="14.4" customHeight="1" x14ac:dyDescent="0.3">
      <c r="A13" s="390" t="s">
        <v>371</v>
      </c>
      <c r="B13" s="391" t="s">
        <v>377</v>
      </c>
      <c r="C13" s="392">
        <v>1022.733940000001</v>
      </c>
      <c r="D13" s="392">
        <v>990.83925999999997</v>
      </c>
      <c r="E13" s="392"/>
      <c r="F13" s="392">
        <v>970.60228999999993</v>
      </c>
      <c r="G13" s="392">
        <v>1094.7430255832148</v>
      </c>
      <c r="H13" s="392">
        <v>-124.14073558321491</v>
      </c>
      <c r="I13" s="393">
        <v>0.8866028531973702</v>
      </c>
      <c r="J13" s="394" t="s">
        <v>378</v>
      </c>
    </row>
    <row r="15" spans="1:10" ht="14.4" customHeight="1" x14ac:dyDescent="0.3">
      <c r="A15" s="390" t="s">
        <v>371</v>
      </c>
      <c r="B15" s="391" t="s">
        <v>372</v>
      </c>
      <c r="C15" s="392" t="s">
        <v>373</v>
      </c>
      <c r="D15" s="392" t="s">
        <v>373</v>
      </c>
      <c r="E15" s="392"/>
      <c r="F15" s="392" t="s">
        <v>373</v>
      </c>
      <c r="G15" s="392" t="s">
        <v>373</v>
      </c>
      <c r="H15" s="392" t="s">
        <v>373</v>
      </c>
      <c r="I15" s="393" t="s">
        <v>373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373</v>
      </c>
      <c r="D16" s="392" t="s">
        <v>373</v>
      </c>
      <c r="E16" s="392"/>
      <c r="F16" s="392" t="s">
        <v>373</v>
      </c>
      <c r="G16" s="392" t="s">
        <v>373</v>
      </c>
      <c r="H16" s="392" t="s">
        <v>373</v>
      </c>
      <c r="I16" s="393" t="s">
        <v>373</v>
      </c>
      <c r="J16" s="394" t="s">
        <v>0</v>
      </c>
    </row>
    <row r="17" spans="1:10" ht="14.4" customHeight="1" x14ac:dyDescent="0.3">
      <c r="A17" s="390" t="s">
        <v>379</v>
      </c>
      <c r="B17" s="391" t="s">
        <v>233</v>
      </c>
      <c r="C17" s="392">
        <v>691.18674000000101</v>
      </c>
      <c r="D17" s="392">
        <v>708.78592000000106</v>
      </c>
      <c r="E17" s="392"/>
      <c r="F17" s="392">
        <v>691.74941999999999</v>
      </c>
      <c r="G17" s="392">
        <v>795.12720778155744</v>
      </c>
      <c r="H17" s="392">
        <v>-103.37778778155746</v>
      </c>
      <c r="I17" s="393">
        <v>0.86998585035218912</v>
      </c>
      <c r="J17" s="394" t="s">
        <v>1</v>
      </c>
    </row>
    <row r="18" spans="1:10" ht="14.4" customHeight="1" x14ac:dyDescent="0.3">
      <c r="A18" s="390" t="s">
        <v>379</v>
      </c>
      <c r="B18" s="391" t="s">
        <v>234</v>
      </c>
      <c r="C18" s="392">
        <v>119.61575999999999</v>
      </c>
      <c r="D18" s="392">
        <v>139.13247999999999</v>
      </c>
      <c r="E18" s="392"/>
      <c r="F18" s="392">
        <v>135.39762000000002</v>
      </c>
      <c r="G18" s="392">
        <v>157.60761748510626</v>
      </c>
      <c r="H18" s="392">
        <v>-22.209997485106243</v>
      </c>
      <c r="I18" s="393">
        <v>0.85908043126655942</v>
      </c>
      <c r="J18" s="394" t="s">
        <v>1</v>
      </c>
    </row>
    <row r="19" spans="1:10" ht="14.4" customHeight="1" x14ac:dyDescent="0.3">
      <c r="A19" s="390" t="s">
        <v>379</v>
      </c>
      <c r="B19" s="391" t="s">
        <v>235</v>
      </c>
      <c r="C19" s="392">
        <v>1.9657399999999998</v>
      </c>
      <c r="D19" s="392">
        <v>2.8633000000000002</v>
      </c>
      <c r="E19" s="392"/>
      <c r="F19" s="392">
        <v>3.3552</v>
      </c>
      <c r="G19" s="392">
        <v>7.6537128959915002</v>
      </c>
      <c r="H19" s="392">
        <v>-4.2985128959915002</v>
      </c>
      <c r="I19" s="393">
        <v>0.43837547156455631</v>
      </c>
      <c r="J19" s="394" t="s">
        <v>1</v>
      </c>
    </row>
    <row r="20" spans="1:10" ht="14.4" customHeight="1" x14ac:dyDescent="0.3">
      <c r="A20" s="390" t="s">
        <v>379</v>
      </c>
      <c r="B20" s="391" t="s">
        <v>236</v>
      </c>
      <c r="C20" s="392">
        <v>67.714889999999997</v>
      </c>
      <c r="D20" s="392">
        <v>70.831680000000006</v>
      </c>
      <c r="E20" s="392"/>
      <c r="F20" s="392">
        <v>63.385420000000003</v>
      </c>
      <c r="G20" s="392">
        <v>74.000020398519752</v>
      </c>
      <c r="H20" s="392">
        <v>-10.614600398519748</v>
      </c>
      <c r="I20" s="393">
        <v>0.85655949361424666</v>
      </c>
      <c r="J20" s="394" t="s">
        <v>1</v>
      </c>
    </row>
    <row r="21" spans="1:10" ht="14.4" customHeight="1" x14ac:dyDescent="0.3">
      <c r="A21" s="390" t="s">
        <v>379</v>
      </c>
      <c r="B21" s="391" t="s">
        <v>237</v>
      </c>
      <c r="C21" s="392">
        <v>0</v>
      </c>
      <c r="D21" s="392">
        <v>0</v>
      </c>
      <c r="E21" s="392"/>
      <c r="F21" s="392">
        <v>0</v>
      </c>
      <c r="G21" s="392">
        <v>1.2000003307749998E-2</v>
      </c>
      <c r="H21" s="392">
        <v>-1.2000003307749998E-2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238</v>
      </c>
      <c r="C22" s="392">
        <v>4.1975999999999996</v>
      </c>
      <c r="D22" s="392">
        <v>5.5279999999999996</v>
      </c>
      <c r="E22" s="392"/>
      <c r="F22" s="392">
        <v>6.4109999999999996</v>
      </c>
      <c r="G22" s="392">
        <v>9.2626857355832506</v>
      </c>
      <c r="H22" s="392">
        <v>-2.851685735583251</v>
      </c>
      <c r="I22" s="393">
        <v>0.6921318700656871</v>
      </c>
      <c r="J22" s="394" t="s">
        <v>1</v>
      </c>
    </row>
    <row r="23" spans="1:10" ht="14.4" customHeight="1" x14ac:dyDescent="0.3">
      <c r="A23" s="390" t="s">
        <v>379</v>
      </c>
      <c r="B23" s="391" t="s">
        <v>452</v>
      </c>
      <c r="C23" s="392">
        <v>0</v>
      </c>
      <c r="D23" s="392" t="s">
        <v>373</v>
      </c>
      <c r="E23" s="392"/>
      <c r="F23" s="392" t="s">
        <v>373</v>
      </c>
      <c r="G23" s="392" t="s">
        <v>373</v>
      </c>
      <c r="H23" s="392" t="s">
        <v>373</v>
      </c>
      <c r="I23" s="393" t="s">
        <v>373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884.68073000000095</v>
      </c>
      <c r="D24" s="392">
        <v>927.14138000000105</v>
      </c>
      <c r="E24" s="392"/>
      <c r="F24" s="392">
        <v>900.29865999999993</v>
      </c>
      <c r="G24" s="392">
        <v>1043.663244300066</v>
      </c>
      <c r="H24" s="392">
        <v>-143.3645843000661</v>
      </c>
      <c r="I24" s="393">
        <v>0.86263329183714454</v>
      </c>
      <c r="J24" s="394" t="s">
        <v>382</v>
      </c>
    </row>
    <row r="25" spans="1:10" ht="14.4" customHeight="1" x14ac:dyDescent="0.3">
      <c r="A25" s="390" t="s">
        <v>373</v>
      </c>
      <c r="B25" s="391" t="s">
        <v>373</v>
      </c>
      <c r="C25" s="392" t="s">
        <v>373</v>
      </c>
      <c r="D25" s="392" t="s">
        <v>373</v>
      </c>
      <c r="E25" s="392"/>
      <c r="F25" s="392" t="s">
        <v>373</v>
      </c>
      <c r="G25" s="392" t="s">
        <v>373</v>
      </c>
      <c r="H25" s="392" t="s">
        <v>373</v>
      </c>
      <c r="I25" s="393" t="s">
        <v>373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373</v>
      </c>
      <c r="D26" s="392" t="s">
        <v>373</v>
      </c>
      <c r="E26" s="392"/>
      <c r="F26" s="392" t="s">
        <v>373</v>
      </c>
      <c r="G26" s="392" t="s">
        <v>373</v>
      </c>
      <c r="H26" s="392" t="s">
        <v>373</v>
      </c>
      <c r="I26" s="393" t="s">
        <v>373</v>
      </c>
      <c r="J26" s="394" t="s">
        <v>0</v>
      </c>
    </row>
    <row r="27" spans="1:10" ht="14.4" customHeight="1" x14ac:dyDescent="0.3">
      <c r="A27" s="390" t="s">
        <v>384</v>
      </c>
      <c r="B27" s="391" t="s">
        <v>233</v>
      </c>
      <c r="C27" s="392">
        <v>24.661799999999999</v>
      </c>
      <c r="D27" s="392">
        <v>63.551879999999002</v>
      </c>
      <c r="E27" s="392"/>
      <c r="F27" s="392">
        <v>69.73563</v>
      </c>
      <c r="G27" s="392">
        <v>48.733083084268003</v>
      </c>
      <c r="H27" s="392">
        <v>21.002546915731998</v>
      </c>
      <c r="I27" s="393">
        <v>1.4309710280265857</v>
      </c>
      <c r="J27" s="394" t="s">
        <v>1</v>
      </c>
    </row>
    <row r="28" spans="1:10" ht="14.4" customHeight="1" x14ac:dyDescent="0.3">
      <c r="A28" s="390" t="s">
        <v>384</v>
      </c>
      <c r="B28" s="391" t="s">
        <v>235</v>
      </c>
      <c r="C28" s="392">
        <v>0</v>
      </c>
      <c r="D28" s="392">
        <v>0</v>
      </c>
      <c r="E28" s="392"/>
      <c r="F28" s="392">
        <v>0</v>
      </c>
      <c r="G28" s="392">
        <v>1.6616003213565</v>
      </c>
      <c r="H28" s="392">
        <v>-1.6616003213565</v>
      </c>
      <c r="I28" s="393">
        <v>0</v>
      </c>
      <c r="J28" s="394" t="s">
        <v>1</v>
      </c>
    </row>
    <row r="29" spans="1:10" ht="14.4" customHeight="1" x14ac:dyDescent="0.3">
      <c r="A29" s="390" t="s">
        <v>384</v>
      </c>
      <c r="B29" s="391" t="s">
        <v>238</v>
      </c>
      <c r="C29" s="392">
        <v>0</v>
      </c>
      <c r="D29" s="392">
        <v>0.14599999999999999</v>
      </c>
      <c r="E29" s="392"/>
      <c r="F29" s="392">
        <v>0.56799999999999995</v>
      </c>
      <c r="G29" s="392">
        <v>0.68509787752425</v>
      </c>
      <c r="H29" s="392">
        <v>-0.11709787752425005</v>
      </c>
      <c r="I29" s="393">
        <v>0.82907861582142295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24.661799999999999</v>
      </c>
      <c r="D30" s="392">
        <v>63.697879999999003</v>
      </c>
      <c r="E30" s="392"/>
      <c r="F30" s="392">
        <v>70.303629999999998</v>
      </c>
      <c r="G30" s="392">
        <v>51.079781283148755</v>
      </c>
      <c r="H30" s="392">
        <v>19.223848716851244</v>
      </c>
      <c r="I30" s="393">
        <v>1.3763494720208052</v>
      </c>
      <c r="J30" s="394" t="s">
        <v>382</v>
      </c>
    </row>
    <row r="31" spans="1:10" ht="14.4" customHeight="1" x14ac:dyDescent="0.3">
      <c r="A31" s="390" t="s">
        <v>373</v>
      </c>
      <c r="B31" s="391" t="s">
        <v>373</v>
      </c>
      <c r="C31" s="392" t="s">
        <v>373</v>
      </c>
      <c r="D31" s="392" t="s">
        <v>373</v>
      </c>
      <c r="E31" s="392"/>
      <c r="F31" s="392" t="s">
        <v>373</v>
      </c>
      <c r="G31" s="392" t="s">
        <v>373</v>
      </c>
      <c r="H31" s="392" t="s">
        <v>373</v>
      </c>
      <c r="I31" s="393" t="s">
        <v>373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373</v>
      </c>
      <c r="D32" s="392" t="s">
        <v>373</v>
      </c>
      <c r="E32" s="392"/>
      <c r="F32" s="392" t="s">
        <v>373</v>
      </c>
      <c r="G32" s="392" t="s">
        <v>373</v>
      </c>
      <c r="H32" s="392" t="s">
        <v>373</v>
      </c>
      <c r="I32" s="393" t="s">
        <v>373</v>
      </c>
      <c r="J32" s="394" t="s">
        <v>0</v>
      </c>
    </row>
    <row r="33" spans="1:10" ht="14.4" customHeight="1" x14ac:dyDescent="0.3">
      <c r="A33" s="390" t="s">
        <v>387</v>
      </c>
      <c r="B33" s="391" t="s">
        <v>233</v>
      </c>
      <c r="C33" s="392">
        <v>101.75363999999999</v>
      </c>
      <c r="D33" s="392" t="s">
        <v>373</v>
      </c>
      <c r="E33" s="392"/>
      <c r="F33" s="392" t="s">
        <v>373</v>
      </c>
      <c r="G33" s="392" t="s">
        <v>373</v>
      </c>
      <c r="H33" s="392" t="s">
        <v>373</v>
      </c>
      <c r="I33" s="393" t="s">
        <v>373</v>
      </c>
      <c r="J33" s="394" t="s">
        <v>1</v>
      </c>
    </row>
    <row r="34" spans="1:10" ht="14.4" customHeight="1" x14ac:dyDescent="0.3">
      <c r="A34" s="390" t="s">
        <v>387</v>
      </c>
      <c r="B34" s="391" t="s">
        <v>234</v>
      </c>
      <c r="C34" s="392">
        <v>10.1035</v>
      </c>
      <c r="D34" s="392" t="s">
        <v>373</v>
      </c>
      <c r="E34" s="392"/>
      <c r="F34" s="392" t="s">
        <v>373</v>
      </c>
      <c r="G34" s="392" t="s">
        <v>373</v>
      </c>
      <c r="H34" s="392" t="s">
        <v>373</v>
      </c>
      <c r="I34" s="393" t="s">
        <v>373</v>
      </c>
      <c r="J34" s="394" t="s">
        <v>1</v>
      </c>
    </row>
    <row r="35" spans="1:10" ht="14.4" customHeight="1" x14ac:dyDescent="0.3">
      <c r="A35" s="390" t="s">
        <v>387</v>
      </c>
      <c r="B35" s="391" t="s">
        <v>236</v>
      </c>
      <c r="C35" s="392">
        <v>1.3152699999999999</v>
      </c>
      <c r="D35" s="392" t="s">
        <v>373</v>
      </c>
      <c r="E35" s="392"/>
      <c r="F35" s="392" t="s">
        <v>373</v>
      </c>
      <c r="G35" s="392" t="s">
        <v>373</v>
      </c>
      <c r="H35" s="392" t="s">
        <v>373</v>
      </c>
      <c r="I35" s="393" t="s">
        <v>373</v>
      </c>
      <c r="J35" s="394" t="s">
        <v>1</v>
      </c>
    </row>
    <row r="36" spans="1:10" ht="14.4" customHeight="1" x14ac:dyDescent="0.3">
      <c r="A36" s="390" t="s">
        <v>387</v>
      </c>
      <c r="B36" s="391" t="s">
        <v>238</v>
      </c>
      <c r="C36" s="392">
        <v>0.219</v>
      </c>
      <c r="D36" s="392" t="s">
        <v>373</v>
      </c>
      <c r="E36" s="392"/>
      <c r="F36" s="392" t="s">
        <v>373</v>
      </c>
      <c r="G36" s="392" t="s">
        <v>373</v>
      </c>
      <c r="H36" s="392" t="s">
        <v>373</v>
      </c>
      <c r="I36" s="393" t="s">
        <v>373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113.39140999999998</v>
      </c>
      <c r="D37" s="392" t="s">
        <v>373</v>
      </c>
      <c r="E37" s="392"/>
      <c r="F37" s="392" t="s">
        <v>373</v>
      </c>
      <c r="G37" s="392" t="s">
        <v>373</v>
      </c>
      <c r="H37" s="392" t="s">
        <v>373</v>
      </c>
      <c r="I37" s="393" t="s">
        <v>373</v>
      </c>
      <c r="J37" s="394" t="s">
        <v>382</v>
      </c>
    </row>
    <row r="38" spans="1:10" ht="14.4" customHeight="1" x14ac:dyDescent="0.3">
      <c r="A38" s="390" t="s">
        <v>373</v>
      </c>
      <c r="B38" s="391" t="s">
        <v>373</v>
      </c>
      <c r="C38" s="392" t="s">
        <v>373</v>
      </c>
      <c r="D38" s="392" t="s">
        <v>373</v>
      </c>
      <c r="E38" s="392"/>
      <c r="F38" s="392" t="s">
        <v>373</v>
      </c>
      <c r="G38" s="392" t="s">
        <v>373</v>
      </c>
      <c r="H38" s="392" t="s">
        <v>373</v>
      </c>
      <c r="I38" s="393" t="s">
        <v>373</v>
      </c>
      <c r="J38" s="394" t="s">
        <v>383</v>
      </c>
    </row>
    <row r="39" spans="1:10" ht="14.4" customHeight="1" x14ac:dyDescent="0.3">
      <c r="A39" s="390" t="s">
        <v>371</v>
      </c>
      <c r="B39" s="391" t="s">
        <v>377</v>
      </c>
      <c r="C39" s="392">
        <v>1022.7339400000011</v>
      </c>
      <c r="D39" s="392">
        <v>990.83925999999997</v>
      </c>
      <c r="E39" s="392"/>
      <c r="F39" s="392">
        <v>970.60228999999993</v>
      </c>
      <c r="G39" s="392">
        <v>1094.7430255832146</v>
      </c>
      <c r="H39" s="392">
        <v>-124.14073558321468</v>
      </c>
      <c r="I39" s="393">
        <v>0.88660285319737042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642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9.5695116076221147</v>
      </c>
      <c r="J3" s="74">
        <f>SUBTOTAL(9,J5:J1048576)</f>
        <v>101435</v>
      </c>
      <c r="K3" s="75">
        <f>SUBTOTAL(9,K5:K1048576)</f>
        <v>970683.40991914913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371</v>
      </c>
      <c r="B5" s="401" t="s">
        <v>372</v>
      </c>
      <c r="C5" s="402" t="s">
        <v>379</v>
      </c>
      <c r="D5" s="403" t="s">
        <v>447</v>
      </c>
      <c r="E5" s="402" t="s">
        <v>631</v>
      </c>
      <c r="F5" s="403" t="s">
        <v>632</v>
      </c>
      <c r="G5" s="402" t="s">
        <v>453</v>
      </c>
      <c r="H5" s="402" t="s">
        <v>454</v>
      </c>
      <c r="I5" s="404">
        <v>260.3</v>
      </c>
      <c r="J5" s="404">
        <v>12</v>
      </c>
      <c r="K5" s="405">
        <v>3123.6</v>
      </c>
    </row>
    <row r="6" spans="1:11" ht="14.4" customHeight="1" x14ac:dyDescent="0.3">
      <c r="A6" s="406" t="s">
        <v>371</v>
      </c>
      <c r="B6" s="407" t="s">
        <v>372</v>
      </c>
      <c r="C6" s="408" t="s">
        <v>379</v>
      </c>
      <c r="D6" s="409" t="s">
        <v>447</v>
      </c>
      <c r="E6" s="408" t="s">
        <v>631</v>
      </c>
      <c r="F6" s="409" t="s">
        <v>632</v>
      </c>
      <c r="G6" s="408" t="s">
        <v>455</v>
      </c>
      <c r="H6" s="408" t="s">
        <v>456</v>
      </c>
      <c r="I6" s="410">
        <v>46.32</v>
      </c>
      <c r="J6" s="410">
        <v>5</v>
      </c>
      <c r="K6" s="411">
        <v>231.6</v>
      </c>
    </row>
    <row r="7" spans="1:11" ht="14.4" customHeight="1" x14ac:dyDescent="0.3">
      <c r="A7" s="406" t="s">
        <v>371</v>
      </c>
      <c r="B7" s="407" t="s">
        <v>372</v>
      </c>
      <c r="C7" s="408" t="s">
        <v>379</v>
      </c>
      <c r="D7" s="409" t="s">
        <v>447</v>
      </c>
      <c r="E7" s="408" t="s">
        <v>633</v>
      </c>
      <c r="F7" s="409" t="s">
        <v>634</v>
      </c>
      <c r="G7" s="408" t="s">
        <v>457</v>
      </c>
      <c r="H7" s="408" t="s">
        <v>458</v>
      </c>
      <c r="I7" s="410">
        <v>182.52666666666664</v>
      </c>
      <c r="J7" s="410">
        <v>15</v>
      </c>
      <c r="K7" s="411">
        <v>2737.93</v>
      </c>
    </row>
    <row r="8" spans="1:11" ht="14.4" customHeight="1" x14ac:dyDescent="0.3">
      <c r="A8" s="406" t="s">
        <v>371</v>
      </c>
      <c r="B8" s="407" t="s">
        <v>372</v>
      </c>
      <c r="C8" s="408" t="s">
        <v>379</v>
      </c>
      <c r="D8" s="409" t="s">
        <v>447</v>
      </c>
      <c r="E8" s="408" t="s">
        <v>633</v>
      </c>
      <c r="F8" s="409" t="s">
        <v>634</v>
      </c>
      <c r="G8" s="408" t="s">
        <v>459</v>
      </c>
      <c r="H8" s="408" t="s">
        <v>460</v>
      </c>
      <c r="I8" s="410">
        <v>0.81</v>
      </c>
      <c r="J8" s="410">
        <v>32000</v>
      </c>
      <c r="K8" s="411">
        <v>25919.219999999998</v>
      </c>
    </row>
    <row r="9" spans="1:11" ht="14.4" customHeight="1" x14ac:dyDescent="0.3">
      <c r="A9" s="406" t="s">
        <v>371</v>
      </c>
      <c r="B9" s="407" t="s">
        <v>372</v>
      </c>
      <c r="C9" s="408" t="s">
        <v>379</v>
      </c>
      <c r="D9" s="409" t="s">
        <v>447</v>
      </c>
      <c r="E9" s="408" t="s">
        <v>633</v>
      </c>
      <c r="F9" s="409" t="s">
        <v>634</v>
      </c>
      <c r="G9" s="408" t="s">
        <v>461</v>
      </c>
      <c r="H9" s="408" t="s">
        <v>462</v>
      </c>
      <c r="I9" s="410">
        <v>56.223333333333329</v>
      </c>
      <c r="J9" s="410">
        <v>550</v>
      </c>
      <c r="K9" s="411">
        <v>30919.730000000003</v>
      </c>
    </row>
    <row r="10" spans="1:11" ht="14.4" customHeight="1" x14ac:dyDescent="0.3">
      <c r="A10" s="406" t="s">
        <v>371</v>
      </c>
      <c r="B10" s="407" t="s">
        <v>372</v>
      </c>
      <c r="C10" s="408" t="s">
        <v>379</v>
      </c>
      <c r="D10" s="409" t="s">
        <v>447</v>
      </c>
      <c r="E10" s="408" t="s">
        <v>633</v>
      </c>
      <c r="F10" s="409" t="s">
        <v>634</v>
      </c>
      <c r="G10" s="408" t="s">
        <v>463</v>
      </c>
      <c r="H10" s="408" t="s">
        <v>464</v>
      </c>
      <c r="I10" s="410">
        <v>2.9</v>
      </c>
      <c r="J10" s="410">
        <v>100</v>
      </c>
      <c r="K10" s="411">
        <v>290</v>
      </c>
    </row>
    <row r="11" spans="1:11" ht="14.4" customHeight="1" x14ac:dyDescent="0.3">
      <c r="A11" s="406" t="s">
        <v>371</v>
      </c>
      <c r="B11" s="407" t="s">
        <v>372</v>
      </c>
      <c r="C11" s="408" t="s">
        <v>379</v>
      </c>
      <c r="D11" s="409" t="s">
        <v>447</v>
      </c>
      <c r="E11" s="408" t="s">
        <v>633</v>
      </c>
      <c r="F11" s="409" t="s">
        <v>634</v>
      </c>
      <c r="G11" s="408" t="s">
        <v>465</v>
      </c>
      <c r="H11" s="408" t="s">
        <v>466</v>
      </c>
      <c r="I11" s="410">
        <v>35.19</v>
      </c>
      <c r="J11" s="410">
        <v>100</v>
      </c>
      <c r="K11" s="411">
        <v>3518.54</v>
      </c>
    </row>
    <row r="12" spans="1:11" ht="14.4" customHeight="1" x14ac:dyDescent="0.3">
      <c r="A12" s="406" t="s">
        <v>371</v>
      </c>
      <c r="B12" s="407" t="s">
        <v>372</v>
      </c>
      <c r="C12" s="408" t="s">
        <v>379</v>
      </c>
      <c r="D12" s="409" t="s">
        <v>447</v>
      </c>
      <c r="E12" s="408" t="s">
        <v>635</v>
      </c>
      <c r="F12" s="409" t="s">
        <v>636</v>
      </c>
      <c r="G12" s="408" t="s">
        <v>467</v>
      </c>
      <c r="H12" s="408" t="s">
        <v>468</v>
      </c>
      <c r="I12" s="410">
        <v>4.2300000000000004</v>
      </c>
      <c r="J12" s="410">
        <v>960</v>
      </c>
      <c r="K12" s="411">
        <v>4057.37</v>
      </c>
    </row>
    <row r="13" spans="1:11" ht="14.4" customHeight="1" x14ac:dyDescent="0.3">
      <c r="A13" s="406" t="s">
        <v>371</v>
      </c>
      <c r="B13" s="407" t="s">
        <v>372</v>
      </c>
      <c r="C13" s="408" t="s">
        <v>379</v>
      </c>
      <c r="D13" s="409" t="s">
        <v>447</v>
      </c>
      <c r="E13" s="408" t="s">
        <v>635</v>
      </c>
      <c r="F13" s="409" t="s">
        <v>636</v>
      </c>
      <c r="G13" s="408" t="s">
        <v>469</v>
      </c>
      <c r="H13" s="408" t="s">
        <v>470</v>
      </c>
      <c r="I13" s="410">
        <v>0.87</v>
      </c>
      <c r="J13" s="410">
        <v>1000</v>
      </c>
      <c r="K13" s="411">
        <v>873.74</v>
      </c>
    </row>
    <row r="14" spans="1:11" ht="14.4" customHeight="1" x14ac:dyDescent="0.3">
      <c r="A14" s="406" t="s">
        <v>371</v>
      </c>
      <c r="B14" s="407" t="s">
        <v>372</v>
      </c>
      <c r="C14" s="408" t="s">
        <v>379</v>
      </c>
      <c r="D14" s="409" t="s">
        <v>447</v>
      </c>
      <c r="E14" s="408" t="s">
        <v>635</v>
      </c>
      <c r="F14" s="409" t="s">
        <v>636</v>
      </c>
      <c r="G14" s="408" t="s">
        <v>471</v>
      </c>
      <c r="H14" s="408" t="s">
        <v>472</v>
      </c>
      <c r="I14" s="410">
        <v>15717.9</v>
      </c>
      <c r="J14" s="410">
        <v>3</v>
      </c>
      <c r="K14" s="411">
        <v>47153.7</v>
      </c>
    </row>
    <row r="15" spans="1:11" ht="14.4" customHeight="1" x14ac:dyDescent="0.3">
      <c r="A15" s="406" t="s">
        <v>371</v>
      </c>
      <c r="B15" s="407" t="s">
        <v>372</v>
      </c>
      <c r="C15" s="408" t="s">
        <v>379</v>
      </c>
      <c r="D15" s="409" t="s">
        <v>447</v>
      </c>
      <c r="E15" s="408" t="s">
        <v>635</v>
      </c>
      <c r="F15" s="409" t="s">
        <v>636</v>
      </c>
      <c r="G15" s="408" t="s">
        <v>473</v>
      </c>
      <c r="H15" s="408" t="s">
        <v>474</v>
      </c>
      <c r="I15" s="410">
        <v>0.65</v>
      </c>
      <c r="J15" s="410">
        <v>45000</v>
      </c>
      <c r="K15" s="411">
        <v>29403</v>
      </c>
    </row>
    <row r="16" spans="1:11" ht="14.4" customHeight="1" x14ac:dyDescent="0.3">
      <c r="A16" s="406" t="s">
        <v>371</v>
      </c>
      <c r="B16" s="407" t="s">
        <v>372</v>
      </c>
      <c r="C16" s="408" t="s">
        <v>379</v>
      </c>
      <c r="D16" s="409" t="s">
        <v>447</v>
      </c>
      <c r="E16" s="408" t="s">
        <v>635</v>
      </c>
      <c r="F16" s="409" t="s">
        <v>636</v>
      </c>
      <c r="G16" s="408" t="s">
        <v>475</v>
      </c>
      <c r="H16" s="408" t="s">
        <v>476</v>
      </c>
      <c r="I16" s="410">
        <v>7.14</v>
      </c>
      <c r="J16" s="410">
        <v>7200</v>
      </c>
      <c r="K16" s="411">
        <v>51400.74</v>
      </c>
    </row>
    <row r="17" spans="1:11" ht="14.4" customHeight="1" x14ac:dyDescent="0.3">
      <c r="A17" s="406" t="s">
        <v>371</v>
      </c>
      <c r="B17" s="407" t="s">
        <v>372</v>
      </c>
      <c r="C17" s="408" t="s">
        <v>379</v>
      </c>
      <c r="D17" s="409" t="s">
        <v>447</v>
      </c>
      <c r="E17" s="408" t="s">
        <v>635</v>
      </c>
      <c r="F17" s="409" t="s">
        <v>636</v>
      </c>
      <c r="G17" s="408" t="s">
        <v>477</v>
      </c>
      <c r="H17" s="408" t="s">
        <v>478</v>
      </c>
      <c r="I17" s="410">
        <v>1.25</v>
      </c>
      <c r="J17" s="410">
        <v>1000</v>
      </c>
      <c r="K17" s="411">
        <v>1245.0899999999999</v>
      </c>
    </row>
    <row r="18" spans="1:11" ht="14.4" customHeight="1" x14ac:dyDescent="0.3">
      <c r="A18" s="406" t="s">
        <v>371</v>
      </c>
      <c r="B18" s="407" t="s">
        <v>372</v>
      </c>
      <c r="C18" s="408" t="s">
        <v>379</v>
      </c>
      <c r="D18" s="409" t="s">
        <v>447</v>
      </c>
      <c r="E18" s="408" t="s">
        <v>635</v>
      </c>
      <c r="F18" s="409" t="s">
        <v>636</v>
      </c>
      <c r="G18" s="408" t="s">
        <v>479</v>
      </c>
      <c r="H18" s="408" t="s">
        <v>480</v>
      </c>
      <c r="I18" s="410">
        <v>0.2</v>
      </c>
      <c r="J18" s="410">
        <v>5000</v>
      </c>
      <c r="K18" s="411">
        <v>997.78</v>
      </c>
    </row>
    <row r="19" spans="1:11" ht="14.4" customHeight="1" x14ac:dyDescent="0.3">
      <c r="A19" s="406" t="s">
        <v>371</v>
      </c>
      <c r="B19" s="407" t="s">
        <v>372</v>
      </c>
      <c r="C19" s="408" t="s">
        <v>379</v>
      </c>
      <c r="D19" s="409" t="s">
        <v>447</v>
      </c>
      <c r="E19" s="408" t="s">
        <v>635</v>
      </c>
      <c r="F19" s="409" t="s">
        <v>636</v>
      </c>
      <c r="G19" s="408" t="s">
        <v>481</v>
      </c>
      <c r="H19" s="408" t="s">
        <v>482</v>
      </c>
      <c r="I19" s="410">
        <v>0.27</v>
      </c>
      <c r="J19" s="410">
        <v>1000</v>
      </c>
      <c r="K19" s="411">
        <v>266.2</v>
      </c>
    </row>
    <row r="20" spans="1:11" ht="14.4" customHeight="1" x14ac:dyDescent="0.3">
      <c r="A20" s="406" t="s">
        <v>371</v>
      </c>
      <c r="B20" s="407" t="s">
        <v>372</v>
      </c>
      <c r="C20" s="408" t="s">
        <v>379</v>
      </c>
      <c r="D20" s="409" t="s">
        <v>447</v>
      </c>
      <c r="E20" s="408" t="s">
        <v>637</v>
      </c>
      <c r="F20" s="409" t="s">
        <v>638</v>
      </c>
      <c r="G20" s="408" t="s">
        <v>483</v>
      </c>
      <c r="H20" s="408" t="s">
        <v>484</v>
      </c>
      <c r="I20" s="410">
        <v>7.5</v>
      </c>
      <c r="J20" s="410">
        <v>50</v>
      </c>
      <c r="K20" s="411">
        <v>375</v>
      </c>
    </row>
    <row r="21" spans="1:11" ht="14.4" customHeight="1" x14ac:dyDescent="0.3">
      <c r="A21" s="406" t="s">
        <v>371</v>
      </c>
      <c r="B21" s="407" t="s">
        <v>372</v>
      </c>
      <c r="C21" s="408" t="s">
        <v>379</v>
      </c>
      <c r="D21" s="409" t="s">
        <v>447</v>
      </c>
      <c r="E21" s="408" t="s">
        <v>637</v>
      </c>
      <c r="F21" s="409" t="s">
        <v>638</v>
      </c>
      <c r="G21" s="408" t="s">
        <v>485</v>
      </c>
      <c r="H21" s="408" t="s">
        <v>486</v>
      </c>
      <c r="I21" s="410">
        <v>7.5</v>
      </c>
      <c r="J21" s="410">
        <v>50</v>
      </c>
      <c r="K21" s="411">
        <v>375</v>
      </c>
    </row>
    <row r="22" spans="1:11" ht="14.4" customHeight="1" x14ac:dyDescent="0.3">
      <c r="A22" s="406" t="s">
        <v>371</v>
      </c>
      <c r="B22" s="407" t="s">
        <v>372</v>
      </c>
      <c r="C22" s="408" t="s">
        <v>379</v>
      </c>
      <c r="D22" s="409" t="s">
        <v>447</v>
      </c>
      <c r="E22" s="408" t="s">
        <v>637</v>
      </c>
      <c r="F22" s="409" t="s">
        <v>638</v>
      </c>
      <c r="G22" s="408" t="s">
        <v>487</v>
      </c>
      <c r="H22" s="408" t="s">
        <v>488</v>
      </c>
      <c r="I22" s="410">
        <v>7.5</v>
      </c>
      <c r="J22" s="410">
        <v>0</v>
      </c>
      <c r="K22" s="411">
        <v>0</v>
      </c>
    </row>
    <row r="23" spans="1:11" ht="14.4" customHeight="1" x14ac:dyDescent="0.3">
      <c r="A23" s="406" t="s">
        <v>371</v>
      </c>
      <c r="B23" s="407" t="s">
        <v>372</v>
      </c>
      <c r="C23" s="408" t="s">
        <v>379</v>
      </c>
      <c r="D23" s="409" t="s">
        <v>447</v>
      </c>
      <c r="E23" s="408" t="s">
        <v>637</v>
      </c>
      <c r="F23" s="409" t="s">
        <v>638</v>
      </c>
      <c r="G23" s="408" t="s">
        <v>489</v>
      </c>
      <c r="H23" s="408" t="s">
        <v>490</v>
      </c>
      <c r="I23" s="410">
        <v>0.71</v>
      </c>
      <c r="J23" s="410">
        <v>3400</v>
      </c>
      <c r="K23" s="411">
        <v>2414</v>
      </c>
    </row>
    <row r="24" spans="1:11" ht="14.4" customHeight="1" x14ac:dyDescent="0.3">
      <c r="A24" s="406" t="s">
        <v>371</v>
      </c>
      <c r="B24" s="407" t="s">
        <v>372</v>
      </c>
      <c r="C24" s="408" t="s">
        <v>379</v>
      </c>
      <c r="D24" s="409" t="s">
        <v>447</v>
      </c>
      <c r="E24" s="408" t="s">
        <v>637</v>
      </c>
      <c r="F24" s="409" t="s">
        <v>638</v>
      </c>
      <c r="G24" s="408" t="s">
        <v>491</v>
      </c>
      <c r="H24" s="408" t="s">
        <v>492</v>
      </c>
      <c r="I24" s="410">
        <v>0.71</v>
      </c>
      <c r="J24" s="410">
        <v>1800</v>
      </c>
      <c r="K24" s="411">
        <v>1278</v>
      </c>
    </row>
    <row r="25" spans="1:11" ht="14.4" customHeight="1" x14ac:dyDescent="0.3">
      <c r="A25" s="406" t="s">
        <v>371</v>
      </c>
      <c r="B25" s="407" t="s">
        <v>372</v>
      </c>
      <c r="C25" s="408" t="s">
        <v>379</v>
      </c>
      <c r="D25" s="409" t="s">
        <v>447</v>
      </c>
      <c r="E25" s="408" t="s">
        <v>637</v>
      </c>
      <c r="F25" s="409" t="s">
        <v>638</v>
      </c>
      <c r="G25" s="408" t="s">
        <v>493</v>
      </c>
      <c r="H25" s="408" t="s">
        <v>494</v>
      </c>
      <c r="I25" s="410">
        <v>0.71</v>
      </c>
      <c r="J25" s="410">
        <v>1000</v>
      </c>
      <c r="K25" s="411">
        <v>710</v>
      </c>
    </row>
    <row r="26" spans="1:11" ht="14.4" customHeight="1" x14ac:dyDescent="0.3">
      <c r="A26" s="406" t="s">
        <v>371</v>
      </c>
      <c r="B26" s="407" t="s">
        <v>372</v>
      </c>
      <c r="C26" s="408" t="s">
        <v>379</v>
      </c>
      <c r="D26" s="409" t="s">
        <v>447</v>
      </c>
      <c r="E26" s="408" t="s">
        <v>637</v>
      </c>
      <c r="F26" s="409" t="s">
        <v>638</v>
      </c>
      <c r="G26" s="408" t="s">
        <v>495</v>
      </c>
      <c r="H26" s="408" t="s">
        <v>496</v>
      </c>
      <c r="I26" s="410">
        <v>12.59</v>
      </c>
      <c r="J26" s="410">
        <v>100</v>
      </c>
      <c r="K26" s="411">
        <v>1259</v>
      </c>
    </row>
    <row r="27" spans="1:11" ht="14.4" customHeight="1" x14ac:dyDescent="0.3">
      <c r="A27" s="406" t="s">
        <v>371</v>
      </c>
      <c r="B27" s="407" t="s">
        <v>372</v>
      </c>
      <c r="C27" s="408" t="s">
        <v>379</v>
      </c>
      <c r="D27" s="409" t="s">
        <v>447</v>
      </c>
      <c r="E27" s="408" t="s">
        <v>639</v>
      </c>
      <c r="F27" s="409" t="s">
        <v>640</v>
      </c>
      <c r="G27" s="408" t="s">
        <v>497</v>
      </c>
      <c r="H27" s="408" t="s">
        <v>498</v>
      </c>
      <c r="I27" s="410">
        <v>89.40991914896054</v>
      </c>
      <c r="J27" s="410">
        <v>1</v>
      </c>
      <c r="K27" s="411">
        <v>89.40991914896054</v>
      </c>
    </row>
    <row r="28" spans="1:11" ht="14.4" customHeight="1" x14ac:dyDescent="0.3">
      <c r="A28" s="406" t="s">
        <v>371</v>
      </c>
      <c r="B28" s="407" t="s">
        <v>372</v>
      </c>
      <c r="C28" s="408" t="s">
        <v>379</v>
      </c>
      <c r="D28" s="409" t="s">
        <v>447</v>
      </c>
      <c r="E28" s="408" t="s">
        <v>639</v>
      </c>
      <c r="F28" s="409" t="s">
        <v>640</v>
      </c>
      <c r="G28" s="408" t="s">
        <v>499</v>
      </c>
      <c r="H28" s="408" t="s">
        <v>500</v>
      </c>
      <c r="I28" s="410">
        <v>19735.259999999998</v>
      </c>
      <c r="J28" s="410">
        <v>1</v>
      </c>
      <c r="K28" s="411">
        <v>19735.259999999998</v>
      </c>
    </row>
    <row r="29" spans="1:11" ht="14.4" customHeight="1" x14ac:dyDescent="0.3">
      <c r="A29" s="406" t="s">
        <v>371</v>
      </c>
      <c r="B29" s="407" t="s">
        <v>372</v>
      </c>
      <c r="C29" s="408" t="s">
        <v>379</v>
      </c>
      <c r="D29" s="409" t="s">
        <v>447</v>
      </c>
      <c r="E29" s="408" t="s">
        <v>639</v>
      </c>
      <c r="F29" s="409" t="s">
        <v>640</v>
      </c>
      <c r="G29" s="408" t="s">
        <v>501</v>
      </c>
      <c r="H29" s="408" t="s">
        <v>502</v>
      </c>
      <c r="I29" s="410">
        <v>461</v>
      </c>
      <c r="J29" s="410">
        <v>10</v>
      </c>
      <c r="K29" s="411">
        <v>4610</v>
      </c>
    </row>
    <row r="30" spans="1:11" ht="14.4" customHeight="1" x14ac:dyDescent="0.3">
      <c r="A30" s="406" t="s">
        <v>371</v>
      </c>
      <c r="B30" s="407" t="s">
        <v>372</v>
      </c>
      <c r="C30" s="408" t="s">
        <v>379</v>
      </c>
      <c r="D30" s="409" t="s">
        <v>447</v>
      </c>
      <c r="E30" s="408" t="s">
        <v>639</v>
      </c>
      <c r="F30" s="409" t="s">
        <v>640</v>
      </c>
      <c r="G30" s="408" t="s">
        <v>503</v>
      </c>
      <c r="H30" s="408" t="s">
        <v>504</v>
      </c>
      <c r="I30" s="410">
        <v>991.63</v>
      </c>
      <c r="J30" s="410">
        <v>2</v>
      </c>
      <c r="K30" s="411">
        <v>1983.26</v>
      </c>
    </row>
    <row r="31" spans="1:11" ht="14.4" customHeight="1" x14ac:dyDescent="0.3">
      <c r="A31" s="406" t="s">
        <v>371</v>
      </c>
      <c r="B31" s="407" t="s">
        <v>372</v>
      </c>
      <c r="C31" s="408" t="s">
        <v>379</v>
      </c>
      <c r="D31" s="409" t="s">
        <v>447</v>
      </c>
      <c r="E31" s="408" t="s">
        <v>639</v>
      </c>
      <c r="F31" s="409" t="s">
        <v>640</v>
      </c>
      <c r="G31" s="408" t="s">
        <v>505</v>
      </c>
      <c r="H31" s="408" t="s">
        <v>506</v>
      </c>
      <c r="I31" s="410">
        <v>15652.56</v>
      </c>
      <c r="J31" s="410">
        <v>1</v>
      </c>
      <c r="K31" s="411">
        <v>15652.56</v>
      </c>
    </row>
    <row r="32" spans="1:11" ht="14.4" customHeight="1" x14ac:dyDescent="0.3">
      <c r="A32" s="406" t="s">
        <v>371</v>
      </c>
      <c r="B32" s="407" t="s">
        <v>372</v>
      </c>
      <c r="C32" s="408" t="s">
        <v>379</v>
      </c>
      <c r="D32" s="409" t="s">
        <v>447</v>
      </c>
      <c r="E32" s="408" t="s">
        <v>639</v>
      </c>
      <c r="F32" s="409" t="s">
        <v>640</v>
      </c>
      <c r="G32" s="408" t="s">
        <v>507</v>
      </c>
      <c r="H32" s="408" t="s">
        <v>508</v>
      </c>
      <c r="I32" s="410">
        <v>125.84</v>
      </c>
      <c r="J32" s="410">
        <v>4</v>
      </c>
      <c r="K32" s="411">
        <v>503.36</v>
      </c>
    </row>
    <row r="33" spans="1:11" ht="14.4" customHeight="1" x14ac:dyDescent="0.3">
      <c r="A33" s="406" t="s">
        <v>371</v>
      </c>
      <c r="B33" s="407" t="s">
        <v>372</v>
      </c>
      <c r="C33" s="408" t="s">
        <v>379</v>
      </c>
      <c r="D33" s="409" t="s">
        <v>447</v>
      </c>
      <c r="E33" s="408" t="s">
        <v>639</v>
      </c>
      <c r="F33" s="409" t="s">
        <v>640</v>
      </c>
      <c r="G33" s="408" t="s">
        <v>509</v>
      </c>
      <c r="H33" s="408" t="s">
        <v>510</v>
      </c>
      <c r="I33" s="410">
        <v>794.50999999999988</v>
      </c>
      <c r="J33" s="410">
        <v>7</v>
      </c>
      <c r="K33" s="411">
        <v>5551.07</v>
      </c>
    </row>
    <row r="34" spans="1:11" ht="14.4" customHeight="1" x14ac:dyDescent="0.3">
      <c r="A34" s="406" t="s">
        <v>371</v>
      </c>
      <c r="B34" s="407" t="s">
        <v>372</v>
      </c>
      <c r="C34" s="408" t="s">
        <v>379</v>
      </c>
      <c r="D34" s="409" t="s">
        <v>447</v>
      </c>
      <c r="E34" s="408" t="s">
        <v>639</v>
      </c>
      <c r="F34" s="409" t="s">
        <v>640</v>
      </c>
      <c r="G34" s="408" t="s">
        <v>511</v>
      </c>
      <c r="H34" s="408" t="s">
        <v>512</v>
      </c>
      <c r="I34" s="410">
        <v>4210.83</v>
      </c>
      <c r="J34" s="410">
        <v>1</v>
      </c>
      <c r="K34" s="411">
        <v>4210.83</v>
      </c>
    </row>
    <row r="35" spans="1:11" ht="14.4" customHeight="1" x14ac:dyDescent="0.3">
      <c r="A35" s="406" t="s">
        <v>371</v>
      </c>
      <c r="B35" s="407" t="s">
        <v>372</v>
      </c>
      <c r="C35" s="408" t="s">
        <v>379</v>
      </c>
      <c r="D35" s="409" t="s">
        <v>447</v>
      </c>
      <c r="E35" s="408" t="s">
        <v>639</v>
      </c>
      <c r="F35" s="409" t="s">
        <v>640</v>
      </c>
      <c r="G35" s="408" t="s">
        <v>513</v>
      </c>
      <c r="H35" s="408" t="s">
        <v>514</v>
      </c>
      <c r="I35" s="410">
        <v>7332.66</v>
      </c>
      <c r="J35" s="410">
        <v>1</v>
      </c>
      <c r="K35" s="411">
        <v>7332.66</v>
      </c>
    </row>
    <row r="36" spans="1:11" ht="14.4" customHeight="1" x14ac:dyDescent="0.3">
      <c r="A36" s="406" t="s">
        <v>371</v>
      </c>
      <c r="B36" s="407" t="s">
        <v>372</v>
      </c>
      <c r="C36" s="408" t="s">
        <v>379</v>
      </c>
      <c r="D36" s="409" t="s">
        <v>447</v>
      </c>
      <c r="E36" s="408" t="s">
        <v>639</v>
      </c>
      <c r="F36" s="409" t="s">
        <v>640</v>
      </c>
      <c r="G36" s="408" t="s">
        <v>515</v>
      </c>
      <c r="H36" s="408" t="s">
        <v>516</v>
      </c>
      <c r="I36" s="410">
        <v>336.83</v>
      </c>
      <c r="J36" s="410">
        <v>5</v>
      </c>
      <c r="K36" s="411">
        <v>1684.17</v>
      </c>
    </row>
    <row r="37" spans="1:11" ht="14.4" customHeight="1" x14ac:dyDescent="0.3">
      <c r="A37" s="406" t="s">
        <v>371</v>
      </c>
      <c r="B37" s="407" t="s">
        <v>372</v>
      </c>
      <c r="C37" s="408" t="s">
        <v>379</v>
      </c>
      <c r="D37" s="409" t="s">
        <v>447</v>
      </c>
      <c r="E37" s="408" t="s">
        <v>639</v>
      </c>
      <c r="F37" s="409" t="s">
        <v>640</v>
      </c>
      <c r="G37" s="408" t="s">
        <v>517</v>
      </c>
      <c r="H37" s="408" t="s">
        <v>518</v>
      </c>
      <c r="I37" s="410">
        <v>8035</v>
      </c>
      <c r="J37" s="410">
        <v>1</v>
      </c>
      <c r="K37" s="411">
        <v>8035</v>
      </c>
    </row>
    <row r="38" spans="1:11" ht="14.4" customHeight="1" x14ac:dyDescent="0.3">
      <c r="A38" s="406" t="s">
        <v>371</v>
      </c>
      <c r="B38" s="407" t="s">
        <v>372</v>
      </c>
      <c r="C38" s="408" t="s">
        <v>379</v>
      </c>
      <c r="D38" s="409" t="s">
        <v>447</v>
      </c>
      <c r="E38" s="408" t="s">
        <v>639</v>
      </c>
      <c r="F38" s="409" t="s">
        <v>640</v>
      </c>
      <c r="G38" s="408" t="s">
        <v>519</v>
      </c>
      <c r="H38" s="408" t="s">
        <v>520</v>
      </c>
      <c r="I38" s="410">
        <v>617.1</v>
      </c>
      <c r="J38" s="410">
        <v>30</v>
      </c>
      <c r="K38" s="411">
        <v>18513</v>
      </c>
    </row>
    <row r="39" spans="1:11" ht="14.4" customHeight="1" x14ac:dyDescent="0.3">
      <c r="A39" s="406" t="s">
        <v>371</v>
      </c>
      <c r="B39" s="407" t="s">
        <v>372</v>
      </c>
      <c r="C39" s="408" t="s">
        <v>379</v>
      </c>
      <c r="D39" s="409" t="s">
        <v>447</v>
      </c>
      <c r="E39" s="408" t="s">
        <v>639</v>
      </c>
      <c r="F39" s="409" t="s">
        <v>640</v>
      </c>
      <c r="G39" s="408" t="s">
        <v>521</v>
      </c>
      <c r="H39" s="408" t="s">
        <v>522</v>
      </c>
      <c r="I39" s="410">
        <v>5638.43</v>
      </c>
      <c r="J39" s="410">
        <v>1</v>
      </c>
      <c r="K39" s="411">
        <v>5638.43</v>
      </c>
    </row>
    <row r="40" spans="1:11" ht="14.4" customHeight="1" x14ac:dyDescent="0.3">
      <c r="A40" s="406" t="s">
        <v>371</v>
      </c>
      <c r="B40" s="407" t="s">
        <v>372</v>
      </c>
      <c r="C40" s="408" t="s">
        <v>379</v>
      </c>
      <c r="D40" s="409" t="s">
        <v>447</v>
      </c>
      <c r="E40" s="408" t="s">
        <v>639</v>
      </c>
      <c r="F40" s="409" t="s">
        <v>640</v>
      </c>
      <c r="G40" s="408" t="s">
        <v>523</v>
      </c>
      <c r="H40" s="408" t="s">
        <v>524</v>
      </c>
      <c r="I40" s="410">
        <v>1645.3</v>
      </c>
      <c r="J40" s="410">
        <v>3</v>
      </c>
      <c r="K40" s="411">
        <v>4935.8900000000003</v>
      </c>
    </row>
    <row r="41" spans="1:11" ht="14.4" customHeight="1" x14ac:dyDescent="0.3">
      <c r="A41" s="406" t="s">
        <v>371</v>
      </c>
      <c r="B41" s="407" t="s">
        <v>372</v>
      </c>
      <c r="C41" s="408" t="s">
        <v>379</v>
      </c>
      <c r="D41" s="409" t="s">
        <v>447</v>
      </c>
      <c r="E41" s="408" t="s">
        <v>639</v>
      </c>
      <c r="F41" s="409" t="s">
        <v>640</v>
      </c>
      <c r="G41" s="408" t="s">
        <v>525</v>
      </c>
      <c r="H41" s="408" t="s">
        <v>526</v>
      </c>
      <c r="I41" s="410">
        <v>124.57</v>
      </c>
      <c r="J41" s="410">
        <v>4</v>
      </c>
      <c r="K41" s="411">
        <v>498.28</v>
      </c>
    </row>
    <row r="42" spans="1:11" ht="14.4" customHeight="1" x14ac:dyDescent="0.3">
      <c r="A42" s="406" t="s">
        <v>371</v>
      </c>
      <c r="B42" s="407" t="s">
        <v>372</v>
      </c>
      <c r="C42" s="408" t="s">
        <v>379</v>
      </c>
      <c r="D42" s="409" t="s">
        <v>447</v>
      </c>
      <c r="E42" s="408" t="s">
        <v>639</v>
      </c>
      <c r="F42" s="409" t="s">
        <v>640</v>
      </c>
      <c r="G42" s="408" t="s">
        <v>527</v>
      </c>
      <c r="H42" s="408" t="s">
        <v>528</v>
      </c>
      <c r="I42" s="410">
        <v>9776.7999999999993</v>
      </c>
      <c r="J42" s="410">
        <v>1</v>
      </c>
      <c r="K42" s="411">
        <v>9776.7999999999993</v>
      </c>
    </row>
    <row r="43" spans="1:11" ht="14.4" customHeight="1" x14ac:dyDescent="0.3">
      <c r="A43" s="406" t="s">
        <v>371</v>
      </c>
      <c r="B43" s="407" t="s">
        <v>372</v>
      </c>
      <c r="C43" s="408" t="s">
        <v>379</v>
      </c>
      <c r="D43" s="409" t="s">
        <v>447</v>
      </c>
      <c r="E43" s="408" t="s">
        <v>639</v>
      </c>
      <c r="F43" s="409" t="s">
        <v>640</v>
      </c>
      <c r="G43" s="408" t="s">
        <v>529</v>
      </c>
      <c r="H43" s="408" t="s">
        <v>530</v>
      </c>
      <c r="I43" s="410">
        <v>93.53</v>
      </c>
      <c r="J43" s="410">
        <v>9</v>
      </c>
      <c r="K43" s="411">
        <v>841.79</v>
      </c>
    </row>
    <row r="44" spans="1:11" ht="14.4" customHeight="1" x14ac:dyDescent="0.3">
      <c r="A44" s="406" t="s">
        <v>371</v>
      </c>
      <c r="B44" s="407" t="s">
        <v>372</v>
      </c>
      <c r="C44" s="408" t="s">
        <v>379</v>
      </c>
      <c r="D44" s="409" t="s">
        <v>447</v>
      </c>
      <c r="E44" s="408" t="s">
        <v>639</v>
      </c>
      <c r="F44" s="409" t="s">
        <v>640</v>
      </c>
      <c r="G44" s="408" t="s">
        <v>531</v>
      </c>
      <c r="H44" s="408" t="s">
        <v>532</v>
      </c>
      <c r="I44" s="410">
        <v>32886.915000000001</v>
      </c>
      <c r="J44" s="410">
        <v>2</v>
      </c>
      <c r="K44" s="411">
        <v>65773.83</v>
      </c>
    </row>
    <row r="45" spans="1:11" ht="14.4" customHeight="1" x14ac:dyDescent="0.3">
      <c r="A45" s="406" t="s">
        <v>371</v>
      </c>
      <c r="B45" s="407" t="s">
        <v>372</v>
      </c>
      <c r="C45" s="408" t="s">
        <v>379</v>
      </c>
      <c r="D45" s="409" t="s">
        <v>447</v>
      </c>
      <c r="E45" s="408" t="s">
        <v>639</v>
      </c>
      <c r="F45" s="409" t="s">
        <v>640</v>
      </c>
      <c r="G45" s="408" t="s">
        <v>533</v>
      </c>
      <c r="H45" s="408" t="s">
        <v>534</v>
      </c>
      <c r="I45" s="410">
        <v>155.24</v>
      </c>
      <c r="J45" s="410">
        <v>5</v>
      </c>
      <c r="K45" s="411">
        <v>776.22</v>
      </c>
    </row>
    <row r="46" spans="1:11" ht="14.4" customHeight="1" x14ac:dyDescent="0.3">
      <c r="A46" s="406" t="s">
        <v>371</v>
      </c>
      <c r="B46" s="407" t="s">
        <v>372</v>
      </c>
      <c r="C46" s="408" t="s">
        <v>379</v>
      </c>
      <c r="D46" s="409" t="s">
        <v>447</v>
      </c>
      <c r="E46" s="408" t="s">
        <v>639</v>
      </c>
      <c r="F46" s="409" t="s">
        <v>640</v>
      </c>
      <c r="G46" s="408" t="s">
        <v>535</v>
      </c>
      <c r="H46" s="408" t="s">
        <v>536</v>
      </c>
      <c r="I46" s="410">
        <v>72.84</v>
      </c>
      <c r="J46" s="410">
        <v>2</v>
      </c>
      <c r="K46" s="411">
        <v>145.68</v>
      </c>
    </row>
    <row r="47" spans="1:11" ht="14.4" customHeight="1" x14ac:dyDescent="0.3">
      <c r="A47" s="406" t="s">
        <v>371</v>
      </c>
      <c r="B47" s="407" t="s">
        <v>372</v>
      </c>
      <c r="C47" s="408" t="s">
        <v>379</v>
      </c>
      <c r="D47" s="409" t="s">
        <v>447</v>
      </c>
      <c r="E47" s="408" t="s">
        <v>639</v>
      </c>
      <c r="F47" s="409" t="s">
        <v>640</v>
      </c>
      <c r="G47" s="408" t="s">
        <v>537</v>
      </c>
      <c r="H47" s="408" t="s">
        <v>538</v>
      </c>
      <c r="I47" s="410">
        <v>20820</v>
      </c>
      <c r="J47" s="410">
        <v>1</v>
      </c>
      <c r="K47" s="411">
        <v>20820</v>
      </c>
    </row>
    <row r="48" spans="1:11" ht="14.4" customHeight="1" x14ac:dyDescent="0.3">
      <c r="A48" s="406" t="s">
        <v>371</v>
      </c>
      <c r="B48" s="407" t="s">
        <v>372</v>
      </c>
      <c r="C48" s="408" t="s">
        <v>379</v>
      </c>
      <c r="D48" s="409" t="s">
        <v>447</v>
      </c>
      <c r="E48" s="408" t="s">
        <v>639</v>
      </c>
      <c r="F48" s="409" t="s">
        <v>640</v>
      </c>
      <c r="G48" s="408" t="s">
        <v>539</v>
      </c>
      <c r="H48" s="408" t="s">
        <v>540</v>
      </c>
      <c r="I48" s="410">
        <v>9200.89</v>
      </c>
      <c r="J48" s="410">
        <v>1</v>
      </c>
      <c r="K48" s="411">
        <v>9200.89</v>
      </c>
    </row>
    <row r="49" spans="1:11" ht="14.4" customHeight="1" x14ac:dyDescent="0.3">
      <c r="A49" s="406" t="s">
        <v>371</v>
      </c>
      <c r="B49" s="407" t="s">
        <v>372</v>
      </c>
      <c r="C49" s="408" t="s">
        <v>379</v>
      </c>
      <c r="D49" s="409" t="s">
        <v>447</v>
      </c>
      <c r="E49" s="408" t="s">
        <v>639</v>
      </c>
      <c r="F49" s="409" t="s">
        <v>640</v>
      </c>
      <c r="G49" s="408" t="s">
        <v>541</v>
      </c>
      <c r="H49" s="408" t="s">
        <v>542</v>
      </c>
      <c r="I49" s="410">
        <v>8601</v>
      </c>
      <c r="J49" s="410">
        <v>1</v>
      </c>
      <c r="K49" s="411">
        <v>8601</v>
      </c>
    </row>
    <row r="50" spans="1:11" ht="14.4" customHeight="1" x14ac:dyDescent="0.3">
      <c r="A50" s="406" t="s">
        <v>371</v>
      </c>
      <c r="B50" s="407" t="s">
        <v>372</v>
      </c>
      <c r="C50" s="408" t="s">
        <v>379</v>
      </c>
      <c r="D50" s="409" t="s">
        <v>447</v>
      </c>
      <c r="E50" s="408" t="s">
        <v>639</v>
      </c>
      <c r="F50" s="409" t="s">
        <v>640</v>
      </c>
      <c r="G50" s="408" t="s">
        <v>543</v>
      </c>
      <c r="H50" s="408" t="s">
        <v>544</v>
      </c>
      <c r="I50" s="410">
        <v>938.96</v>
      </c>
      <c r="J50" s="410">
        <v>4</v>
      </c>
      <c r="K50" s="411">
        <v>3755.84</v>
      </c>
    </row>
    <row r="51" spans="1:11" ht="14.4" customHeight="1" x14ac:dyDescent="0.3">
      <c r="A51" s="406" t="s">
        <v>371</v>
      </c>
      <c r="B51" s="407" t="s">
        <v>372</v>
      </c>
      <c r="C51" s="408" t="s">
        <v>379</v>
      </c>
      <c r="D51" s="409" t="s">
        <v>447</v>
      </c>
      <c r="E51" s="408" t="s">
        <v>639</v>
      </c>
      <c r="F51" s="409" t="s">
        <v>640</v>
      </c>
      <c r="G51" s="408" t="s">
        <v>545</v>
      </c>
      <c r="H51" s="408" t="s">
        <v>546</v>
      </c>
      <c r="I51" s="410">
        <v>6048</v>
      </c>
      <c r="J51" s="410">
        <v>1</v>
      </c>
      <c r="K51" s="411">
        <v>6048</v>
      </c>
    </row>
    <row r="52" spans="1:11" ht="14.4" customHeight="1" x14ac:dyDescent="0.3">
      <c r="A52" s="406" t="s">
        <v>371</v>
      </c>
      <c r="B52" s="407" t="s">
        <v>372</v>
      </c>
      <c r="C52" s="408" t="s">
        <v>379</v>
      </c>
      <c r="D52" s="409" t="s">
        <v>447</v>
      </c>
      <c r="E52" s="408" t="s">
        <v>639</v>
      </c>
      <c r="F52" s="409" t="s">
        <v>640</v>
      </c>
      <c r="G52" s="408" t="s">
        <v>547</v>
      </c>
      <c r="H52" s="408" t="s">
        <v>548</v>
      </c>
      <c r="I52" s="410">
        <v>39676.18</v>
      </c>
      <c r="J52" s="410">
        <v>2</v>
      </c>
      <c r="K52" s="411">
        <v>79352.36</v>
      </c>
    </row>
    <row r="53" spans="1:11" ht="14.4" customHeight="1" x14ac:dyDescent="0.3">
      <c r="A53" s="406" t="s">
        <v>371</v>
      </c>
      <c r="B53" s="407" t="s">
        <v>372</v>
      </c>
      <c r="C53" s="408" t="s">
        <v>379</v>
      </c>
      <c r="D53" s="409" t="s">
        <v>447</v>
      </c>
      <c r="E53" s="408" t="s">
        <v>639</v>
      </c>
      <c r="F53" s="409" t="s">
        <v>640</v>
      </c>
      <c r="G53" s="408" t="s">
        <v>549</v>
      </c>
      <c r="H53" s="408" t="s">
        <v>550</v>
      </c>
      <c r="I53" s="410">
        <v>22589</v>
      </c>
      <c r="J53" s="410">
        <v>1</v>
      </c>
      <c r="K53" s="411">
        <v>22589</v>
      </c>
    </row>
    <row r="54" spans="1:11" ht="14.4" customHeight="1" x14ac:dyDescent="0.3">
      <c r="A54" s="406" t="s">
        <v>371</v>
      </c>
      <c r="B54" s="407" t="s">
        <v>372</v>
      </c>
      <c r="C54" s="408" t="s">
        <v>379</v>
      </c>
      <c r="D54" s="409" t="s">
        <v>447</v>
      </c>
      <c r="E54" s="408" t="s">
        <v>639</v>
      </c>
      <c r="F54" s="409" t="s">
        <v>640</v>
      </c>
      <c r="G54" s="408" t="s">
        <v>551</v>
      </c>
      <c r="H54" s="408" t="s">
        <v>552</v>
      </c>
      <c r="I54" s="410">
        <v>21175.17</v>
      </c>
      <c r="J54" s="410">
        <v>1</v>
      </c>
      <c r="K54" s="411">
        <v>21175.17</v>
      </c>
    </row>
    <row r="55" spans="1:11" ht="14.4" customHeight="1" x14ac:dyDescent="0.3">
      <c r="A55" s="406" t="s">
        <v>371</v>
      </c>
      <c r="B55" s="407" t="s">
        <v>372</v>
      </c>
      <c r="C55" s="408" t="s">
        <v>379</v>
      </c>
      <c r="D55" s="409" t="s">
        <v>447</v>
      </c>
      <c r="E55" s="408" t="s">
        <v>639</v>
      </c>
      <c r="F55" s="409" t="s">
        <v>640</v>
      </c>
      <c r="G55" s="408" t="s">
        <v>553</v>
      </c>
      <c r="H55" s="408" t="s">
        <v>554</v>
      </c>
      <c r="I55" s="410">
        <v>2420</v>
      </c>
      <c r="J55" s="410">
        <v>4</v>
      </c>
      <c r="K55" s="411">
        <v>9680</v>
      </c>
    </row>
    <row r="56" spans="1:11" ht="14.4" customHeight="1" x14ac:dyDescent="0.3">
      <c r="A56" s="406" t="s">
        <v>371</v>
      </c>
      <c r="B56" s="407" t="s">
        <v>372</v>
      </c>
      <c r="C56" s="408" t="s">
        <v>379</v>
      </c>
      <c r="D56" s="409" t="s">
        <v>447</v>
      </c>
      <c r="E56" s="408" t="s">
        <v>639</v>
      </c>
      <c r="F56" s="409" t="s">
        <v>640</v>
      </c>
      <c r="G56" s="408" t="s">
        <v>555</v>
      </c>
      <c r="H56" s="408" t="s">
        <v>556</v>
      </c>
      <c r="I56" s="410">
        <v>1809.95</v>
      </c>
      <c r="J56" s="410">
        <v>2</v>
      </c>
      <c r="K56" s="411">
        <v>3619.9</v>
      </c>
    </row>
    <row r="57" spans="1:11" ht="14.4" customHeight="1" x14ac:dyDescent="0.3">
      <c r="A57" s="406" t="s">
        <v>371</v>
      </c>
      <c r="B57" s="407" t="s">
        <v>372</v>
      </c>
      <c r="C57" s="408" t="s">
        <v>379</v>
      </c>
      <c r="D57" s="409" t="s">
        <v>447</v>
      </c>
      <c r="E57" s="408" t="s">
        <v>639</v>
      </c>
      <c r="F57" s="409" t="s">
        <v>640</v>
      </c>
      <c r="G57" s="408" t="s">
        <v>557</v>
      </c>
      <c r="H57" s="408" t="s">
        <v>558</v>
      </c>
      <c r="I57" s="410">
        <v>9582.2999999999993</v>
      </c>
      <c r="J57" s="410">
        <v>1</v>
      </c>
      <c r="K57" s="411">
        <v>9582.2999999999993</v>
      </c>
    </row>
    <row r="58" spans="1:11" ht="14.4" customHeight="1" x14ac:dyDescent="0.3">
      <c r="A58" s="406" t="s">
        <v>371</v>
      </c>
      <c r="B58" s="407" t="s">
        <v>372</v>
      </c>
      <c r="C58" s="408" t="s">
        <v>379</v>
      </c>
      <c r="D58" s="409" t="s">
        <v>447</v>
      </c>
      <c r="E58" s="408" t="s">
        <v>639</v>
      </c>
      <c r="F58" s="409" t="s">
        <v>640</v>
      </c>
      <c r="G58" s="408" t="s">
        <v>559</v>
      </c>
      <c r="H58" s="408" t="s">
        <v>560</v>
      </c>
      <c r="I58" s="410">
        <v>2639.8</v>
      </c>
      <c r="J58" s="410">
        <v>1</v>
      </c>
      <c r="K58" s="411">
        <v>2639.8</v>
      </c>
    </row>
    <row r="59" spans="1:11" ht="14.4" customHeight="1" x14ac:dyDescent="0.3">
      <c r="A59" s="406" t="s">
        <v>371</v>
      </c>
      <c r="B59" s="407" t="s">
        <v>372</v>
      </c>
      <c r="C59" s="408" t="s">
        <v>379</v>
      </c>
      <c r="D59" s="409" t="s">
        <v>447</v>
      </c>
      <c r="E59" s="408" t="s">
        <v>639</v>
      </c>
      <c r="F59" s="409" t="s">
        <v>640</v>
      </c>
      <c r="G59" s="408" t="s">
        <v>561</v>
      </c>
      <c r="H59" s="408" t="s">
        <v>562</v>
      </c>
      <c r="I59" s="410">
        <v>4140.3150000000005</v>
      </c>
      <c r="J59" s="410">
        <v>3</v>
      </c>
      <c r="K59" s="411">
        <v>12150.96</v>
      </c>
    </row>
    <row r="60" spans="1:11" ht="14.4" customHeight="1" x14ac:dyDescent="0.3">
      <c r="A60" s="406" t="s">
        <v>371</v>
      </c>
      <c r="B60" s="407" t="s">
        <v>372</v>
      </c>
      <c r="C60" s="408" t="s">
        <v>379</v>
      </c>
      <c r="D60" s="409" t="s">
        <v>447</v>
      </c>
      <c r="E60" s="408" t="s">
        <v>639</v>
      </c>
      <c r="F60" s="409" t="s">
        <v>640</v>
      </c>
      <c r="G60" s="408" t="s">
        <v>563</v>
      </c>
      <c r="H60" s="408" t="s">
        <v>564</v>
      </c>
      <c r="I60" s="410">
        <v>20.04</v>
      </c>
      <c r="J60" s="410">
        <v>100</v>
      </c>
      <c r="K60" s="411">
        <v>2004</v>
      </c>
    </row>
    <row r="61" spans="1:11" ht="14.4" customHeight="1" x14ac:dyDescent="0.3">
      <c r="A61" s="406" t="s">
        <v>371</v>
      </c>
      <c r="B61" s="407" t="s">
        <v>372</v>
      </c>
      <c r="C61" s="408" t="s">
        <v>379</v>
      </c>
      <c r="D61" s="409" t="s">
        <v>447</v>
      </c>
      <c r="E61" s="408" t="s">
        <v>639</v>
      </c>
      <c r="F61" s="409" t="s">
        <v>640</v>
      </c>
      <c r="G61" s="408" t="s">
        <v>565</v>
      </c>
      <c r="H61" s="408" t="s">
        <v>566</v>
      </c>
      <c r="I61" s="410">
        <v>1199</v>
      </c>
      <c r="J61" s="410">
        <v>1</v>
      </c>
      <c r="K61" s="411">
        <v>1199</v>
      </c>
    </row>
    <row r="62" spans="1:11" ht="14.4" customHeight="1" x14ac:dyDescent="0.3">
      <c r="A62" s="406" t="s">
        <v>371</v>
      </c>
      <c r="B62" s="407" t="s">
        <v>372</v>
      </c>
      <c r="C62" s="408" t="s">
        <v>379</v>
      </c>
      <c r="D62" s="409" t="s">
        <v>447</v>
      </c>
      <c r="E62" s="408" t="s">
        <v>639</v>
      </c>
      <c r="F62" s="409" t="s">
        <v>640</v>
      </c>
      <c r="G62" s="408" t="s">
        <v>567</v>
      </c>
      <c r="H62" s="408" t="s">
        <v>568</v>
      </c>
      <c r="I62" s="410">
        <v>9862</v>
      </c>
      <c r="J62" s="410">
        <v>1</v>
      </c>
      <c r="K62" s="411">
        <v>9862</v>
      </c>
    </row>
    <row r="63" spans="1:11" ht="14.4" customHeight="1" x14ac:dyDescent="0.3">
      <c r="A63" s="406" t="s">
        <v>371</v>
      </c>
      <c r="B63" s="407" t="s">
        <v>372</v>
      </c>
      <c r="C63" s="408" t="s">
        <v>379</v>
      </c>
      <c r="D63" s="409" t="s">
        <v>447</v>
      </c>
      <c r="E63" s="408" t="s">
        <v>639</v>
      </c>
      <c r="F63" s="409" t="s">
        <v>640</v>
      </c>
      <c r="G63" s="408" t="s">
        <v>569</v>
      </c>
      <c r="H63" s="408" t="s">
        <v>570</v>
      </c>
      <c r="I63" s="410">
        <v>20083.599999999999</v>
      </c>
      <c r="J63" s="410">
        <v>1</v>
      </c>
      <c r="K63" s="411">
        <v>20083.599999999999</v>
      </c>
    </row>
    <row r="64" spans="1:11" ht="14.4" customHeight="1" x14ac:dyDescent="0.3">
      <c r="A64" s="406" t="s">
        <v>371</v>
      </c>
      <c r="B64" s="407" t="s">
        <v>372</v>
      </c>
      <c r="C64" s="408" t="s">
        <v>379</v>
      </c>
      <c r="D64" s="409" t="s">
        <v>447</v>
      </c>
      <c r="E64" s="408" t="s">
        <v>639</v>
      </c>
      <c r="F64" s="409" t="s">
        <v>640</v>
      </c>
      <c r="G64" s="408" t="s">
        <v>571</v>
      </c>
      <c r="H64" s="408" t="s">
        <v>572</v>
      </c>
      <c r="I64" s="410">
        <v>17553</v>
      </c>
      <c r="J64" s="410">
        <v>1</v>
      </c>
      <c r="K64" s="411">
        <v>17553</v>
      </c>
    </row>
    <row r="65" spans="1:11" ht="14.4" customHeight="1" x14ac:dyDescent="0.3">
      <c r="A65" s="406" t="s">
        <v>371</v>
      </c>
      <c r="B65" s="407" t="s">
        <v>372</v>
      </c>
      <c r="C65" s="408" t="s">
        <v>379</v>
      </c>
      <c r="D65" s="409" t="s">
        <v>447</v>
      </c>
      <c r="E65" s="408" t="s">
        <v>639</v>
      </c>
      <c r="F65" s="409" t="s">
        <v>640</v>
      </c>
      <c r="G65" s="408" t="s">
        <v>573</v>
      </c>
      <c r="H65" s="408" t="s">
        <v>574</v>
      </c>
      <c r="I65" s="410">
        <v>381.15</v>
      </c>
      <c r="J65" s="410">
        <v>2</v>
      </c>
      <c r="K65" s="411">
        <v>762.3</v>
      </c>
    </row>
    <row r="66" spans="1:11" ht="14.4" customHeight="1" x14ac:dyDescent="0.3">
      <c r="A66" s="406" t="s">
        <v>371</v>
      </c>
      <c r="B66" s="407" t="s">
        <v>372</v>
      </c>
      <c r="C66" s="408" t="s">
        <v>379</v>
      </c>
      <c r="D66" s="409" t="s">
        <v>447</v>
      </c>
      <c r="E66" s="408" t="s">
        <v>639</v>
      </c>
      <c r="F66" s="409" t="s">
        <v>640</v>
      </c>
      <c r="G66" s="408" t="s">
        <v>575</v>
      </c>
      <c r="H66" s="408" t="s">
        <v>576</v>
      </c>
      <c r="I66" s="410">
        <v>359.37</v>
      </c>
      <c r="J66" s="410">
        <v>2</v>
      </c>
      <c r="K66" s="411">
        <v>718.74</v>
      </c>
    </row>
    <row r="67" spans="1:11" ht="14.4" customHeight="1" x14ac:dyDescent="0.3">
      <c r="A67" s="406" t="s">
        <v>371</v>
      </c>
      <c r="B67" s="407" t="s">
        <v>372</v>
      </c>
      <c r="C67" s="408" t="s">
        <v>379</v>
      </c>
      <c r="D67" s="409" t="s">
        <v>447</v>
      </c>
      <c r="E67" s="408" t="s">
        <v>639</v>
      </c>
      <c r="F67" s="409" t="s">
        <v>640</v>
      </c>
      <c r="G67" s="408" t="s">
        <v>577</v>
      </c>
      <c r="H67" s="408" t="s">
        <v>578</v>
      </c>
      <c r="I67" s="410">
        <v>4314.01</v>
      </c>
      <c r="J67" s="410">
        <v>2</v>
      </c>
      <c r="K67" s="411">
        <v>8628.02</v>
      </c>
    </row>
    <row r="68" spans="1:11" ht="14.4" customHeight="1" x14ac:dyDescent="0.3">
      <c r="A68" s="406" t="s">
        <v>371</v>
      </c>
      <c r="B68" s="407" t="s">
        <v>372</v>
      </c>
      <c r="C68" s="408" t="s">
        <v>379</v>
      </c>
      <c r="D68" s="409" t="s">
        <v>447</v>
      </c>
      <c r="E68" s="408" t="s">
        <v>639</v>
      </c>
      <c r="F68" s="409" t="s">
        <v>640</v>
      </c>
      <c r="G68" s="408" t="s">
        <v>579</v>
      </c>
      <c r="H68" s="408" t="s">
        <v>580</v>
      </c>
      <c r="I68" s="410">
        <v>39591</v>
      </c>
      <c r="J68" s="410">
        <v>1</v>
      </c>
      <c r="K68" s="411">
        <v>39591</v>
      </c>
    </row>
    <row r="69" spans="1:11" ht="14.4" customHeight="1" x14ac:dyDescent="0.3">
      <c r="A69" s="406" t="s">
        <v>371</v>
      </c>
      <c r="B69" s="407" t="s">
        <v>372</v>
      </c>
      <c r="C69" s="408" t="s">
        <v>379</v>
      </c>
      <c r="D69" s="409" t="s">
        <v>447</v>
      </c>
      <c r="E69" s="408" t="s">
        <v>639</v>
      </c>
      <c r="F69" s="409" t="s">
        <v>640</v>
      </c>
      <c r="G69" s="408" t="s">
        <v>581</v>
      </c>
      <c r="H69" s="408" t="s">
        <v>582</v>
      </c>
      <c r="I69" s="410">
        <v>4132.7550000000001</v>
      </c>
      <c r="J69" s="410">
        <v>2</v>
      </c>
      <c r="K69" s="411">
        <v>8265.51</v>
      </c>
    </row>
    <row r="70" spans="1:11" ht="14.4" customHeight="1" x14ac:dyDescent="0.3">
      <c r="A70" s="406" t="s">
        <v>371</v>
      </c>
      <c r="B70" s="407" t="s">
        <v>372</v>
      </c>
      <c r="C70" s="408" t="s">
        <v>379</v>
      </c>
      <c r="D70" s="409" t="s">
        <v>447</v>
      </c>
      <c r="E70" s="408" t="s">
        <v>639</v>
      </c>
      <c r="F70" s="409" t="s">
        <v>640</v>
      </c>
      <c r="G70" s="408" t="s">
        <v>583</v>
      </c>
      <c r="H70" s="408" t="s">
        <v>584</v>
      </c>
      <c r="I70" s="410">
        <v>15918.76</v>
      </c>
      <c r="J70" s="410">
        <v>1</v>
      </c>
      <c r="K70" s="411">
        <v>15918.76</v>
      </c>
    </row>
    <row r="71" spans="1:11" ht="14.4" customHeight="1" x14ac:dyDescent="0.3">
      <c r="A71" s="406" t="s">
        <v>371</v>
      </c>
      <c r="B71" s="407" t="s">
        <v>372</v>
      </c>
      <c r="C71" s="408" t="s">
        <v>379</v>
      </c>
      <c r="D71" s="409" t="s">
        <v>447</v>
      </c>
      <c r="E71" s="408" t="s">
        <v>639</v>
      </c>
      <c r="F71" s="409" t="s">
        <v>640</v>
      </c>
      <c r="G71" s="408" t="s">
        <v>585</v>
      </c>
      <c r="H71" s="408" t="s">
        <v>586</v>
      </c>
      <c r="I71" s="410">
        <v>30476.880000000001</v>
      </c>
      <c r="J71" s="410">
        <v>1</v>
      </c>
      <c r="K71" s="411">
        <v>30476.880000000001</v>
      </c>
    </row>
    <row r="72" spans="1:11" ht="14.4" customHeight="1" x14ac:dyDescent="0.3">
      <c r="A72" s="406" t="s">
        <v>371</v>
      </c>
      <c r="B72" s="407" t="s">
        <v>372</v>
      </c>
      <c r="C72" s="408" t="s">
        <v>379</v>
      </c>
      <c r="D72" s="409" t="s">
        <v>447</v>
      </c>
      <c r="E72" s="408" t="s">
        <v>639</v>
      </c>
      <c r="F72" s="409" t="s">
        <v>640</v>
      </c>
      <c r="G72" s="408" t="s">
        <v>587</v>
      </c>
      <c r="H72" s="408" t="s">
        <v>588</v>
      </c>
      <c r="I72" s="410">
        <v>1337.05</v>
      </c>
      <c r="J72" s="410">
        <v>1</v>
      </c>
      <c r="K72" s="411">
        <v>1337.05</v>
      </c>
    </row>
    <row r="73" spans="1:11" ht="14.4" customHeight="1" x14ac:dyDescent="0.3">
      <c r="A73" s="406" t="s">
        <v>371</v>
      </c>
      <c r="B73" s="407" t="s">
        <v>372</v>
      </c>
      <c r="C73" s="408" t="s">
        <v>379</v>
      </c>
      <c r="D73" s="409" t="s">
        <v>447</v>
      </c>
      <c r="E73" s="408" t="s">
        <v>639</v>
      </c>
      <c r="F73" s="409" t="s">
        <v>640</v>
      </c>
      <c r="G73" s="408" t="s">
        <v>589</v>
      </c>
      <c r="H73" s="408" t="s">
        <v>590</v>
      </c>
      <c r="I73" s="410">
        <v>12132.7</v>
      </c>
      <c r="J73" s="410">
        <v>1</v>
      </c>
      <c r="K73" s="411">
        <v>12132.7</v>
      </c>
    </row>
    <row r="74" spans="1:11" ht="14.4" customHeight="1" x14ac:dyDescent="0.3">
      <c r="A74" s="406" t="s">
        <v>371</v>
      </c>
      <c r="B74" s="407" t="s">
        <v>372</v>
      </c>
      <c r="C74" s="408" t="s">
        <v>379</v>
      </c>
      <c r="D74" s="409" t="s">
        <v>447</v>
      </c>
      <c r="E74" s="408" t="s">
        <v>639</v>
      </c>
      <c r="F74" s="409" t="s">
        <v>640</v>
      </c>
      <c r="G74" s="408" t="s">
        <v>591</v>
      </c>
      <c r="H74" s="408" t="s">
        <v>592</v>
      </c>
      <c r="I74" s="410">
        <v>11132</v>
      </c>
      <c r="J74" s="410">
        <v>1</v>
      </c>
      <c r="K74" s="411">
        <v>11132</v>
      </c>
    </row>
    <row r="75" spans="1:11" ht="14.4" customHeight="1" x14ac:dyDescent="0.3">
      <c r="A75" s="406" t="s">
        <v>371</v>
      </c>
      <c r="B75" s="407" t="s">
        <v>372</v>
      </c>
      <c r="C75" s="408" t="s">
        <v>379</v>
      </c>
      <c r="D75" s="409" t="s">
        <v>447</v>
      </c>
      <c r="E75" s="408" t="s">
        <v>639</v>
      </c>
      <c r="F75" s="409" t="s">
        <v>640</v>
      </c>
      <c r="G75" s="408" t="s">
        <v>593</v>
      </c>
      <c r="H75" s="408" t="s">
        <v>594</v>
      </c>
      <c r="I75" s="410">
        <v>20449</v>
      </c>
      <c r="J75" s="410">
        <v>1</v>
      </c>
      <c r="K75" s="411">
        <v>20449</v>
      </c>
    </row>
    <row r="76" spans="1:11" ht="14.4" customHeight="1" x14ac:dyDescent="0.3">
      <c r="A76" s="406" t="s">
        <v>371</v>
      </c>
      <c r="B76" s="407" t="s">
        <v>372</v>
      </c>
      <c r="C76" s="408" t="s">
        <v>379</v>
      </c>
      <c r="D76" s="409" t="s">
        <v>447</v>
      </c>
      <c r="E76" s="408" t="s">
        <v>639</v>
      </c>
      <c r="F76" s="409" t="s">
        <v>640</v>
      </c>
      <c r="G76" s="408" t="s">
        <v>595</v>
      </c>
      <c r="H76" s="408" t="s">
        <v>596</v>
      </c>
      <c r="I76" s="410">
        <v>48400</v>
      </c>
      <c r="J76" s="410">
        <v>1</v>
      </c>
      <c r="K76" s="411">
        <v>48400</v>
      </c>
    </row>
    <row r="77" spans="1:11" ht="14.4" customHeight="1" x14ac:dyDescent="0.3">
      <c r="A77" s="406" t="s">
        <v>371</v>
      </c>
      <c r="B77" s="407" t="s">
        <v>372</v>
      </c>
      <c r="C77" s="408" t="s">
        <v>379</v>
      </c>
      <c r="D77" s="409" t="s">
        <v>447</v>
      </c>
      <c r="E77" s="408" t="s">
        <v>639</v>
      </c>
      <c r="F77" s="409" t="s">
        <v>640</v>
      </c>
      <c r="G77" s="408" t="s">
        <v>597</v>
      </c>
      <c r="H77" s="408" t="s">
        <v>598</v>
      </c>
      <c r="I77" s="410">
        <v>12824</v>
      </c>
      <c r="J77" s="410">
        <v>1</v>
      </c>
      <c r="K77" s="411">
        <v>12824</v>
      </c>
    </row>
    <row r="78" spans="1:11" ht="14.4" customHeight="1" x14ac:dyDescent="0.3">
      <c r="A78" s="406" t="s">
        <v>371</v>
      </c>
      <c r="B78" s="407" t="s">
        <v>372</v>
      </c>
      <c r="C78" s="408" t="s">
        <v>379</v>
      </c>
      <c r="D78" s="409" t="s">
        <v>447</v>
      </c>
      <c r="E78" s="408" t="s">
        <v>639</v>
      </c>
      <c r="F78" s="409" t="s">
        <v>640</v>
      </c>
      <c r="G78" s="408" t="s">
        <v>599</v>
      </c>
      <c r="H78" s="408" t="s">
        <v>600</v>
      </c>
      <c r="I78" s="410">
        <v>3981.02</v>
      </c>
      <c r="J78" s="410">
        <v>1</v>
      </c>
      <c r="K78" s="411">
        <v>3981.02</v>
      </c>
    </row>
    <row r="79" spans="1:11" ht="14.4" customHeight="1" x14ac:dyDescent="0.3">
      <c r="A79" s="406" t="s">
        <v>371</v>
      </c>
      <c r="B79" s="407" t="s">
        <v>372</v>
      </c>
      <c r="C79" s="408" t="s">
        <v>379</v>
      </c>
      <c r="D79" s="409" t="s">
        <v>447</v>
      </c>
      <c r="E79" s="408" t="s">
        <v>639</v>
      </c>
      <c r="F79" s="409" t="s">
        <v>640</v>
      </c>
      <c r="G79" s="408" t="s">
        <v>601</v>
      </c>
      <c r="H79" s="408" t="s">
        <v>602</v>
      </c>
      <c r="I79" s="410">
        <v>331.5</v>
      </c>
      <c r="J79" s="410">
        <v>2</v>
      </c>
      <c r="K79" s="411">
        <v>663</v>
      </c>
    </row>
    <row r="80" spans="1:11" ht="14.4" customHeight="1" x14ac:dyDescent="0.3">
      <c r="A80" s="406" t="s">
        <v>371</v>
      </c>
      <c r="B80" s="407" t="s">
        <v>372</v>
      </c>
      <c r="C80" s="408" t="s">
        <v>379</v>
      </c>
      <c r="D80" s="409" t="s">
        <v>447</v>
      </c>
      <c r="E80" s="408" t="s">
        <v>639</v>
      </c>
      <c r="F80" s="409" t="s">
        <v>640</v>
      </c>
      <c r="G80" s="408" t="s">
        <v>603</v>
      </c>
      <c r="H80" s="408" t="s">
        <v>604</v>
      </c>
      <c r="I80" s="410">
        <v>14488.97</v>
      </c>
      <c r="J80" s="410">
        <v>1</v>
      </c>
      <c r="K80" s="411">
        <v>14488.97</v>
      </c>
    </row>
    <row r="81" spans="1:11" ht="14.4" customHeight="1" x14ac:dyDescent="0.3">
      <c r="A81" s="406" t="s">
        <v>371</v>
      </c>
      <c r="B81" s="407" t="s">
        <v>372</v>
      </c>
      <c r="C81" s="408" t="s">
        <v>379</v>
      </c>
      <c r="D81" s="409" t="s">
        <v>447</v>
      </c>
      <c r="E81" s="408" t="s">
        <v>639</v>
      </c>
      <c r="F81" s="409" t="s">
        <v>640</v>
      </c>
      <c r="G81" s="408" t="s">
        <v>605</v>
      </c>
      <c r="H81" s="408" t="s">
        <v>606</v>
      </c>
      <c r="I81" s="410">
        <v>9764.99</v>
      </c>
      <c r="J81" s="410">
        <v>1</v>
      </c>
      <c r="K81" s="411">
        <v>9764.99</v>
      </c>
    </row>
    <row r="82" spans="1:11" ht="14.4" customHeight="1" x14ac:dyDescent="0.3">
      <c r="A82" s="406" t="s">
        <v>371</v>
      </c>
      <c r="B82" s="407" t="s">
        <v>372</v>
      </c>
      <c r="C82" s="408" t="s">
        <v>379</v>
      </c>
      <c r="D82" s="409" t="s">
        <v>447</v>
      </c>
      <c r="E82" s="408" t="s">
        <v>639</v>
      </c>
      <c r="F82" s="409" t="s">
        <v>640</v>
      </c>
      <c r="G82" s="408" t="s">
        <v>607</v>
      </c>
      <c r="H82" s="408" t="s">
        <v>608</v>
      </c>
      <c r="I82" s="410">
        <v>6655</v>
      </c>
      <c r="J82" s="410">
        <v>1</v>
      </c>
      <c r="K82" s="411">
        <v>6655</v>
      </c>
    </row>
    <row r="83" spans="1:11" ht="14.4" customHeight="1" x14ac:dyDescent="0.3">
      <c r="A83" s="406" t="s">
        <v>371</v>
      </c>
      <c r="B83" s="407" t="s">
        <v>372</v>
      </c>
      <c r="C83" s="408" t="s">
        <v>379</v>
      </c>
      <c r="D83" s="409" t="s">
        <v>447</v>
      </c>
      <c r="E83" s="408" t="s">
        <v>639</v>
      </c>
      <c r="F83" s="409" t="s">
        <v>640</v>
      </c>
      <c r="G83" s="408" t="s">
        <v>609</v>
      </c>
      <c r="H83" s="408" t="s">
        <v>610</v>
      </c>
      <c r="I83" s="410">
        <v>4790.28</v>
      </c>
      <c r="J83" s="410">
        <v>1</v>
      </c>
      <c r="K83" s="411">
        <v>4790.28</v>
      </c>
    </row>
    <row r="84" spans="1:11" ht="14.4" customHeight="1" x14ac:dyDescent="0.3">
      <c r="A84" s="406" t="s">
        <v>371</v>
      </c>
      <c r="B84" s="407" t="s">
        <v>372</v>
      </c>
      <c r="C84" s="408" t="s">
        <v>379</v>
      </c>
      <c r="D84" s="409" t="s">
        <v>447</v>
      </c>
      <c r="E84" s="408" t="s">
        <v>639</v>
      </c>
      <c r="F84" s="409" t="s">
        <v>640</v>
      </c>
      <c r="G84" s="408" t="s">
        <v>611</v>
      </c>
      <c r="H84" s="408" t="s">
        <v>612</v>
      </c>
      <c r="I84" s="410">
        <v>4647</v>
      </c>
      <c r="J84" s="410">
        <v>1</v>
      </c>
      <c r="K84" s="411">
        <v>4647</v>
      </c>
    </row>
    <row r="85" spans="1:11" ht="14.4" customHeight="1" x14ac:dyDescent="0.3">
      <c r="A85" s="406" t="s">
        <v>371</v>
      </c>
      <c r="B85" s="407" t="s">
        <v>372</v>
      </c>
      <c r="C85" s="408" t="s">
        <v>384</v>
      </c>
      <c r="D85" s="409" t="s">
        <v>641</v>
      </c>
      <c r="E85" s="408" t="s">
        <v>637</v>
      </c>
      <c r="F85" s="409" t="s">
        <v>638</v>
      </c>
      <c r="G85" s="408" t="s">
        <v>493</v>
      </c>
      <c r="H85" s="408" t="s">
        <v>494</v>
      </c>
      <c r="I85" s="410">
        <v>0.71</v>
      </c>
      <c r="J85" s="410">
        <v>800</v>
      </c>
      <c r="K85" s="411">
        <v>568</v>
      </c>
    </row>
    <row r="86" spans="1:11" ht="14.4" customHeight="1" x14ac:dyDescent="0.3">
      <c r="A86" s="406" t="s">
        <v>371</v>
      </c>
      <c r="B86" s="407" t="s">
        <v>372</v>
      </c>
      <c r="C86" s="408" t="s">
        <v>384</v>
      </c>
      <c r="D86" s="409" t="s">
        <v>641</v>
      </c>
      <c r="E86" s="408" t="s">
        <v>639</v>
      </c>
      <c r="F86" s="409" t="s">
        <v>640</v>
      </c>
      <c r="G86" s="408" t="s">
        <v>613</v>
      </c>
      <c r="H86" s="408" t="s">
        <v>614</v>
      </c>
      <c r="I86" s="410">
        <v>439.22</v>
      </c>
      <c r="J86" s="410">
        <v>3</v>
      </c>
      <c r="K86" s="411">
        <v>1317.65</v>
      </c>
    </row>
    <row r="87" spans="1:11" ht="14.4" customHeight="1" x14ac:dyDescent="0.3">
      <c r="A87" s="406" t="s">
        <v>371</v>
      </c>
      <c r="B87" s="407" t="s">
        <v>372</v>
      </c>
      <c r="C87" s="408" t="s">
        <v>384</v>
      </c>
      <c r="D87" s="409" t="s">
        <v>641</v>
      </c>
      <c r="E87" s="408" t="s">
        <v>639</v>
      </c>
      <c r="F87" s="409" t="s">
        <v>640</v>
      </c>
      <c r="G87" s="408" t="s">
        <v>507</v>
      </c>
      <c r="H87" s="408" t="s">
        <v>508</v>
      </c>
      <c r="I87" s="410">
        <v>125.84</v>
      </c>
      <c r="J87" s="410">
        <v>2</v>
      </c>
      <c r="K87" s="411">
        <v>251.68</v>
      </c>
    </row>
    <row r="88" spans="1:11" ht="14.4" customHeight="1" x14ac:dyDescent="0.3">
      <c r="A88" s="406" t="s">
        <v>371</v>
      </c>
      <c r="B88" s="407" t="s">
        <v>372</v>
      </c>
      <c r="C88" s="408" t="s">
        <v>384</v>
      </c>
      <c r="D88" s="409" t="s">
        <v>641</v>
      </c>
      <c r="E88" s="408" t="s">
        <v>639</v>
      </c>
      <c r="F88" s="409" t="s">
        <v>640</v>
      </c>
      <c r="G88" s="408" t="s">
        <v>615</v>
      </c>
      <c r="H88" s="408" t="s">
        <v>616</v>
      </c>
      <c r="I88" s="410">
        <v>646.12</v>
      </c>
      <c r="J88" s="410">
        <v>3</v>
      </c>
      <c r="K88" s="411">
        <v>1938.35</v>
      </c>
    </row>
    <row r="89" spans="1:11" ht="14.4" customHeight="1" x14ac:dyDescent="0.3">
      <c r="A89" s="406" t="s">
        <v>371</v>
      </c>
      <c r="B89" s="407" t="s">
        <v>372</v>
      </c>
      <c r="C89" s="408" t="s">
        <v>384</v>
      </c>
      <c r="D89" s="409" t="s">
        <v>641</v>
      </c>
      <c r="E89" s="408" t="s">
        <v>639</v>
      </c>
      <c r="F89" s="409" t="s">
        <v>640</v>
      </c>
      <c r="G89" s="408" t="s">
        <v>519</v>
      </c>
      <c r="H89" s="408" t="s">
        <v>520</v>
      </c>
      <c r="I89" s="410">
        <v>617.1</v>
      </c>
      <c r="J89" s="410">
        <v>20</v>
      </c>
      <c r="K89" s="411">
        <v>12342</v>
      </c>
    </row>
    <row r="90" spans="1:11" ht="14.4" customHeight="1" x14ac:dyDescent="0.3">
      <c r="A90" s="406" t="s">
        <v>371</v>
      </c>
      <c r="B90" s="407" t="s">
        <v>372</v>
      </c>
      <c r="C90" s="408" t="s">
        <v>384</v>
      </c>
      <c r="D90" s="409" t="s">
        <v>641</v>
      </c>
      <c r="E90" s="408" t="s">
        <v>639</v>
      </c>
      <c r="F90" s="409" t="s">
        <v>640</v>
      </c>
      <c r="G90" s="408" t="s">
        <v>617</v>
      </c>
      <c r="H90" s="408" t="s">
        <v>618</v>
      </c>
      <c r="I90" s="410">
        <v>82.4</v>
      </c>
      <c r="J90" s="410">
        <v>5</v>
      </c>
      <c r="K90" s="411">
        <v>412</v>
      </c>
    </row>
    <row r="91" spans="1:11" ht="14.4" customHeight="1" x14ac:dyDescent="0.3">
      <c r="A91" s="406" t="s">
        <v>371</v>
      </c>
      <c r="B91" s="407" t="s">
        <v>372</v>
      </c>
      <c r="C91" s="408" t="s">
        <v>384</v>
      </c>
      <c r="D91" s="409" t="s">
        <v>641</v>
      </c>
      <c r="E91" s="408" t="s">
        <v>639</v>
      </c>
      <c r="F91" s="409" t="s">
        <v>640</v>
      </c>
      <c r="G91" s="408" t="s">
        <v>619</v>
      </c>
      <c r="H91" s="408" t="s">
        <v>620</v>
      </c>
      <c r="I91" s="410">
        <v>2420</v>
      </c>
      <c r="J91" s="410">
        <v>1</v>
      </c>
      <c r="K91" s="411">
        <v>2420</v>
      </c>
    </row>
    <row r="92" spans="1:11" ht="14.4" customHeight="1" x14ac:dyDescent="0.3">
      <c r="A92" s="406" t="s">
        <v>371</v>
      </c>
      <c r="B92" s="407" t="s">
        <v>372</v>
      </c>
      <c r="C92" s="408" t="s">
        <v>384</v>
      </c>
      <c r="D92" s="409" t="s">
        <v>641</v>
      </c>
      <c r="E92" s="408" t="s">
        <v>639</v>
      </c>
      <c r="F92" s="409" t="s">
        <v>640</v>
      </c>
      <c r="G92" s="408" t="s">
        <v>621</v>
      </c>
      <c r="H92" s="408" t="s">
        <v>622</v>
      </c>
      <c r="I92" s="410">
        <v>33245</v>
      </c>
      <c r="J92" s="410">
        <v>1</v>
      </c>
      <c r="K92" s="411">
        <v>33245</v>
      </c>
    </row>
    <row r="93" spans="1:11" ht="14.4" customHeight="1" x14ac:dyDescent="0.3">
      <c r="A93" s="406" t="s">
        <v>371</v>
      </c>
      <c r="B93" s="407" t="s">
        <v>372</v>
      </c>
      <c r="C93" s="408" t="s">
        <v>384</v>
      </c>
      <c r="D93" s="409" t="s">
        <v>641</v>
      </c>
      <c r="E93" s="408" t="s">
        <v>639</v>
      </c>
      <c r="F93" s="409" t="s">
        <v>640</v>
      </c>
      <c r="G93" s="408" t="s">
        <v>623</v>
      </c>
      <c r="H93" s="408" t="s">
        <v>624</v>
      </c>
      <c r="I93" s="410">
        <v>1420.54</v>
      </c>
      <c r="J93" s="410">
        <v>2</v>
      </c>
      <c r="K93" s="411">
        <v>2841.08</v>
      </c>
    </row>
    <row r="94" spans="1:11" ht="14.4" customHeight="1" x14ac:dyDescent="0.3">
      <c r="A94" s="406" t="s">
        <v>371</v>
      </c>
      <c r="B94" s="407" t="s">
        <v>372</v>
      </c>
      <c r="C94" s="408" t="s">
        <v>384</v>
      </c>
      <c r="D94" s="409" t="s">
        <v>641</v>
      </c>
      <c r="E94" s="408" t="s">
        <v>639</v>
      </c>
      <c r="F94" s="409" t="s">
        <v>640</v>
      </c>
      <c r="G94" s="408" t="s">
        <v>557</v>
      </c>
      <c r="H94" s="408" t="s">
        <v>558</v>
      </c>
      <c r="I94" s="410">
        <v>9580.48</v>
      </c>
      <c r="J94" s="410">
        <v>1</v>
      </c>
      <c r="K94" s="411">
        <v>9580.48</v>
      </c>
    </row>
    <row r="95" spans="1:11" ht="14.4" customHeight="1" x14ac:dyDescent="0.3">
      <c r="A95" s="406" t="s">
        <v>371</v>
      </c>
      <c r="B95" s="407" t="s">
        <v>372</v>
      </c>
      <c r="C95" s="408" t="s">
        <v>384</v>
      </c>
      <c r="D95" s="409" t="s">
        <v>641</v>
      </c>
      <c r="E95" s="408" t="s">
        <v>639</v>
      </c>
      <c r="F95" s="409" t="s">
        <v>640</v>
      </c>
      <c r="G95" s="408" t="s">
        <v>625</v>
      </c>
      <c r="H95" s="408" t="s">
        <v>626</v>
      </c>
      <c r="I95" s="410">
        <v>185.13</v>
      </c>
      <c r="J95" s="410">
        <v>3</v>
      </c>
      <c r="K95" s="411">
        <v>555.39</v>
      </c>
    </row>
    <row r="96" spans="1:11" ht="14.4" customHeight="1" x14ac:dyDescent="0.3">
      <c r="A96" s="406" t="s">
        <v>371</v>
      </c>
      <c r="B96" s="407" t="s">
        <v>372</v>
      </c>
      <c r="C96" s="408" t="s">
        <v>384</v>
      </c>
      <c r="D96" s="409" t="s">
        <v>641</v>
      </c>
      <c r="E96" s="408" t="s">
        <v>639</v>
      </c>
      <c r="F96" s="409" t="s">
        <v>640</v>
      </c>
      <c r="G96" s="408" t="s">
        <v>627</v>
      </c>
      <c r="H96" s="408" t="s">
        <v>628</v>
      </c>
      <c r="I96" s="410">
        <v>918.4</v>
      </c>
      <c r="J96" s="410">
        <v>5</v>
      </c>
      <c r="K96" s="411">
        <v>4592</v>
      </c>
    </row>
    <row r="97" spans="1:11" ht="14.4" customHeight="1" thickBot="1" x14ac:dyDescent="0.35">
      <c r="A97" s="412" t="s">
        <v>371</v>
      </c>
      <c r="B97" s="413" t="s">
        <v>372</v>
      </c>
      <c r="C97" s="414" t="s">
        <v>384</v>
      </c>
      <c r="D97" s="415" t="s">
        <v>641</v>
      </c>
      <c r="E97" s="414" t="s">
        <v>639</v>
      </c>
      <c r="F97" s="415" t="s">
        <v>640</v>
      </c>
      <c r="G97" s="414" t="s">
        <v>629</v>
      </c>
      <c r="H97" s="414" t="s">
        <v>630</v>
      </c>
      <c r="I97" s="416">
        <v>240</v>
      </c>
      <c r="J97" s="416">
        <v>1</v>
      </c>
      <c r="K97" s="417">
        <v>240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43.3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2.9</v>
      </c>
      <c r="F6" s="249">
        <f xml:space="preserve">
TRUNC(IF($A$4&lt;=12,SUMIFS('ON Data'!K:K,'ON Data'!$D:$D,$A$4,'ON Data'!$E:$E,1),SUMIFS('ON Data'!K:K,'ON Data'!$E:$E,1)/'ON Data'!$D$3),1)</f>
        <v>9.5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15.3</v>
      </c>
      <c r="I6" s="249">
        <f xml:space="preserve">
TRUNC(IF($A$4&lt;=12,SUMIFS('ON Data'!AI:AI,'ON Data'!$D:$D,$A$4,'ON Data'!$E:$E,1),SUMIFS('ON Data'!AI:AI,'ON Data'!$E:$E,1)/'ON Data'!$D$3),1)</f>
        <v>1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19293.599999999999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676</v>
      </c>
      <c r="E11" s="231">
        <f xml:space="preserve">
IF($A$4&lt;=12,SUMIFS('ON Data'!J:J,'ON Data'!$D:$D,$A$4,'ON Data'!$E:$E,2),SUMIFS('ON Data'!J:J,'ON Data'!$E:$E,2))</f>
        <v>1383.1999999999998</v>
      </c>
      <c r="F11" s="231">
        <f xml:space="preserve">
IF($A$4&lt;=12,SUMIFS('ON Data'!K:K,'ON Data'!$D:$D,$A$4,'ON Data'!$E:$E,2),SUMIFS('ON Data'!K:K,'ON Data'!$E:$E,2))</f>
        <v>4631.2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6416</v>
      </c>
      <c r="I11" s="231">
        <f xml:space="preserve">
IF($A$4&lt;=12,SUMIFS('ON Data'!AI:AI,'ON Data'!$D:$D,$A$4,'ON Data'!$E:$E,2),SUMIFS('ON Data'!AI:AI,'ON Data'!$E:$E,2))</f>
        <v>480</v>
      </c>
      <c r="J11" s="231">
        <f xml:space="preserve">
IF($A$4&lt;=12,SUMIFS('ON Data'!AN:AN,'ON Data'!$D:$D,$A$4,'ON Data'!$E:$E,2),SUMIFS('ON Data'!AN:AN,'ON Data'!$E:$E,2))</f>
        <v>488</v>
      </c>
      <c r="K11" s="231">
        <f xml:space="preserve">
IF($A$4&lt;=12,SUMIFS('ON Data'!AR:AR,'ON Data'!$D:$D,$A$4,'ON Data'!$E:$E,2),SUMIFS('ON Data'!AR:AR,'ON Data'!$E:$E,2))</f>
        <v>1876</v>
      </c>
      <c r="L11" s="231">
        <f xml:space="preserve">
IF($A$4&lt;=12,SUMIFS('ON Data'!AU:AU,'ON Data'!$D:$D,$A$4,'ON Data'!$E:$E,2),SUMIFS('ON Data'!AU:AU,'ON Data'!$E:$E,2))</f>
        <v>1407.1999999999998</v>
      </c>
      <c r="M11" s="457">
        <f xml:space="preserve">
IF($A$4&lt;=12,SUMIFS('ON Data'!AW:AW,'ON Data'!$D:$D,$A$4,'ON Data'!$E:$E,2),SUMIFS('ON Data'!AW:AW,'ON Data'!$E:$E,2))</f>
        <v>1936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5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12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12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0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30</v>
      </c>
      <c r="C14" s="233">
        <f xml:space="preserve">
IF($A$4&lt;=12,SUMIFS('ON Data'!G:G,'ON Data'!$D:$D,$A$4,'ON Data'!$E:$E,5),SUMIFS('ON Data'!G:G,'ON Data'!$E:$E,5))</f>
        <v>30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108466</v>
      </c>
      <c r="C18" s="230">
        <f t="shared" ref="C18:F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ref="G18:I18" si="1" xml:space="preserve">
G19-G16-G17</f>
        <v>0</v>
      </c>
      <c r="H18" s="231">
        <f t="shared" si="1"/>
        <v>73954</v>
      </c>
      <c r="I18" s="231">
        <f t="shared" si="1"/>
        <v>6900</v>
      </c>
      <c r="J18" s="231">
        <f t="shared" ref="J18:M18" si="2" xml:space="preserve">
J19-J16-J17</f>
        <v>0</v>
      </c>
      <c r="K18" s="231">
        <f t="shared" si="2"/>
        <v>27612</v>
      </c>
      <c r="L18" s="231">
        <f t="shared" si="2"/>
        <v>0</v>
      </c>
      <c r="M18" s="457">
        <f t="shared" si="2"/>
        <v>0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108466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0</v>
      </c>
      <c r="E19" s="240">
        <f xml:space="preserve">
IF($A$4&lt;=12,SUMIFS('ON Data'!J:J,'ON Data'!$D:$D,$A$4,'ON Data'!$E:$E,9),SUMIFS('ON Data'!J:J,'ON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73954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0</v>
      </c>
      <c r="K19" s="240">
        <f xml:space="preserve">
IF($A$4&lt;=12,SUMIFS('ON Data'!AR:AR,'ON Data'!$D:$D,$A$4,'ON Data'!$E:$E,9),SUMIFS('ON Data'!AR:AR,'ON Data'!$E:$E,9))</f>
        <v>27612</v>
      </c>
      <c r="L19" s="240">
        <f xml:space="preserve">
IF($A$4&lt;=12,SUMIFS('ON Data'!AU:AU,'ON Data'!$D:$D,$A$4,'ON Data'!$E:$E,9),SUMIFS('ON Data'!AU:AU,'ON Data'!$E:$E,9))</f>
        <v>0</v>
      </c>
      <c r="M19" s="460">
        <f xml:space="preserve">
IF($A$4&lt;=12,SUMIFS('ON Data'!AW:AW,'ON Data'!$D:$D,$A$4,'ON Data'!$E:$E,9),SUMIFS('ON Data'!AW:AW,'ON Data'!$E:$E,9))</f>
        <v>0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4853967</v>
      </c>
      <c r="C20" s="242">
        <f xml:space="preserve">
IF($A$4&lt;=12,SUMIFS('ON Data'!G:G,'ON Data'!$D:$D,$A$4,'ON Data'!$E:$E,6),SUMIFS('ON Data'!G:G,'ON Data'!$E:$E,6))</f>
        <v>40430</v>
      </c>
      <c r="D20" s="243">
        <f xml:space="preserve">
IF($A$4&lt;=12,SUMIFS('ON Data'!I:I,'ON Data'!$D:$D,$A$4,'ON Data'!$E:$E,6),SUMIFS('ON Data'!I:I,'ON Data'!$E:$E,6))</f>
        <v>144208</v>
      </c>
      <c r="E20" s="243">
        <f xml:space="preserve">
IF($A$4&lt;=12,SUMIFS('ON Data'!J:J,'ON Data'!$D:$D,$A$4,'ON Data'!$E:$E,6),SUMIFS('ON Data'!J:J,'ON Data'!$E:$E,6))</f>
        <v>356614</v>
      </c>
      <c r="F20" s="243">
        <f xml:space="preserve">
IF($A$4&lt;=12,SUMIFS('ON Data'!K:K,'ON Data'!$D:$D,$A$4,'ON Data'!$E:$E,6),SUMIFS('ON Data'!K:K,'ON Data'!$E:$E,6))</f>
        <v>2038556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1280500</v>
      </c>
      <c r="I20" s="243">
        <f xml:space="preserve">
IF($A$4&lt;=12,SUMIFS('ON Data'!AI:AI,'ON Data'!$D:$D,$A$4,'ON Data'!$E:$E,6),SUMIFS('ON Data'!AI:AI,'ON Data'!$E:$E,6))</f>
        <v>85155</v>
      </c>
      <c r="J20" s="243">
        <f xml:space="preserve">
IF($A$4&lt;=12,SUMIFS('ON Data'!AN:AN,'ON Data'!$D:$D,$A$4,'ON Data'!$E:$E,6),SUMIFS('ON Data'!AN:AN,'ON Data'!$E:$E,6))</f>
        <v>42892</v>
      </c>
      <c r="K20" s="243">
        <f xml:space="preserve">
IF($A$4&lt;=12,SUMIFS('ON Data'!AR:AR,'ON Data'!$D:$D,$A$4,'ON Data'!$E:$E,6),SUMIFS('ON Data'!AR:AR,'ON Data'!$E:$E,6))</f>
        <v>255977</v>
      </c>
      <c r="L20" s="243">
        <f xml:space="preserve">
IF($A$4&lt;=12,SUMIFS('ON Data'!AU:AU,'ON Data'!$D:$D,$A$4,'ON Data'!$E:$E,6),SUMIFS('ON Data'!AU:AU,'ON Data'!$E:$E,6))</f>
        <v>326817</v>
      </c>
      <c r="M20" s="461">
        <f xml:space="preserve">
IF($A$4&lt;=12,SUMIFS('ON Data'!AW:AW,'ON Data'!$D:$D,$A$4,'ON Data'!$E:$E,6),SUMIFS('ON Data'!AW:AW,'ON Data'!$E:$E,6))</f>
        <v>282818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4853967</v>
      </c>
      <c r="C23" s="233">
        <f t="shared" ref="C23:F23" si="5" xml:space="preserve">
IF(C21="","",C20-C21)</f>
        <v>40430</v>
      </c>
      <c r="D23" s="234">
        <f t="shared" si="5"/>
        <v>144208</v>
      </c>
      <c r="E23" s="234">
        <f t="shared" si="5"/>
        <v>356614</v>
      </c>
      <c r="F23" s="234">
        <f t="shared" si="5"/>
        <v>2038556</v>
      </c>
      <c r="G23" s="234">
        <f t="shared" ref="G23:J23" si="6" xml:space="preserve">
IF(G21="","",G20-G21)</f>
        <v>0</v>
      </c>
      <c r="H23" s="234">
        <f t="shared" si="6"/>
        <v>1280500</v>
      </c>
      <c r="I23" s="234">
        <f t="shared" si="6"/>
        <v>85155</v>
      </c>
      <c r="J23" s="234">
        <f t="shared" si="6"/>
        <v>42892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35810</v>
      </c>
      <c r="C25" s="468">
        <f xml:space="preserve">
IF($A$4&lt;=12,SUMIFS('ON Data'!J:J,'ON Data'!$D:$D,$A$4,'ON Data'!$E:$E,10),SUMIFS('ON Data'!J:J,'ON Data'!$E:$E,10))</f>
        <v>1210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34600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17792.938931297711</v>
      </c>
      <c r="C26" s="468">
        <f xml:space="preserve">
IF($A$4&lt;=12,SUMIFS('ON Data'!J:J,'ON Data'!$D:$D,$A$4,'ON Data'!$E:$E,11),SUMIFS('ON Data'!J:J,'ON Data'!$E:$E,11))</f>
        <v>13167.938931297711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4625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2.0125961280634952</v>
      </c>
      <c r="C27" s="469">
        <f xml:space="preserve">
IF(C26=0,0,C25/C26)</f>
        <v>9.1889855072463764E-2</v>
      </c>
      <c r="D27" s="446"/>
      <c r="E27" s="447"/>
      <c r="F27" s="443"/>
      <c r="G27" s="447">
        <f xml:space="preserve">
IF(G26=0,0,G25/G26)</f>
        <v>7.4810810810810811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-18017.061068702289</v>
      </c>
      <c r="C28" s="470">
        <f xml:space="preserve">
C26-C25</f>
        <v>11957.938931297711</v>
      </c>
      <c r="D28" s="448"/>
      <c r="E28" s="449"/>
      <c r="F28" s="450"/>
      <c r="G28" s="449">
        <f xml:space="preserve">
G26-G25</f>
        <v>-29975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643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3</v>
      </c>
      <c r="F3" s="199">
        <f>SUMIF($E5:$E1048576,"&lt;10",F5:F1048576)</f>
        <v>4981903.5</v>
      </c>
      <c r="G3" s="199">
        <f t="shared" ref="G3:AW3" si="0">SUMIF($E5:$E1048576,"&lt;10",G5:G1048576)</f>
        <v>40460</v>
      </c>
      <c r="H3" s="199">
        <f t="shared" si="0"/>
        <v>0</v>
      </c>
      <c r="I3" s="199">
        <f t="shared" si="0"/>
        <v>144888.5</v>
      </c>
      <c r="J3" s="199">
        <f t="shared" si="0"/>
        <v>358005.89999999997</v>
      </c>
      <c r="K3" s="199">
        <f t="shared" si="0"/>
        <v>2043227.7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1360920.9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92538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43383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285480</v>
      </c>
      <c r="AS3" s="199">
        <f t="shared" si="0"/>
        <v>0</v>
      </c>
      <c r="AT3" s="199">
        <f t="shared" si="0"/>
        <v>0</v>
      </c>
      <c r="AU3" s="199">
        <f t="shared" si="0"/>
        <v>328233.5</v>
      </c>
      <c r="AV3" s="199">
        <f t="shared" si="0"/>
        <v>0</v>
      </c>
      <c r="AW3" s="199">
        <f t="shared" si="0"/>
        <v>284766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646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8368311</v>
      </c>
      <c r="C3" s="190">
        <f t="shared" ref="C3:R3" si="0">SUBTOTAL(9,C6:C1048576)</f>
        <v>3</v>
      </c>
      <c r="D3" s="190">
        <f>SUBTOTAL(9,D6:D1048576)/2</f>
        <v>7598684</v>
      </c>
      <c r="E3" s="190">
        <f t="shared" si="0"/>
        <v>2.7184649468792914</v>
      </c>
      <c r="F3" s="190">
        <f>SUBTOTAL(9,F6:F1048576)/2</f>
        <v>7884991</v>
      </c>
      <c r="G3" s="191">
        <f>IF(B3&lt;&gt;0,F3/B3,"")</f>
        <v>0.94224402032859433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644</v>
      </c>
      <c r="B6" s="475">
        <v>8368311</v>
      </c>
      <c r="C6" s="401">
        <v>1</v>
      </c>
      <c r="D6" s="475">
        <v>7598684</v>
      </c>
      <c r="E6" s="401">
        <v>0.90803078422874106</v>
      </c>
      <c r="F6" s="475">
        <v>7884991</v>
      </c>
      <c r="G6" s="425">
        <v>0.94224402032859433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645</v>
      </c>
      <c r="B7" s="476">
        <v>0</v>
      </c>
      <c r="C7" s="413"/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7307333</v>
      </c>
      <c r="C9" s="401">
        <v>1</v>
      </c>
      <c r="D9" s="475">
        <v>6642268</v>
      </c>
      <c r="E9" s="401">
        <v>0.90898663027947402</v>
      </c>
      <c r="F9" s="475">
        <v>6998899</v>
      </c>
      <c r="G9" s="425">
        <v>0.95779116676357845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1060978</v>
      </c>
      <c r="C10" s="407">
        <v>1</v>
      </c>
      <c r="D10" s="478">
        <v>956416</v>
      </c>
      <c r="E10" s="407">
        <v>0.90144753237107644</v>
      </c>
      <c r="F10" s="478">
        <v>886092</v>
      </c>
      <c r="G10" s="479">
        <v>0.83516529089198832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0</v>
      </c>
      <c r="C11" s="413"/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647</v>
      </c>
    </row>
    <row r="13" spans="1:19" ht="14.4" customHeight="1" x14ac:dyDescent="0.3">
      <c r="A13" s="483" t="s">
        <v>648</v>
      </c>
    </row>
    <row r="14" spans="1:19" ht="14.4" customHeight="1" x14ac:dyDescent="0.3">
      <c r="A14" s="482" t="s">
        <v>649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670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29276</v>
      </c>
      <c r="C3" s="283">
        <f t="shared" si="0"/>
        <v>25058</v>
      </c>
      <c r="D3" s="283">
        <f t="shared" si="0"/>
        <v>24670</v>
      </c>
      <c r="E3" s="192">
        <f t="shared" si="0"/>
        <v>8368311</v>
      </c>
      <c r="F3" s="190">
        <f t="shared" si="0"/>
        <v>7598684</v>
      </c>
      <c r="G3" s="284">
        <f t="shared" si="0"/>
        <v>7884991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650</v>
      </c>
      <c r="B6" s="404">
        <v>27614</v>
      </c>
      <c r="C6" s="404">
        <v>4</v>
      </c>
      <c r="D6" s="404">
        <v>542</v>
      </c>
      <c r="E6" s="475">
        <v>7577761</v>
      </c>
      <c r="F6" s="475">
        <v>749</v>
      </c>
      <c r="G6" s="484">
        <v>111645</v>
      </c>
    </row>
    <row r="7" spans="1:7" ht="14.4" customHeight="1" x14ac:dyDescent="0.3">
      <c r="A7" s="481" t="s">
        <v>651</v>
      </c>
      <c r="B7" s="410">
        <v>11</v>
      </c>
      <c r="C7" s="410">
        <v>474</v>
      </c>
      <c r="D7" s="410">
        <v>1280</v>
      </c>
      <c r="E7" s="478">
        <v>1924</v>
      </c>
      <c r="F7" s="478">
        <v>128008</v>
      </c>
      <c r="G7" s="485">
        <v>406285</v>
      </c>
    </row>
    <row r="8" spans="1:7" ht="14.4" customHeight="1" x14ac:dyDescent="0.3">
      <c r="A8" s="481" t="s">
        <v>652</v>
      </c>
      <c r="B8" s="410"/>
      <c r="C8" s="410">
        <v>1785</v>
      </c>
      <c r="D8" s="410">
        <v>1843</v>
      </c>
      <c r="E8" s="478"/>
      <c r="F8" s="478">
        <v>380210</v>
      </c>
      <c r="G8" s="485">
        <v>436050</v>
      </c>
    </row>
    <row r="9" spans="1:7" ht="14.4" customHeight="1" x14ac:dyDescent="0.3">
      <c r="A9" s="481" t="s">
        <v>653</v>
      </c>
      <c r="B9" s="410"/>
      <c r="C9" s="410">
        <v>1645</v>
      </c>
      <c r="D9" s="410">
        <v>1390</v>
      </c>
      <c r="E9" s="478"/>
      <c r="F9" s="478">
        <v>764985</v>
      </c>
      <c r="G9" s="485">
        <v>718699</v>
      </c>
    </row>
    <row r="10" spans="1:7" ht="14.4" customHeight="1" x14ac:dyDescent="0.3">
      <c r="A10" s="481" t="s">
        <v>654</v>
      </c>
      <c r="B10" s="410">
        <v>9</v>
      </c>
      <c r="C10" s="410">
        <v>2975</v>
      </c>
      <c r="D10" s="410">
        <v>2594</v>
      </c>
      <c r="E10" s="478">
        <v>14185</v>
      </c>
      <c r="F10" s="478">
        <v>838214</v>
      </c>
      <c r="G10" s="485">
        <v>880328</v>
      </c>
    </row>
    <row r="11" spans="1:7" ht="14.4" customHeight="1" x14ac:dyDescent="0.3">
      <c r="A11" s="481" t="s">
        <v>655</v>
      </c>
      <c r="B11" s="410">
        <v>4</v>
      </c>
      <c r="C11" s="410">
        <v>2384</v>
      </c>
      <c r="D11" s="410">
        <v>3194</v>
      </c>
      <c r="E11" s="478">
        <v>735</v>
      </c>
      <c r="F11" s="478">
        <v>634082</v>
      </c>
      <c r="G11" s="485">
        <v>815972</v>
      </c>
    </row>
    <row r="12" spans="1:7" ht="14.4" customHeight="1" x14ac:dyDescent="0.3">
      <c r="A12" s="481" t="s">
        <v>656</v>
      </c>
      <c r="B12" s="410"/>
      <c r="C12" s="410">
        <v>595</v>
      </c>
      <c r="D12" s="410">
        <v>676</v>
      </c>
      <c r="E12" s="478"/>
      <c r="F12" s="478">
        <v>827370</v>
      </c>
      <c r="G12" s="485">
        <v>913256</v>
      </c>
    </row>
    <row r="13" spans="1:7" ht="14.4" customHeight="1" x14ac:dyDescent="0.3">
      <c r="A13" s="481" t="s">
        <v>657</v>
      </c>
      <c r="B13" s="410"/>
      <c r="C13" s="410">
        <v>2781</v>
      </c>
      <c r="D13" s="410">
        <v>3668</v>
      </c>
      <c r="E13" s="478"/>
      <c r="F13" s="478">
        <v>712826</v>
      </c>
      <c r="G13" s="485">
        <v>1045061</v>
      </c>
    </row>
    <row r="14" spans="1:7" ht="14.4" customHeight="1" x14ac:dyDescent="0.3">
      <c r="A14" s="481" t="s">
        <v>658</v>
      </c>
      <c r="B14" s="410"/>
      <c r="C14" s="410">
        <v>5</v>
      </c>
      <c r="D14" s="410">
        <v>7</v>
      </c>
      <c r="E14" s="478"/>
      <c r="F14" s="478">
        <v>1095</v>
      </c>
      <c r="G14" s="485">
        <v>1210</v>
      </c>
    </row>
    <row r="15" spans="1:7" ht="14.4" customHeight="1" x14ac:dyDescent="0.3">
      <c r="A15" s="481" t="s">
        <v>659</v>
      </c>
      <c r="B15" s="410">
        <v>151</v>
      </c>
      <c r="C15" s="410">
        <v>184</v>
      </c>
      <c r="D15" s="410"/>
      <c r="E15" s="478">
        <v>24833</v>
      </c>
      <c r="F15" s="478">
        <v>36711</v>
      </c>
      <c r="G15" s="485"/>
    </row>
    <row r="16" spans="1:7" ht="14.4" customHeight="1" x14ac:dyDescent="0.3">
      <c r="A16" s="481" t="s">
        <v>660</v>
      </c>
      <c r="B16" s="410"/>
      <c r="C16" s="410">
        <v>416</v>
      </c>
      <c r="D16" s="410">
        <v>582</v>
      </c>
      <c r="E16" s="478"/>
      <c r="F16" s="478">
        <v>77017</v>
      </c>
      <c r="G16" s="485">
        <v>130398</v>
      </c>
    </row>
    <row r="17" spans="1:7" ht="14.4" customHeight="1" x14ac:dyDescent="0.3">
      <c r="A17" s="481" t="s">
        <v>661</v>
      </c>
      <c r="B17" s="410">
        <v>353</v>
      </c>
      <c r="C17" s="410">
        <v>239</v>
      </c>
      <c r="D17" s="410">
        <v>664</v>
      </c>
      <c r="E17" s="478">
        <v>75453</v>
      </c>
      <c r="F17" s="478">
        <v>43268</v>
      </c>
      <c r="G17" s="485">
        <v>169917</v>
      </c>
    </row>
    <row r="18" spans="1:7" ht="14.4" customHeight="1" x14ac:dyDescent="0.3">
      <c r="A18" s="481" t="s">
        <v>662</v>
      </c>
      <c r="B18" s="410">
        <v>261</v>
      </c>
      <c r="C18" s="410">
        <v>401</v>
      </c>
      <c r="D18" s="410">
        <v>773</v>
      </c>
      <c r="E18" s="478">
        <v>49774</v>
      </c>
      <c r="F18" s="478">
        <v>86584</v>
      </c>
      <c r="G18" s="485">
        <v>188764</v>
      </c>
    </row>
    <row r="19" spans="1:7" ht="14.4" customHeight="1" x14ac:dyDescent="0.3">
      <c r="A19" s="481" t="s">
        <v>663</v>
      </c>
      <c r="B19" s="410">
        <v>4</v>
      </c>
      <c r="C19" s="410">
        <v>1830</v>
      </c>
      <c r="D19" s="410"/>
      <c r="E19" s="478">
        <v>735</v>
      </c>
      <c r="F19" s="478">
        <v>462737</v>
      </c>
      <c r="G19" s="485"/>
    </row>
    <row r="20" spans="1:7" ht="14.4" customHeight="1" x14ac:dyDescent="0.3">
      <c r="A20" s="481" t="s">
        <v>664</v>
      </c>
      <c r="B20" s="410">
        <v>7</v>
      </c>
      <c r="C20" s="410">
        <v>2094</v>
      </c>
      <c r="D20" s="410">
        <v>2412</v>
      </c>
      <c r="E20" s="478">
        <v>1122</v>
      </c>
      <c r="F20" s="478">
        <v>480281</v>
      </c>
      <c r="G20" s="485">
        <v>569385</v>
      </c>
    </row>
    <row r="21" spans="1:7" ht="14.4" customHeight="1" x14ac:dyDescent="0.3">
      <c r="A21" s="481" t="s">
        <v>665</v>
      </c>
      <c r="B21" s="410">
        <v>539</v>
      </c>
      <c r="C21" s="410">
        <v>643</v>
      </c>
      <c r="D21" s="410">
        <v>530</v>
      </c>
      <c r="E21" s="478">
        <v>175999</v>
      </c>
      <c r="F21" s="478">
        <v>124253</v>
      </c>
      <c r="G21" s="485">
        <v>118864</v>
      </c>
    </row>
    <row r="22" spans="1:7" ht="14.4" customHeight="1" x14ac:dyDescent="0.3">
      <c r="A22" s="481" t="s">
        <v>666</v>
      </c>
      <c r="B22" s="410">
        <v>317</v>
      </c>
      <c r="C22" s="410">
        <v>968</v>
      </c>
      <c r="D22" s="410">
        <v>683</v>
      </c>
      <c r="E22" s="478">
        <v>413105</v>
      </c>
      <c r="F22" s="478">
        <v>725137</v>
      </c>
      <c r="G22" s="485">
        <v>480428</v>
      </c>
    </row>
    <row r="23" spans="1:7" ht="14.4" customHeight="1" x14ac:dyDescent="0.3">
      <c r="A23" s="481" t="s">
        <v>667</v>
      </c>
      <c r="B23" s="410">
        <v>6</v>
      </c>
      <c r="C23" s="410">
        <v>2320</v>
      </c>
      <c r="D23" s="410">
        <v>2167</v>
      </c>
      <c r="E23" s="478">
        <v>32685</v>
      </c>
      <c r="F23" s="478">
        <v>587713</v>
      </c>
      <c r="G23" s="485">
        <v>542173</v>
      </c>
    </row>
    <row r="24" spans="1:7" ht="14.4" customHeight="1" x14ac:dyDescent="0.3">
      <c r="A24" s="481" t="s">
        <v>668</v>
      </c>
      <c r="B24" s="410"/>
      <c r="C24" s="410">
        <v>2068</v>
      </c>
      <c r="D24" s="410">
        <v>517</v>
      </c>
      <c r="E24" s="478"/>
      <c r="F24" s="478">
        <v>448025</v>
      </c>
      <c r="G24" s="485">
        <v>110162</v>
      </c>
    </row>
    <row r="25" spans="1:7" ht="14.4" customHeight="1" thickBot="1" x14ac:dyDescent="0.35">
      <c r="A25" s="477" t="s">
        <v>669</v>
      </c>
      <c r="B25" s="416"/>
      <c r="C25" s="416">
        <v>1247</v>
      </c>
      <c r="D25" s="416">
        <v>1148</v>
      </c>
      <c r="E25" s="476"/>
      <c r="F25" s="476">
        <v>239419</v>
      </c>
      <c r="G25" s="486">
        <v>246394</v>
      </c>
    </row>
    <row r="26" spans="1:7" ht="14.4" customHeight="1" x14ac:dyDescent="0.3">
      <c r="A26" s="482" t="s">
        <v>647</v>
      </c>
    </row>
    <row r="27" spans="1:7" ht="14.4" customHeight="1" x14ac:dyDescent="0.3">
      <c r="A27" s="483" t="s">
        <v>648</v>
      </c>
    </row>
    <row r="28" spans="1:7" ht="14.4" customHeight="1" x14ac:dyDescent="0.3">
      <c r="A28" s="482" t="s">
        <v>649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29276</v>
      </c>
      <c r="G3" s="78">
        <f t="shared" si="0"/>
        <v>8368311</v>
      </c>
      <c r="H3" s="58"/>
      <c r="I3" s="58"/>
      <c r="J3" s="78">
        <f t="shared" si="0"/>
        <v>25058</v>
      </c>
      <c r="K3" s="78">
        <f t="shared" si="0"/>
        <v>7598684</v>
      </c>
      <c r="L3" s="58"/>
      <c r="M3" s="58"/>
      <c r="N3" s="78">
        <f t="shared" si="0"/>
        <v>24670</v>
      </c>
      <c r="O3" s="78">
        <f t="shared" si="0"/>
        <v>7884991</v>
      </c>
      <c r="P3" s="59">
        <f>IF(G3=0,0,O3/G3)</f>
        <v>0.94224402032859433</v>
      </c>
      <c r="Q3" s="79">
        <f>IF(N3=0,0,O3/N3)</f>
        <v>319.61860559383865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671</v>
      </c>
      <c r="B6" s="401" t="s">
        <v>379</v>
      </c>
      <c r="C6" s="401" t="s">
        <v>672</v>
      </c>
      <c r="D6" s="401" t="s">
        <v>673</v>
      </c>
      <c r="E6" s="401" t="s">
        <v>674</v>
      </c>
      <c r="F6" s="404">
        <v>1</v>
      </c>
      <c r="G6" s="404">
        <v>413</v>
      </c>
      <c r="H6" s="401">
        <v>1</v>
      </c>
      <c r="I6" s="401">
        <v>413</v>
      </c>
      <c r="J6" s="404"/>
      <c r="K6" s="404"/>
      <c r="L6" s="401"/>
      <c r="M6" s="401"/>
      <c r="N6" s="404"/>
      <c r="O6" s="404"/>
      <c r="P6" s="425"/>
      <c r="Q6" s="405"/>
    </row>
    <row r="7" spans="1:17" ht="14.4" customHeight="1" x14ac:dyDescent="0.3">
      <c r="A7" s="406" t="s">
        <v>671</v>
      </c>
      <c r="B7" s="407" t="s">
        <v>379</v>
      </c>
      <c r="C7" s="407" t="s">
        <v>672</v>
      </c>
      <c r="D7" s="407" t="s">
        <v>675</v>
      </c>
      <c r="E7" s="407" t="s">
        <v>676</v>
      </c>
      <c r="F7" s="410">
        <v>5443</v>
      </c>
      <c r="G7" s="410">
        <v>288479</v>
      </c>
      <c r="H7" s="407">
        <v>1</v>
      </c>
      <c r="I7" s="407">
        <v>53</v>
      </c>
      <c r="J7" s="410">
        <v>3788</v>
      </c>
      <c r="K7" s="410">
        <v>204552</v>
      </c>
      <c r="L7" s="407">
        <v>0.70907067758831666</v>
      </c>
      <c r="M7" s="407">
        <v>54</v>
      </c>
      <c r="N7" s="410">
        <v>4156</v>
      </c>
      <c r="O7" s="410">
        <v>241048</v>
      </c>
      <c r="P7" s="479">
        <v>0.83558248607350971</v>
      </c>
      <c r="Q7" s="411">
        <v>58</v>
      </c>
    </row>
    <row r="8" spans="1:17" ht="14.4" customHeight="1" x14ac:dyDescent="0.3">
      <c r="A8" s="406" t="s">
        <v>671</v>
      </c>
      <c r="B8" s="407" t="s">
        <v>379</v>
      </c>
      <c r="C8" s="407" t="s">
        <v>672</v>
      </c>
      <c r="D8" s="407" t="s">
        <v>677</v>
      </c>
      <c r="E8" s="407" t="s">
        <v>678</v>
      </c>
      <c r="F8" s="410">
        <v>294</v>
      </c>
      <c r="G8" s="410">
        <v>35574</v>
      </c>
      <c r="H8" s="407">
        <v>1</v>
      </c>
      <c r="I8" s="407">
        <v>121</v>
      </c>
      <c r="J8" s="410">
        <v>206</v>
      </c>
      <c r="K8" s="410">
        <v>25338</v>
      </c>
      <c r="L8" s="407">
        <v>0.71226176420981613</v>
      </c>
      <c r="M8" s="407">
        <v>123</v>
      </c>
      <c r="N8" s="410">
        <v>238</v>
      </c>
      <c r="O8" s="410">
        <v>31178</v>
      </c>
      <c r="P8" s="479">
        <v>0.87642660369933101</v>
      </c>
      <c r="Q8" s="411">
        <v>131</v>
      </c>
    </row>
    <row r="9" spans="1:17" ht="14.4" customHeight="1" x14ac:dyDescent="0.3">
      <c r="A9" s="406" t="s">
        <v>671</v>
      </c>
      <c r="B9" s="407" t="s">
        <v>379</v>
      </c>
      <c r="C9" s="407" t="s">
        <v>672</v>
      </c>
      <c r="D9" s="407" t="s">
        <v>679</v>
      </c>
      <c r="E9" s="407" t="s">
        <v>680</v>
      </c>
      <c r="F9" s="410">
        <v>26</v>
      </c>
      <c r="G9" s="410">
        <v>4524</v>
      </c>
      <c r="H9" s="407">
        <v>1</v>
      </c>
      <c r="I9" s="407">
        <v>174</v>
      </c>
      <c r="J9" s="410">
        <v>11</v>
      </c>
      <c r="K9" s="410">
        <v>1947</v>
      </c>
      <c r="L9" s="407">
        <v>0.43037135278514588</v>
      </c>
      <c r="M9" s="407">
        <v>177</v>
      </c>
      <c r="N9" s="410">
        <v>17</v>
      </c>
      <c r="O9" s="410">
        <v>3213</v>
      </c>
      <c r="P9" s="479">
        <v>0.71021220159151188</v>
      </c>
      <c r="Q9" s="411">
        <v>189</v>
      </c>
    </row>
    <row r="10" spans="1:17" ht="14.4" customHeight="1" x14ac:dyDescent="0.3">
      <c r="A10" s="406" t="s">
        <v>671</v>
      </c>
      <c r="B10" s="407" t="s">
        <v>379</v>
      </c>
      <c r="C10" s="407" t="s">
        <v>672</v>
      </c>
      <c r="D10" s="407" t="s">
        <v>681</v>
      </c>
      <c r="E10" s="407" t="s">
        <v>682</v>
      </c>
      <c r="F10" s="410"/>
      <c r="G10" s="410"/>
      <c r="H10" s="407"/>
      <c r="I10" s="407"/>
      <c r="J10" s="410">
        <v>1</v>
      </c>
      <c r="K10" s="410">
        <v>2012</v>
      </c>
      <c r="L10" s="407"/>
      <c r="M10" s="407">
        <v>2012</v>
      </c>
      <c r="N10" s="410"/>
      <c r="O10" s="410"/>
      <c r="P10" s="479"/>
      <c r="Q10" s="411"/>
    </row>
    <row r="11" spans="1:17" ht="14.4" customHeight="1" x14ac:dyDescent="0.3">
      <c r="A11" s="406" t="s">
        <v>671</v>
      </c>
      <c r="B11" s="407" t="s">
        <v>379</v>
      </c>
      <c r="C11" s="407" t="s">
        <v>672</v>
      </c>
      <c r="D11" s="407" t="s">
        <v>683</v>
      </c>
      <c r="E11" s="407" t="s">
        <v>684</v>
      </c>
      <c r="F11" s="410">
        <v>17</v>
      </c>
      <c r="G11" s="410">
        <v>6460</v>
      </c>
      <c r="H11" s="407">
        <v>1</v>
      </c>
      <c r="I11" s="407">
        <v>380</v>
      </c>
      <c r="J11" s="410">
        <v>2</v>
      </c>
      <c r="K11" s="410">
        <v>768</v>
      </c>
      <c r="L11" s="407">
        <v>0.11888544891640866</v>
      </c>
      <c r="M11" s="407">
        <v>384</v>
      </c>
      <c r="N11" s="410">
        <v>2</v>
      </c>
      <c r="O11" s="410">
        <v>814</v>
      </c>
      <c r="P11" s="479">
        <v>0.12600619195046439</v>
      </c>
      <c r="Q11" s="411">
        <v>407</v>
      </c>
    </row>
    <row r="12" spans="1:17" ht="14.4" customHeight="1" x14ac:dyDescent="0.3">
      <c r="A12" s="406" t="s">
        <v>671</v>
      </c>
      <c r="B12" s="407" t="s">
        <v>379</v>
      </c>
      <c r="C12" s="407" t="s">
        <v>672</v>
      </c>
      <c r="D12" s="407" t="s">
        <v>685</v>
      </c>
      <c r="E12" s="407" t="s">
        <v>686</v>
      </c>
      <c r="F12" s="410">
        <v>755</v>
      </c>
      <c r="G12" s="410">
        <v>126840</v>
      </c>
      <c r="H12" s="407">
        <v>1</v>
      </c>
      <c r="I12" s="407">
        <v>168</v>
      </c>
      <c r="J12" s="410">
        <v>863</v>
      </c>
      <c r="K12" s="410">
        <v>148436</v>
      </c>
      <c r="L12" s="407">
        <v>1.1702617470829391</v>
      </c>
      <c r="M12" s="407">
        <v>172</v>
      </c>
      <c r="N12" s="410">
        <v>740</v>
      </c>
      <c r="O12" s="410">
        <v>132460</v>
      </c>
      <c r="P12" s="479">
        <v>1.0443077893409018</v>
      </c>
      <c r="Q12" s="411">
        <v>179</v>
      </c>
    </row>
    <row r="13" spans="1:17" ht="14.4" customHeight="1" x14ac:dyDescent="0.3">
      <c r="A13" s="406" t="s">
        <v>671</v>
      </c>
      <c r="B13" s="407" t="s">
        <v>379</v>
      </c>
      <c r="C13" s="407" t="s">
        <v>672</v>
      </c>
      <c r="D13" s="407" t="s">
        <v>687</v>
      </c>
      <c r="E13" s="407" t="s">
        <v>688</v>
      </c>
      <c r="F13" s="410">
        <v>5</v>
      </c>
      <c r="G13" s="410">
        <v>2625</v>
      </c>
      <c r="H13" s="407">
        <v>1</v>
      </c>
      <c r="I13" s="407">
        <v>525</v>
      </c>
      <c r="J13" s="410">
        <v>9</v>
      </c>
      <c r="K13" s="410">
        <v>4797</v>
      </c>
      <c r="L13" s="407">
        <v>1.8274285714285714</v>
      </c>
      <c r="M13" s="407">
        <v>533</v>
      </c>
      <c r="N13" s="410">
        <v>1</v>
      </c>
      <c r="O13" s="410">
        <v>569</v>
      </c>
      <c r="P13" s="479">
        <v>0.21676190476190477</v>
      </c>
      <c r="Q13" s="411">
        <v>569</v>
      </c>
    </row>
    <row r="14" spans="1:17" ht="14.4" customHeight="1" x14ac:dyDescent="0.3">
      <c r="A14" s="406" t="s">
        <v>671</v>
      </c>
      <c r="B14" s="407" t="s">
        <v>379</v>
      </c>
      <c r="C14" s="407" t="s">
        <v>672</v>
      </c>
      <c r="D14" s="407" t="s">
        <v>689</v>
      </c>
      <c r="E14" s="407" t="s">
        <v>690</v>
      </c>
      <c r="F14" s="410">
        <v>382</v>
      </c>
      <c r="G14" s="410">
        <v>120712</v>
      </c>
      <c r="H14" s="407">
        <v>1</v>
      </c>
      <c r="I14" s="407">
        <v>316</v>
      </c>
      <c r="J14" s="410">
        <v>351</v>
      </c>
      <c r="K14" s="410">
        <v>113022</v>
      </c>
      <c r="L14" s="407">
        <v>0.9362946517330506</v>
      </c>
      <c r="M14" s="407">
        <v>322</v>
      </c>
      <c r="N14" s="410">
        <v>555</v>
      </c>
      <c r="O14" s="410">
        <v>185925</v>
      </c>
      <c r="P14" s="479">
        <v>1.5402362648286831</v>
      </c>
      <c r="Q14" s="411">
        <v>335</v>
      </c>
    </row>
    <row r="15" spans="1:17" ht="14.4" customHeight="1" x14ac:dyDescent="0.3">
      <c r="A15" s="406" t="s">
        <v>671</v>
      </c>
      <c r="B15" s="407" t="s">
        <v>379</v>
      </c>
      <c r="C15" s="407" t="s">
        <v>672</v>
      </c>
      <c r="D15" s="407" t="s">
        <v>691</v>
      </c>
      <c r="E15" s="407" t="s">
        <v>692</v>
      </c>
      <c r="F15" s="410">
        <v>163</v>
      </c>
      <c r="G15" s="410">
        <v>70905</v>
      </c>
      <c r="H15" s="407">
        <v>1</v>
      </c>
      <c r="I15" s="407">
        <v>435</v>
      </c>
      <c r="J15" s="410">
        <v>62</v>
      </c>
      <c r="K15" s="410">
        <v>27218</v>
      </c>
      <c r="L15" s="407">
        <v>0.38386573584373457</v>
      </c>
      <c r="M15" s="407">
        <v>439</v>
      </c>
      <c r="N15" s="410">
        <v>78</v>
      </c>
      <c r="O15" s="410">
        <v>35724</v>
      </c>
      <c r="P15" s="479">
        <v>0.50382906706156128</v>
      </c>
      <c r="Q15" s="411">
        <v>458</v>
      </c>
    </row>
    <row r="16" spans="1:17" ht="14.4" customHeight="1" x14ac:dyDescent="0.3">
      <c r="A16" s="406" t="s">
        <v>671</v>
      </c>
      <c r="B16" s="407" t="s">
        <v>379</v>
      </c>
      <c r="C16" s="407" t="s">
        <v>672</v>
      </c>
      <c r="D16" s="407" t="s">
        <v>693</v>
      </c>
      <c r="E16" s="407" t="s">
        <v>694</v>
      </c>
      <c r="F16" s="410">
        <v>2316</v>
      </c>
      <c r="G16" s="410">
        <v>782808</v>
      </c>
      <c r="H16" s="407">
        <v>1</v>
      </c>
      <c r="I16" s="407">
        <v>338</v>
      </c>
      <c r="J16" s="410">
        <v>2204</v>
      </c>
      <c r="K16" s="410">
        <v>751564</v>
      </c>
      <c r="L16" s="407">
        <v>0.960087275551604</v>
      </c>
      <c r="M16" s="407">
        <v>341</v>
      </c>
      <c r="N16" s="410">
        <v>2327</v>
      </c>
      <c r="O16" s="410">
        <v>812123</v>
      </c>
      <c r="P16" s="479">
        <v>1.0374485186661353</v>
      </c>
      <c r="Q16" s="411">
        <v>349</v>
      </c>
    </row>
    <row r="17" spans="1:17" ht="14.4" customHeight="1" x14ac:dyDescent="0.3">
      <c r="A17" s="406" t="s">
        <v>671</v>
      </c>
      <c r="B17" s="407" t="s">
        <v>379</v>
      </c>
      <c r="C17" s="407" t="s">
        <v>672</v>
      </c>
      <c r="D17" s="407" t="s">
        <v>695</v>
      </c>
      <c r="E17" s="407" t="s">
        <v>696</v>
      </c>
      <c r="F17" s="410">
        <v>6</v>
      </c>
      <c r="G17" s="410">
        <v>9534</v>
      </c>
      <c r="H17" s="407">
        <v>1</v>
      </c>
      <c r="I17" s="407">
        <v>1589</v>
      </c>
      <c r="J17" s="410">
        <v>1</v>
      </c>
      <c r="K17" s="410">
        <v>1598</v>
      </c>
      <c r="L17" s="407">
        <v>0.16761065659744073</v>
      </c>
      <c r="M17" s="407">
        <v>1598</v>
      </c>
      <c r="N17" s="410">
        <v>4</v>
      </c>
      <c r="O17" s="410">
        <v>6612</v>
      </c>
      <c r="P17" s="479">
        <v>0.6935179358086847</v>
      </c>
      <c r="Q17" s="411">
        <v>1653</v>
      </c>
    </row>
    <row r="18" spans="1:17" ht="14.4" customHeight="1" x14ac:dyDescent="0.3">
      <c r="A18" s="406" t="s">
        <v>671</v>
      </c>
      <c r="B18" s="407" t="s">
        <v>379</v>
      </c>
      <c r="C18" s="407" t="s">
        <v>672</v>
      </c>
      <c r="D18" s="407" t="s">
        <v>697</v>
      </c>
      <c r="E18" s="407" t="s">
        <v>698</v>
      </c>
      <c r="F18" s="410"/>
      <c r="G18" s="410"/>
      <c r="H18" s="407"/>
      <c r="I18" s="407"/>
      <c r="J18" s="410">
        <v>2</v>
      </c>
      <c r="K18" s="410">
        <v>6936</v>
      </c>
      <c r="L18" s="407"/>
      <c r="M18" s="407">
        <v>3468</v>
      </c>
      <c r="N18" s="410"/>
      <c r="O18" s="410"/>
      <c r="P18" s="479"/>
      <c r="Q18" s="411"/>
    </row>
    <row r="19" spans="1:17" ht="14.4" customHeight="1" x14ac:dyDescent="0.3">
      <c r="A19" s="406" t="s">
        <v>671</v>
      </c>
      <c r="B19" s="407" t="s">
        <v>379</v>
      </c>
      <c r="C19" s="407" t="s">
        <v>672</v>
      </c>
      <c r="D19" s="407" t="s">
        <v>699</v>
      </c>
      <c r="E19" s="407" t="s">
        <v>700</v>
      </c>
      <c r="F19" s="410">
        <v>4</v>
      </c>
      <c r="G19" s="410">
        <v>23440</v>
      </c>
      <c r="H19" s="407">
        <v>1</v>
      </c>
      <c r="I19" s="407">
        <v>5860</v>
      </c>
      <c r="J19" s="410">
        <v>1</v>
      </c>
      <c r="K19" s="410">
        <v>5933</v>
      </c>
      <c r="L19" s="407">
        <v>0.25311433447098974</v>
      </c>
      <c r="M19" s="407">
        <v>5933</v>
      </c>
      <c r="N19" s="410">
        <v>3</v>
      </c>
      <c r="O19" s="410">
        <v>18678</v>
      </c>
      <c r="P19" s="479">
        <v>0.79684300341296932</v>
      </c>
      <c r="Q19" s="411">
        <v>6226</v>
      </c>
    </row>
    <row r="20" spans="1:17" ht="14.4" customHeight="1" x14ac:dyDescent="0.3">
      <c r="A20" s="406" t="s">
        <v>671</v>
      </c>
      <c r="B20" s="407" t="s">
        <v>379</v>
      </c>
      <c r="C20" s="407" t="s">
        <v>672</v>
      </c>
      <c r="D20" s="407" t="s">
        <v>701</v>
      </c>
      <c r="E20" s="407" t="s">
        <v>702</v>
      </c>
      <c r="F20" s="410"/>
      <c r="G20" s="410"/>
      <c r="H20" s="407"/>
      <c r="I20" s="407"/>
      <c r="J20" s="410">
        <v>2</v>
      </c>
      <c r="K20" s="410">
        <v>218</v>
      </c>
      <c r="L20" s="407"/>
      <c r="M20" s="407">
        <v>109</v>
      </c>
      <c r="N20" s="410">
        <v>2</v>
      </c>
      <c r="O20" s="410">
        <v>234</v>
      </c>
      <c r="P20" s="479"/>
      <c r="Q20" s="411">
        <v>117</v>
      </c>
    </row>
    <row r="21" spans="1:17" ht="14.4" customHeight="1" x14ac:dyDescent="0.3">
      <c r="A21" s="406" t="s">
        <v>671</v>
      </c>
      <c r="B21" s="407" t="s">
        <v>379</v>
      </c>
      <c r="C21" s="407" t="s">
        <v>672</v>
      </c>
      <c r="D21" s="407" t="s">
        <v>703</v>
      </c>
      <c r="E21" s="407" t="s">
        <v>704</v>
      </c>
      <c r="F21" s="410">
        <v>12</v>
      </c>
      <c r="G21" s="410">
        <v>552</v>
      </c>
      <c r="H21" s="407">
        <v>1</v>
      </c>
      <c r="I21" s="407">
        <v>46</v>
      </c>
      <c r="J21" s="410"/>
      <c r="K21" s="410"/>
      <c r="L21" s="407"/>
      <c r="M21" s="407"/>
      <c r="N21" s="410">
        <v>53</v>
      </c>
      <c r="O21" s="410">
        <v>2597</v>
      </c>
      <c r="P21" s="479">
        <v>4.7047101449275361</v>
      </c>
      <c r="Q21" s="411">
        <v>49</v>
      </c>
    </row>
    <row r="22" spans="1:17" ht="14.4" customHeight="1" x14ac:dyDescent="0.3">
      <c r="A22" s="406" t="s">
        <v>671</v>
      </c>
      <c r="B22" s="407" t="s">
        <v>379</v>
      </c>
      <c r="C22" s="407" t="s">
        <v>672</v>
      </c>
      <c r="D22" s="407" t="s">
        <v>705</v>
      </c>
      <c r="E22" s="407" t="s">
        <v>706</v>
      </c>
      <c r="F22" s="410">
        <v>29</v>
      </c>
      <c r="G22" s="410">
        <v>10585</v>
      </c>
      <c r="H22" s="407">
        <v>1</v>
      </c>
      <c r="I22" s="407">
        <v>365</v>
      </c>
      <c r="J22" s="410">
        <v>24</v>
      </c>
      <c r="K22" s="410">
        <v>9024</v>
      </c>
      <c r="L22" s="407">
        <v>0.85252716107699578</v>
      </c>
      <c r="M22" s="407">
        <v>376</v>
      </c>
      <c r="N22" s="410">
        <v>25</v>
      </c>
      <c r="O22" s="410">
        <v>9675</v>
      </c>
      <c r="P22" s="479">
        <v>0.91402928672649975</v>
      </c>
      <c r="Q22" s="411">
        <v>387</v>
      </c>
    </row>
    <row r="23" spans="1:17" ht="14.4" customHeight="1" x14ac:dyDescent="0.3">
      <c r="A23" s="406" t="s">
        <v>671</v>
      </c>
      <c r="B23" s="407" t="s">
        <v>379</v>
      </c>
      <c r="C23" s="407" t="s">
        <v>672</v>
      </c>
      <c r="D23" s="407" t="s">
        <v>707</v>
      </c>
      <c r="E23" s="407" t="s">
        <v>708</v>
      </c>
      <c r="F23" s="410">
        <v>31</v>
      </c>
      <c r="G23" s="410">
        <v>1147</v>
      </c>
      <c r="H23" s="407">
        <v>1</v>
      </c>
      <c r="I23" s="407">
        <v>37</v>
      </c>
      <c r="J23" s="410">
        <v>22</v>
      </c>
      <c r="K23" s="410">
        <v>814</v>
      </c>
      <c r="L23" s="407">
        <v>0.70967741935483875</v>
      </c>
      <c r="M23" s="407">
        <v>37</v>
      </c>
      <c r="N23" s="410">
        <v>31</v>
      </c>
      <c r="O23" s="410">
        <v>1178</v>
      </c>
      <c r="P23" s="479">
        <v>1.027027027027027</v>
      </c>
      <c r="Q23" s="411">
        <v>38</v>
      </c>
    </row>
    <row r="24" spans="1:17" ht="14.4" customHeight="1" x14ac:dyDescent="0.3">
      <c r="A24" s="406" t="s">
        <v>671</v>
      </c>
      <c r="B24" s="407" t="s">
        <v>379</v>
      </c>
      <c r="C24" s="407" t="s">
        <v>672</v>
      </c>
      <c r="D24" s="407" t="s">
        <v>709</v>
      </c>
      <c r="E24" s="407" t="s">
        <v>710</v>
      </c>
      <c r="F24" s="410">
        <v>4</v>
      </c>
      <c r="G24" s="410">
        <v>1004</v>
      </c>
      <c r="H24" s="407">
        <v>1</v>
      </c>
      <c r="I24" s="407">
        <v>251</v>
      </c>
      <c r="J24" s="410">
        <v>1</v>
      </c>
      <c r="K24" s="410">
        <v>255</v>
      </c>
      <c r="L24" s="407">
        <v>0.25398406374501992</v>
      </c>
      <c r="M24" s="407">
        <v>255</v>
      </c>
      <c r="N24" s="410">
        <v>3</v>
      </c>
      <c r="O24" s="410">
        <v>792</v>
      </c>
      <c r="P24" s="479">
        <v>0.78884462151394419</v>
      </c>
      <c r="Q24" s="411">
        <v>264</v>
      </c>
    </row>
    <row r="25" spans="1:17" ht="14.4" customHeight="1" x14ac:dyDescent="0.3">
      <c r="A25" s="406" t="s">
        <v>671</v>
      </c>
      <c r="B25" s="407" t="s">
        <v>379</v>
      </c>
      <c r="C25" s="407" t="s">
        <v>672</v>
      </c>
      <c r="D25" s="407" t="s">
        <v>711</v>
      </c>
      <c r="E25" s="407" t="s">
        <v>712</v>
      </c>
      <c r="F25" s="410">
        <v>1</v>
      </c>
      <c r="G25" s="410">
        <v>459</v>
      </c>
      <c r="H25" s="407">
        <v>1</v>
      </c>
      <c r="I25" s="407">
        <v>459</v>
      </c>
      <c r="J25" s="410"/>
      <c r="K25" s="410"/>
      <c r="L25" s="407"/>
      <c r="M25" s="407"/>
      <c r="N25" s="410"/>
      <c r="O25" s="410"/>
      <c r="P25" s="479"/>
      <c r="Q25" s="411"/>
    </row>
    <row r="26" spans="1:17" ht="14.4" customHeight="1" x14ac:dyDescent="0.3">
      <c r="A26" s="406" t="s">
        <v>671</v>
      </c>
      <c r="B26" s="407" t="s">
        <v>379</v>
      </c>
      <c r="C26" s="407" t="s">
        <v>672</v>
      </c>
      <c r="D26" s="407" t="s">
        <v>713</v>
      </c>
      <c r="E26" s="407" t="s">
        <v>714</v>
      </c>
      <c r="F26" s="410">
        <v>109</v>
      </c>
      <c r="G26" s="410">
        <v>72376</v>
      </c>
      <c r="H26" s="407">
        <v>1</v>
      </c>
      <c r="I26" s="407">
        <v>664</v>
      </c>
      <c r="J26" s="410">
        <v>110</v>
      </c>
      <c r="K26" s="410">
        <v>74360</v>
      </c>
      <c r="L26" s="407">
        <v>1.0274124019011828</v>
      </c>
      <c r="M26" s="407">
        <v>676</v>
      </c>
      <c r="N26" s="410">
        <v>170</v>
      </c>
      <c r="O26" s="410">
        <v>119680</v>
      </c>
      <c r="P26" s="479">
        <v>1.6535868243616669</v>
      </c>
      <c r="Q26" s="411">
        <v>704</v>
      </c>
    </row>
    <row r="27" spans="1:17" ht="14.4" customHeight="1" x14ac:dyDescent="0.3">
      <c r="A27" s="406" t="s">
        <v>671</v>
      </c>
      <c r="B27" s="407" t="s">
        <v>379</v>
      </c>
      <c r="C27" s="407" t="s">
        <v>672</v>
      </c>
      <c r="D27" s="407" t="s">
        <v>715</v>
      </c>
      <c r="E27" s="407" t="s">
        <v>716</v>
      </c>
      <c r="F27" s="410">
        <v>18</v>
      </c>
      <c r="G27" s="410">
        <v>2448</v>
      </c>
      <c r="H27" s="407">
        <v>1</v>
      </c>
      <c r="I27" s="407">
        <v>136</v>
      </c>
      <c r="J27" s="410">
        <v>15</v>
      </c>
      <c r="K27" s="410">
        <v>2070</v>
      </c>
      <c r="L27" s="407">
        <v>0.84558823529411764</v>
      </c>
      <c r="M27" s="407">
        <v>138</v>
      </c>
      <c r="N27" s="410">
        <v>7</v>
      </c>
      <c r="O27" s="410">
        <v>1029</v>
      </c>
      <c r="P27" s="479">
        <v>0.42034313725490197</v>
      </c>
      <c r="Q27" s="411">
        <v>147</v>
      </c>
    </row>
    <row r="28" spans="1:17" ht="14.4" customHeight="1" x14ac:dyDescent="0.3">
      <c r="A28" s="406" t="s">
        <v>671</v>
      </c>
      <c r="B28" s="407" t="s">
        <v>379</v>
      </c>
      <c r="C28" s="407" t="s">
        <v>672</v>
      </c>
      <c r="D28" s="407" t="s">
        <v>717</v>
      </c>
      <c r="E28" s="407" t="s">
        <v>718</v>
      </c>
      <c r="F28" s="410">
        <v>2001</v>
      </c>
      <c r="G28" s="410">
        <v>562281</v>
      </c>
      <c r="H28" s="407">
        <v>1</v>
      </c>
      <c r="I28" s="407">
        <v>281</v>
      </c>
      <c r="J28" s="410">
        <v>1433</v>
      </c>
      <c r="K28" s="410">
        <v>408405</v>
      </c>
      <c r="L28" s="407">
        <v>0.7263361201961297</v>
      </c>
      <c r="M28" s="407">
        <v>285</v>
      </c>
      <c r="N28" s="410">
        <v>1234</v>
      </c>
      <c r="O28" s="410">
        <v>375136</v>
      </c>
      <c r="P28" s="479">
        <v>0.66716819526179971</v>
      </c>
      <c r="Q28" s="411">
        <v>304</v>
      </c>
    </row>
    <row r="29" spans="1:17" ht="14.4" customHeight="1" x14ac:dyDescent="0.3">
      <c r="A29" s="406" t="s">
        <v>671</v>
      </c>
      <c r="B29" s="407" t="s">
        <v>379</v>
      </c>
      <c r="C29" s="407" t="s">
        <v>672</v>
      </c>
      <c r="D29" s="407" t="s">
        <v>719</v>
      </c>
      <c r="E29" s="407" t="s">
        <v>720</v>
      </c>
      <c r="F29" s="410"/>
      <c r="G29" s="410"/>
      <c r="H29" s="407"/>
      <c r="I29" s="407"/>
      <c r="J29" s="410">
        <v>1</v>
      </c>
      <c r="K29" s="410">
        <v>3505</v>
      </c>
      <c r="L29" s="407"/>
      <c r="M29" s="407">
        <v>3505</v>
      </c>
      <c r="N29" s="410">
        <v>1</v>
      </c>
      <c r="O29" s="410">
        <v>3707</v>
      </c>
      <c r="P29" s="479"/>
      <c r="Q29" s="411">
        <v>3707</v>
      </c>
    </row>
    <row r="30" spans="1:17" ht="14.4" customHeight="1" x14ac:dyDescent="0.3">
      <c r="A30" s="406" t="s">
        <v>671</v>
      </c>
      <c r="B30" s="407" t="s">
        <v>379</v>
      </c>
      <c r="C30" s="407" t="s">
        <v>672</v>
      </c>
      <c r="D30" s="407" t="s">
        <v>721</v>
      </c>
      <c r="E30" s="407" t="s">
        <v>722</v>
      </c>
      <c r="F30" s="410">
        <v>2054</v>
      </c>
      <c r="G30" s="410">
        <v>936624</v>
      </c>
      <c r="H30" s="407">
        <v>1</v>
      </c>
      <c r="I30" s="407">
        <v>456</v>
      </c>
      <c r="J30" s="410">
        <v>2069</v>
      </c>
      <c r="K30" s="410">
        <v>955878</v>
      </c>
      <c r="L30" s="407">
        <v>1.0205568082816583</v>
      </c>
      <c r="M30" s="407">
        <v>462</v>
      </c>
      <c r="N30" s="410">
        <v>1966</v>
      </c>
      <c r="O30" s="410">
        <v>971204</v>
      </c>
      <c r="P30" s="479">
        <v>1.0369198312236287</v>
      </c>
      <c r="Q30" s="411">
        <v>494</v>
      </c>
    </row>
    <row r="31" spans="1:17" ht="14.4" customHeight="1" x14ac:dyDescent="0.3">
      <c r="A31" s="406" t="s">
        <v>671</v>
      </c>
      <c r="B31" s="407" t="s">
        <v>379</v>
      </c>
      <c r="C31" s="407" t="s">
        <v>672</v>
      </c>
      <c r="D31" s="407" t="s">
        <v>723</v>
      </c>
      <c r="E31" s="407" t="s">
        <v>724</v>
      </c>
      <c r="F31" s="410">
        <v>1</v>
      </c>
      <c r="G31" s="410">
        <v>6094</v>
      </c>
      <c r="H31" s="407">
        <v>1</v>
      </c>
      <c r="I31" s="407">
        <v>6094</v>
      </c>
      <c r="J31" s="410"/>
      <c r="K31" s="410"/>
      <c r="L31" s="407"/>
      <c r="M31" s="407"/>
      <c r="N31" s="410"/>
      <c r="O31" s="410"/>
      <c r="P31" s="479"/>
      <c r="Q31" s="411"/>
    </row>
    <row r="32" spans="1:17" ht="14.4" customHeight="1" x14ac:dyDescent="0.3">
      <c r="A32" s="406" t="s">
        <v>671</v>
      </c>
      <c r="B32" s="407" t="s">
        <v>379</v>
      </c>
      <c r="C32" s="407" t="s">
        <v>672</v>
      </c>
      <c r="D32" s="407" t="s">
        <v>725</v>
      </c>
      <c r="E32" s="407" t="s">
        <v>726</v>
      </c>
      <c r="F32" s="410">
        <v>3292</v>
      </c>
      <c r="G32" s="410">
        <v>1145616</v>
      </c>
      <c r="H32" s="407">
        <v>1</v>
      </c>
      <c r="I32" s="407">
        <v>348</v>
      </c>
      <c r="J32" s="410">
        <v>2804</v>
      </c>
      <c r="K32" s="410">
        <v>998224</v>
      </c>
      <c r="L32" s="407">
        <v>0.8713425790142596</v>
      </c>
      <c r="M32" s="407">
        <v>356</v>
      </c>
      <c r="N32" s="410">
        <v>2555</v>
      </c>
      <c r="O32" s="410">
        <v>945350</v>
      </c>
      <c r="P32" s="479">
        <v>0.82518924316699482</v>
      </c>
      <c r="Q32" s="411">
        <v>370</v>
      </c>
    </row>
    <row r="33" spans="1:17" ht="14.4" customHeight="1" x14ac:dyDescent="0.3">
      <c r="A33" s="406" t="s">
        <v>671</v>
      </c>
      <c r="B33" s="407" t="s">
        <v>379</v>
      </c>
      <c r="C33" s="407" t="s">
        <v>672</v>
      </c>
      <c r="D33" s="407" t="s">
        <v>727</v>
      </c>
      <c r="E33" s="407" t="s">
        <v>728</v>
      </c>
      <c r="F33" s="410">
        <v>146</v>
      </c>
      <c r="G33" s="410">
        <v>421356</v>
      </c>
      <c r="H33" s="407">
        <v>1</v>
      </c>
      <c r="I33" s="407">
        <v>2886</v>
      </c>
      <c r="J33" s="410">
        <v>152</v>
      </c>
      <c r="K33" s="410">
        <v>443384</v>
      </c>
      <c r="L33" s="407">
        <v>1.0522788331007509</v>
      </c>
      <c r="M33" s="407">
        <v>2917</v>
      </c>
      <c r="N33" s="410">
        <v>182</v>
      </c>
      <c r="O33" s="410">
        <v>565110</v>
      </c>
      <c r="P33" s="479">
        <v>1.341169937060348</v>
      </c>
      <c r="Q33" s="411">
        <v>3105</v>
      </c>
    </row>
    <row r="34" spans="1:17" ht="14.4" customHeight="1" x14ac:dyDescent="0.3">
      <c r="A34" s="406" t="s">
        <v>671</v>
      </c>
      <c r="B34" s="407" t="s">
        <v>379</v>
      </c>
      <c r="C34" s="407" t="s">
        <v>672</v>
      </c>
      <c r="D34" s="407" t="s">
        <v>729</v>
      </c>
      <c r="E34" s="407" t="s">
        <v>730</v>
      </c>
      <c r="F34" s="410">
        <v>611</v>
      </c>
      <c r="G34" s="410">
        <v>62933</v>
      </c>
      <c r="H34" s="407">
        <v>1</v>
      </c>
      <c r="I34" s="407">
        <v>103</v>
      </c>
      <c r="J34" s="410">
        <v>491</v>
      </c>
      <c r="K34" s="410">
        <v>51555</v>
      </c>
      <c r="L34" s="407">
        <v>0.81920455087156185</v>
      </c>
      <c r="M34" s="407">
        <v>105</v>
      </c>
      <c r="N34" s="410">
        <v>430</v>
      </c>
      <c r="O34" s="410">
        <v>47730</v>
      </c>
      <c r="P34" s="479">
        <v>0.75842562725438167</v>
      </c>
      <c r="Q34" s="411">
        <v>111</v>
      </c>
    </row>
    <row r="35" spans="1:17" ht="14.4" customHeight="1" x14ac:dyDescent="0.3">
      <c r="A35" s="406" t="s">
        <v>671</v>
      </c>
      <c r="B35" s="407" t="s">
        <v>379</v>
      </c>
      <c r="C35" s="407" t="s">
        <v>672</v>
      </c>
      <c r="D35" s="407" t="s">
        <v>731</v>
      </c>
      <c r="E35" s="407" t="s">
        <v>732</v>
      </c>
      <c r="F35" s="410">
        <v>80</v>
      </c>
      <c r="G35" s="410">
        <v>9200</v>
      </c>
      <c r="H35" s="407">
        <v>1</v>
      </c>
      <c r="I35" s="407">
        <v>115</v>
      </c>
      <c r="J35" s="410">
        <v>72</v>
      </c>
      <c r="K35" s="410">
        <v>8424</v>
      </c>
      <c r="L35" s="407">
        <v>0.91565217391304343</v>
      </c>
      <c r="M35" s="407">
        <v>117</v>
      </c>
      <c r="N35" s="410">
        <v>31</v>
      </c>
      <c r="O35" s="410">
        <v>3875</v>
      </c>
      <c r="P35" s="479">
        <v>0.42119565217391303</v>
      </c>
      <c r="Q35" s="411">
        <v>125</v>
      </c>
    </row>
    <row r="36" spans="1:17" ht="14.4" customHeight="1" x14ac:dyDescent="0.3">
      <c r="A36" s="406" t="s">
        <v>671</v>
      </c>
      <c r="B36" s="407" t="s">
        <v>379</v>
      </c>
      <c r="C36" s="407" t="s">
        <v>672</v>
      </c>
      <c r="D36" s="407" t="s">
        <v>733</v>
      </c>
      <c r="E36" s="407" t="s">
        <v>734</v>
      </c>
      <c r="F36" s="410">
        <v>25</v>
      </c>
      <c r="G36" s="410">
        <v>11425</v>
      </c>
      <c r="H36" s="407">
        <v>1</v>
      </c>
      <c r="I36" s="407">
        <v>457</v>
      </c>
      <c r="J36" s="410">
        <v>21</v>
      </c>
      <c r="K36" s="410">
        <v>9723</v>
      </c>
      <c r="L36" s="407">
        <v>0.85102844638949671</v>
      </c>
      <c r="M36" s="407">
        <v>463</v>
      </c>
      <c r="N36" s="410">
        <v>46</v>
      </c>
      <c r="O36" s="410">
        <v>22770</v>
      </c>
      <c r="P36" s="479">
        <v>1.9929978118161926</v>
      </c>
      <c r="Q36" s="411">
        <v>495</v>
      </c>
    </row>
    <row r="37" spans="1:17" ht="14.4" customHeight="1" x14ac:dyDescent="0.3">
      <c r="A37" s="406" t="s">
        <v>671</v>
      </c>
      <c r="B37" s="407" t="s">
        <v>379</v>
      </c>
      <c r="C37" s="407" t="s">
        <v>672</v>
      </c>
      <c r="D37" s="407" t="s">
        <v>735</v>
      </c>
      <c r="E37" s="407" t="s">
        <v>736</v>
      </c>
      <c r="F37" s="410">
        <v>25</v>
      </c>
      <c r="G37" s="410">
        <v>31125</v>
      </c>
      <c r="H37" s="407">
        <v>1</v>
      </c>
      <c r="I37" s="407">
        <v>1245</v>
      </c>
      <c r="J37" s="410">
        <v>31</v>
      </c>
      <c r="K37" s="410">
        <v>39308</v>
      </c>
      <c r="L37" s="407">
        <v>1.2629076305220883</v>
      </c>
      <c r="M37" s="407">
        <v>1268</v>
      </c>
      <c r="N37" s="410">
        <v>35</v>
      </c>
      <c r="O37" s="410">
        <v>44905</v>
      </c>
      <c r="P37" s="479">
        <v>1.4427309236947792</v>
      </c>
      <c r="Q37" s="411">
        <v>1283</v>
      </c>
    </row>
    <row r="38" spans="1:17" ht="14.4" customHeight="1" x14ac:dyDescent="0.3">
      <c r="A38" s="406" t="s">
        <v>671</v>
      </c>
      <c r="B38" s="407" t="s">
        <v>379</v>
      </c>
      <c r="C38" s="407" t="s">
        <v>672</v>
      </c>
      <c r="D38" s="407" t="s">
        <v>737</v>
      </c>
      <c r="E38" s="407" t="s">
        <v>738</v>
      </c>
      <c r="F38" s="410">
        <v>806</v>
      </c>
      <c r="G38" s="410">
        <v>345774</v>
      </c>
      <c r="H38" s="407">
        <v>1</v>
      </c>
      <c r="I38" s="407">
        <v>429</v>
      </c>
      <c r="J38" s="410">
        <v>738</v>
      </c>
      <c r="K38" s="410">
        <v>322506</v>
      </c>
      <c r="L38" s="407">
        <v>0.93270749102014616</v>
      </c>
      <c r="M38" s="407">
        <v>437</v>
      </c>
      <c r="N38" s="410">
        <v>749</v>
      </c>
      <c r="O38" s="410">
        <v>341544</v>
      </c>
      <c r="P38" s="479">
        <v>0.98776657585590588</v>
      </c>
      <c r="Q38" s="411">
        <v>456</v>
      </c>
    </row>
    <row r="39" spans="1:17" ht="14.4" customHeight="1" x14ac:dyDescent="0.3">
      <c r="A39" s="406" t="s">
        <v>671</v>
      </c>
      <c r="B39" s="407" t="s">
        <v>379</v>
      </c>
      <c r="C39" s="407" t="s">
        <v>672</v>
      </c>
      <c r="D39" s="407" t="s">
        <v>739</v>
      </c>
      <c r="E39" s="407" t="s">
        <v>740</v>
      </c>
      <c r="F39" s="410">
        <v>5023</v>
      </c>
      <c r="G39" s="410">
        <v>266219</v>
      </c>
      <c r="H39" s="407">
        <v>1</v>
      </c>
      <c r="I39" s="407">
        <v>53</v>
      </c>
      <c r="J39" s="410">
        <v>4676</v>
      </c>
      <c r="K39" s="410">
        <v>252504</v>
      </c>
      <c r="L39" s="407">
        <v>0.94848226460170015</v>
      </c>
      <c r="M39" s="407">
        <v>54</v>
      </c>
      <c r="N39" s="410">
        <v>3988</v>
      </c>
      <c r="O39" s="410">
        <v>231304</v>
      </c>
      <c r="P39" s="479">
        <v>0.86884857955292449</v>
      </c>
      <c r="Q39" s="411">
        <v>58</v>
      </c>
    </row>
    <row r="40" spans="1:17" ht="14.4" customHeight="1" x14ac:dyDescent="0.3">
      <c r="A40" s="406" t="s">
        <v>671</v>
      </c>
      <c r="B40" s="407" t="s">
        <v>379</v>
      </c>
      <c r="C40" s="407" t="s">
        <v>672</v>
      </c>
      <c r="D40" s="407" t="s">
        <v>741</v>
      </c>
      <c r="E40" s="407" t="s">
        <v>742</v>
      </c>
      <c r="F40" s="410">
        <v>3</v>
      </c>
      <c r="G40" s="410">
        <v>6492</v>
      </c>
      <c r="H40" s="407">
        <v>1</v>
      </c>
      <c r="I40" s="407">
        <v>2164</v>
      </c>
      <c r="J40" s="410"/>
      <c r="K40" s="410"/>
      <c r="L40" s="407"/>
      <c r="M40" s="407"/>
      <c r="N40" s="410">
        <v>5</v>
      </c>
      <c r="O40" s="410">
        <v>10865</v>
      </c>
      <c r="P40" s="479">
        <v>1.6735982747997535</v>
      </c>
      <c r="Q40" s="411">
        <v>2173</v>
      </c>
    </row>
    <row r="41" spans="1:17" ht="14.4" customHeight="1" x14ac:dyDescent="0.3">
      <c r="A41" s="406" t="s">
        <v>671</v>
      </c>
      <c r="B41" s="407" t="s">
        <v>379</v>
      </c>
      <c r="C41" s="407" t="s">
        <v>672</v>
      </c>
      <c r="D41" s="407" t="s">
        <v>743</v>
      </c>
      <c r="E41" s="407" t="s">
        <v>744</v>
      </c>
      <c r="F41" s="410">
        <v>3012</v>
      </c>
      <c r="G41" s="410">
        <v>496980</v>
      </c>
      <c r="H41" s="407">
        <v>1</v>
      </c>
      <c r="I41" s="407">
        <v>165</v>
      </c>
      <c r="J41" s="410">
        <v>2636</v>
      </c>
      <c r="K41" s="410">
        <v>445484</v>
      </c>
      <c r="L41" s="407">
        <v>0.89638214817497686</v>
      </c>
      <c r="M41" s="407">
        <v>169</v>
      </c>
      <c r="N41" s="410">
        <v>2592</v>
      </c>
      <c r="O41" s="410">
        <v>453600</v>
      </c>
      <c r="P41" s="479">
        <v>0.91271278522274535</v>
      </c>
      <c r="Q41" s="411">
        <v>175</v>
      </c>
    </row>
    <row r="42" spans="1:17" ht="14.4" customHeight="1" x14ac:dyDescent="0.3">
      <c r="A42" s="406" t="s">
        <v>671</v>
      </c>
      <c r="B42" s="407" t="s">
        <v>379</v>
      </c>
      <c r="C42" s="407" t="s">
        <v>672</v>
      </c>
      <c r="D42" s="407" t="s">
        <v>745</v>
      </c>
      <c r="E42" s="407" t="s">
        <v>746</v>
      </c>
      <c r="F42" s="410">
        <v>708</v>
      </c>
      <c r="G42" s="410">
        <v>55932</v>
      </c>
      <c r="H42" s="407">
        <v>1</v>
      </c>
      <c r="I42" s="407">
        <v>79</v>
      </c>
      <c r="J42" s="410">
        <v>587</v>
      </c>
      <c r="K42" s="410">
        <v>47547</v>
      </c>
      <c r="L42" s="407">
        <v>0.85008581849388543</v>
      </c>
      <c r="M42" s="407">
        <v>81</v>
      </c>
      <c r="N42" s="410">
        <v>698</v>
      </c>
      <c r="O42" s="410">
        <v>59330</v>
      </c>
      <c r="P42" s="479">
        <v>1.0607523421297289</v>
      </c>
      <c r="Q42" s="411">
        <v>85</v>
      </c>
    </row>
    <row r="43" spans="1:17" ht="14.4" customHeight="1" x14ac:dyDescent="0.3">
      <c r="A43" s="406" t="s">
        <v>671</v>
      </c>
      <c r="B43" s="407" t="s">
        <v>379</v>
      </c>
      <c r="C43" s="407" t="s">
        <v>672</v>
      </c>
      <c r="D43" s="407" t="s">
        <v>747</v>
      </c>
      <c r="E43" s="407" t="s">
        <v>748</v>
      </c>
      <c r="F43" s="410">
        <v>62</v>
      </c>
      <c r="G43" s="410">
        <v>9920</v>
      </c>
      <c r="H43" s="407">
        <v>1</v>
      </c>
      <c r="I43" s="407">
        <v>160</v>
      </c>
      <c r="J43" s="410">
        <v>57</v>
      </c>
      <c r="K43" s="410">
        <v>9291</v>
      </c>
      <c r="L43" s="407">
        <v>0.93659274193548392</v>
      </c>
      <c r="M43" s="407">
        <v>163</v>
      </c>
      <c r="N43" s="410">
        <v>69</v>
      </c>
      <c r="O43" s="410">
        <v>11661</v>
      </c>
      <c r="P43" s="479">
        <v>1.1755040322580645</v>
      </c>
      <c r="Q43" s="411">
        <v>169</v>
      </c>
    </row>
    <row r="44" spans="1:17" ht="14.4" customHeight="1" x14ac:dyDescent="0.3">
      <c r="A44" s="406" t="s">
        <v>671</v>
      </c>
      <c r="B44" s="407" t="s">
        <v>379</v>
      </c>
      <c r="C44" s="407" t="s">
        <v>672</v>
      </c>
      <c r="D44" s="407" t="s">
        <v>749</v>
      </c>
      <c r="E44" s="407" t="s">
        <v>750</v>
      </c>
      <c r="F44" s="410">
        <v>8</v>
      </c>
      <c r="G44" s="410">
        <v>216</v>
      </c>
      <c r="H44" s="407">
        <v>1</v>
      </c>
      <c r="I44" s="407">
        <v>27</v>
      </c>
      <c r="J44" s="410"/>
      <c r="K44" s="410"/>
      <c r="L44" s="407"/>
      <c r="M44" s="407"/>
      <c r="N44" s="410">
        <v>25</v>
      </c>
      <c r="O44" s="410">
        <v>725</v>
      </c>
      <c r="P44" s="479">
        <v>3.3564814814814814</v>
      </c>
      <c r="Q44" s="411">
        <v>29</v>
      </c>
    </row>
    <row r="45" spans="1:17" ht="14.4" customHeight="1" x14ac:dyDescent="0.3">
      <c r="A45" s="406" t="s">
        <v>671</v>
      </c>
      <c r="B45" s="407" t="s">
        <v>379</v>
      </c>
      <c r="C45" s="407" t="s">
        <v>672</v>
      </c>
      <c r="D45" s="407" t="s">
        <v>751</v>
      </c>
      <c r="E45" s="407" t="s">
        <v>752</v>
      </c>
      <c r="F45" s="410">
        <v>118</v>
      </c>
      <c r="G45" s="410">
        <v>118236</v>
      </c>
      <c r="H45" s="407">
        <v>1</v>
      </c>
      <c r="I45" s="407">
        <v>1002</v>
      </c>
      <c r="J45" s="410">
        <v>132</v>
      </c>
      <c r="K45" s="410">
        <v>133056</v>
      </c>
      <c r="L45" s="407">
        <v>1.1253425352684461</v>
      </c>
      <c r="M45" s="407">
        <v>1008</v>
      </c>
      <c r="N45" s="410">
        <v>187</v>
      </c>
      <c r="O45" s="410">
        <v>189057</v>
      </c>
      <c r="P45" s="479">
        <v>1.5989800060895158</v>
      </c>
      <c r="Q45" s="411">
        <v>1011</v>
      </c>
    </row>
    <row r="46" spans="1:17" ht="14.4" customHeight="1" x14ac:dyDescent="0.3">
      <c r="A46" s="406" t="s">
        <v>671</v>
      </c>
      <c r="B46" s="407" t="s">
        <v>379</v>
      </c>
      <c r="C46" s="407" t="s">
        <v>672</v>
      </c>
      <c r="D46" s="407" t="s">
        <v>753</v>
      </c>
      <c r="E46" s="407" t="s">
        <v>754</v>
      </c>
      <c r="F46" s="410">
        <v>91</v>
      </c>
      <c r="G46" s="410">
        <v>15197</v>
      </c>
      <c r="H46" s="407">
        <v>1</v>
      </c>
      <c r="I46" s="407">
        <v>167</v>
      </c>
      <c r="J46" s="410">
        <v>64</v>
      </c>
      <c r="K46" s="410">
        <v>10880</v>
      </c>
      <c r="L46" s="407">
        <v>0.71593077581101539</v>
      </c>
      <c r="M46" s="407">
        <v>170</v>
      </c>
      <c r="N46" s="410">
        <v>45</v>
      </c>
      <c r="O46" s="410">
        <v>7920</v>
      </c>
      <c r="P46" s="479">
        <v>0.52115549121537141</v>
      </c>
      <c r="Q46" s="411">
        <v>176</v>
      </c>
    </row>
    <row r="47" spans="1:17" ht="14.4" customHeight="1" x14ac:dyDescent="0.3">
      <c r="A47" s="406" t="s">
        <v>671</v>
      </c>
      <c r="B47" s="407" t="s">
        <v>379</v>
      </c>
      <c r="C47" s="407" t="s">
        <v>672</v>
      </c>
      <c r="D47" s="407" t="s">
        <v>755</v>
      </c>
      <c r="E47" s="407" t="s">
        <v>756</v>
      </c>
      <c r="F47" s="410">
        <v>119</v>
      </c>
      <c r="G47" s="410">
        <v>265727</v>
      </c>
      <c r="H47" s="407">
        <v>1</v>
      </c>
      <c r="I47" s="407">
        <v>2233</v>
      </c>
      <c r="J47" s="410">
        <v>167</v>
      </c>
      <c r="K47" s="410">
        <v>378088</v>
      </c>
      <c r="L47" s="407">
        <v>1.4228437456487297</v>
      </c>
      <c r="M47" s="407">
        <v>2264</v>
      </c>
      <c r="N47" s="410">
        <v>189</v>
      </c>
      <c r="O47" s="410">
        <v>433566</v>
      </c>
      <c r="P47" s="479">
        <v>1.6316219277679724</v>
      </c>
      <c r="Q47" s="411">
        <v>2294</v>
      </c>
    </row>
    <row r="48" spans="1:17" ht="14.4" customHeight="1" x14ac:dyDescent="0.3">
      <c r="A48" s="406" t="s">
        <v>671</v>
      </c>
      <c r="B48" s="407" t="s">
        <v>379</v>
      </c>
      <c r="C48" s="407" t="s">
        <v>672</v>
      </c>
      <c r="D48" s="407" t="s">
        <v>757</v>
      </c>
      <c r="E48" s="407" t="s">
        <v>758</v>
      </c>
      <c r="F48" s="410">
        <v>188</v>
      </c>
      <c r="G48" s="410">
        <v>45684</v>
      </c>
      <c r="H48" s="407">
        <v>1</v>
      </c>
      <c r="I48" s="407">
        <v>243</v>
      </c>
      <c r="J48" s="410">
        <v>173</v>
      </c>
      <c r="K48" s="410">
        <v>42731</v>
      </c>
      <c r="L48" s="407">
        <v>0.93536030119954472</v>
      </c>
      <c r="M48" s="407">
        <v>247</v>
      </c>
      <c r="N48" s="410">
        <v>234</v>
      </c>
      <c r="O48" s="410">
        <v>61542</v>
      </c>
      <c r="P48" s="479">
        <v>1.347123719464145</v>
      </c>
      <c r="Q48" s="411">
        <v>263</v>
      </c>
    </row>
    <row r="49" spans="1:17" ht="14.4" customHeight="1" x14ac:dyDescent="0.3">
      <c r="A49" s="406" t="s">
        <v>671</v>
      </c>
      <c r="B49" s="407" t="s">
        <v>379</v>
      </c>
      <c r="C49" s="407" t="s">
        <v>672</v>
      </c>
      <c r="D49" s="407" t="s">
        <v>759</v>
      </c>
      <c r="E49" s="407" t="s">
        <v>760</v>
      </c>
      <c r="F49" s="410">
        <v>445</v>
      </c>
      <c r="G49" s="410">
        <v>886885</v>
      </c>
      <c r="H49" s="407">
        <v>1</v>
      </c>
      <c r="I49" s="407">
        <v>1993</v>
      </c>
      <c r="J49" s="410">
        <v>333</v>
      </c>
      <c r="K49" s="410">
        <v>669996</v>
      </c>
      <c r="L49" s="407">
        <v>0.75544856435727292</v>
      </c>
      <c r="M49" s="407">
        <v>2012</v>
      </c>
      <c r="N49" s="410">
        <v>269</v>
      </c>
      <c r="O49" s="410">
        <v>572970</v>
      </c>
      <c r="P49" s="479">
        <v>0.64604768374704724</v>
      </c>
      <c r="Q49" s="411">
        <v>2130</v>
      </c>
    </row>
    <row r="50" spans="1:17" ht="14.4" customHeight="1" x14ac:dyDescent="0.3">
      <c r="A50" s="406" t="s">
        <v>671</v>
      </c>
      <c r="B50" s="407" t="s">
        <v>379</v>
      </c>
      <c r="C50" s="407" t="s">
        <v>672</v>
      </c>
      <c r="D50" s="407" t="s">
        <v>761</v>
      </c>
      <c r="E50" s="407" t="s">
        <v>762</v>
      </c>
      <c r="F50" s="410"/>
      <c r="G50" s="410"/>
      <c r="H50" s="407"/>
      <c r="I50" s="407"/>
      <c r="J50" s="410">
        <v>3</v>
      </c>
      <c r="K50" s="410">
        <v>678</v>
      </c>
      <c r="L50" s="407"/>
      <c r="M50" s="407">
        <v>226</v>
      </c>
      <c r="N50" s="410">
        <v>2</v>
      </c>
      <c r="O50" s="410">
        <v>484</v>
      </c>
      <c r="P50" s="479"/>
      <c r="Q50" s="411">
        <v>242</v>
      </c>
    </row>
    <row r="51" spans="1:17" ht="14.4" customHeight="1" x14ac:dyDescent="0.3">
      <c r="A51" s="406" t="s">
        <v>671</v>
      </c>
      <c r="B51" s="407" t="s">
        <v>379</v>
      </c>
      <c r="C51" s="407" t="s">
        <v>672</v>
      </c>
      <c r="D51" s="407" t="s">
        <v>763</v>
      </c>
      <c r="E51" s="407" t="s">
        <v>764</v>
      </c>
      <c r="F51" s="410">
        <v>1</v>
      </c>
      <c r="G51" s="410">
        <v>404</v>
      </c>
      <c r="H51" s="407">
        <v>1</v>
      </c>
      <c r="I51" s="407">
        <v>404</v>
      </c>
      <c r="J51" s="410"/>
      <c r="K51" s="410"/>
      <c r="L51" s="407"/>
      <c r="M51" s="407"/>
      <c r="N51" s="410">
        <v>4</v>
      </c>
      <c r="O51" s="410">
        <v>1692</v>
      </c>
      <c r="P51" s="479">
        <v>4.1881188118811883</v>
      </c>
      <c r="Q51" s="411">
        <v>423</v>
      </c>
    </row>
    <row r="52" spans="1:17" ht="14.4" customHeight="1" x14ac:dyDescent="0.3">
      <c r="A52" s="406" t="s">
        <v>671</v>
      </c>
      <c r="B52" s="407" t="s">
        <v>379</v>
      </c>
      <c r="C52" s="407" t="s">
        <v>672</v>
      </c>
      <c r="D52" s="407" t="s">
        <v>765</v>
      </c>
      <c r="E52" s="407" t="s">
        <v>766</v>
      </c>
      <c r="F52" s="410"/>
      <c r="G52" s="410"/>
      <c r="H52" s="407"/>
      <c r="I52" s="407"/>
      <c r="J52" s="410"/>
      <c r="K52" s="410"/>
      <c r="L52" s="407"/>
      <c r="M52" s="407"/>
      <c r="N52" s="410">
        <v>1</v>
      </c>
      <c r="O52" s="410">
        <v>847</v>
      </c>
      <c r="P52" s="479"/>
      <c r="Q52" s="411">
        <v>847</v>
      </c>
    </row>
    <row r="53" spans="1:17" ht="14.4" customHeight="1" x14ac:dyDescent="0.3">
      <c r="A53" s="406" t="s">
        <v>671</v>
      </c>
      <c r="B53" s="407" t="s">
        <v>379</v>
      </c>
      <c r="C53" s="407" t="s">
        <v>672</v>
      </c>
      <c r="D53" s="407" t="s">
        <v>767</v>
      </c>
      <c r="E53" s="407" t="s">
        <v>676</v>
      </c>
      <c r="F53" s="410">
        <v>4</v>
      </c>
      <c r="G53" s="410">
        <v>136</v>
      </c>
      <c r="H53" s="407">
        <v>1</v>
      </c>
      <c r="I53" s="407">
        <v>34</v>
      </c>
      <c r="J53" s="410">
        <v>2</v>
      </c>
      <c r="K53" s="410">
        <v>70</v>
      </c>
      <c r="L53" s="407">
        <v>0.51470588235294112</v>
      </c>
      <c r="M53" s="407">
        <v>35</v>
      </c>
      <c r="N53" s="410"/>
      <c r="O53" s="410"/>
      <c r="P53" s="479"/>
      <c r="Q53" s="411"/>
    </row>
    <row r="54" spans="1:17" ht="14.4" customHeight="1" x14ac:dyDescent="0.3">
      <c r="A54" s="406" t="s">
        <v>671</v>
      </c>
      <c r="B54" s="407" t="s">
        <v>379</v>
      </c>
      <c r="C54" s="407" t="s">
        <v>672</v>
      </c>
      <c r="D54" s="407" t="s">
        <v>768</v>
      </c>
      <c r="E54" s="407" t="s">
        <v>769</v>
      </c>
      <c r="F54" s="410">
        <v>6</v>
      </c>
      <c r="G54" s="410">
        <v>30210</v>
      </c>
      <c r="H54" s="407">
        <v>1</v>
      </c>
      <c r="I54" s="407">
        <v>5035</v>
      </c>
      <c r="J54" s="410">
        <v>3</v>
      </c>
      <c r="K54" s="410">
        <v>15267</v>
      </c>
      <c r="L54" s="407">
        <v>0.50536246276067531</v>
      </c>
      <c r="M54" s="407">
        <v>5089</v>
      </c>
      <c r="N54" s="410">
        <v>4</v>
      </c>
      <c r="O54" s="410">
        <v>20864</v>
      </c>
      <c r="P54" s="479">
        <v>0.69063224097980802</v>
      </c>
      <c r="Q54" s="411">
        <v>5216</v>
      </c>
    </row>
    <row r="55" spans="1:17" ht="14.4" customHeight="1" x14ac:dyDescent="0.3">
      <c r="A55" s="406" t="s">
        <v>671</v>
      </c>
      <c r="B55" s="407" t="s">
        <v>379</v>
      </c>
      <c r="C55" s="407" t="s">
        <v>672</v>
      </c>
      <c r="D55" s="407" t="s">
        <v>770</v>
      </c>
      <c r="E55" s="407" t="s">
        <v>771</v>
      </c>
      <c r="F55" s="410">
        <v>1</v>
      </c>
      <c r="G55" s="410">
        <v>1022</v>
      </c>
      <c r="H55" s="407">
        <v>1</v>
      </c>
      <c r="I55" s="407">
        <v>1022</v>
      </c>
      <c r="J55" s="410"/>
      <c r="K55" s="410"/>
      <c r="L55" s="407"/>
      <c r="M55" s="407"/>
      <c r="N55" s="410">
        <v>1</v>
      </c>
      <c r="O55" s="410">
        <v>1055</v>
      </c>
      <c r="P55" s="479">
        <v>1.0322896281800391</v>
      </c>
      <c r="Q55" s="411">
        <v>1055</v>
      </c>
    </row>
    <row r="56" spans="1:17" ht="14.4" customHeight="1" x14ac:dyDescent="0.3">
      <c r="A56" s="406" t="s">
        <v>671</v>
      </c>
      <c r="B56" s="407" t="s">
        <v>379</v>
      </c>
      <c r="C56" s="407" t="s">
        <v>672</v>
      </c>
      <c r="D56" s="407" t="s">
        <v>772</v>
      </c>
      <c r="E56" s="407" t="s">
        <v>773</v>
      </c>
      <c r="F56" s="410">
        <v>43</v>
      </c>
      <c r="G56" s="410">
        <v>11438</v>
      </c>
      <c r="H56" s="407">
        <v>1</v>
      </c>
      <c r="I56" s="407">
        <v>266</v>
      </c>
      <c r="J56" s="410">
        <v>38</v>
      </c>
      <c r="K56" s="410">
        <v>10222</v>
      </c>
      <c r="L56" s="407">
        <v>0.89368770764119598</v>
      </c>
      <c r="M56" s="407">
        <v>269</v>
      </c>
      <c r="N56" s="410">
        <v>38</v>
      </c>
      <c r="O56" s="410">
        <v>10944</v>
      </c>
      <c r="P56" s="479">
        <v>0.95681063122923593</v>
      </c>
      <c r="Q56" s="411">
        <v>288</v>
      </c>
    </row>
    <row r="57" spans="1:17" ht="14.4" customHeight="1" x14ac:dyDescent="0.3">
      <c r="A57" s="406" t="s">
        <v>671</v>
      </c>
      <c r="B57" s="407" t="s">
        <v>379</v>
      </c>
      <c r="C57" s="407" t="s">
        <v>672</v>
      </c>
      <c r="D57" s="407" t="s">
        <v>774</v>
      </c>
      <c r="E57" s="407" t="s">
        <v>775</v>
      </c>
      <c r="F57" s="410">
        <v>1</v>
      </c>
      <c r="G57" s="410">
        <v>1024</v>
      </c>
      <c r="H57" s="407">
        <v>1</v>
      </c>
      <c r="I57" s="407">
        <v>1024</v>
      </c>
      <c r="J57" s="410">
        <v>3</v>
      </c>
      <c r="K57" s="410">
        <v>3150</v>
      </c>
      <c r="L57" s="407">
        <v>3.076171875</v>
      </c>
      <c r="M57" s="407">
        <v>1050</v>
      </c>
      <c r="N57" s="410">
        <v>1</v>
      </c>
      <c r="O57" s="410">
        <v>1096</v>
      </c>
      <c r="P57" s="479">
        <v>1.0703125</v>
      </c>
      <c r="Q57" s="411">
        <v>1096</v>
      </c>
    </row>
    <row r="58" spans="1:17" ht="14.4" customHeight="1" x14ac:dyDescent="0.3">
      <c r="A58" s="406" t="s">
        <v>671</v>
      </c>
      <c r="B58" s="407" t="s">
        <v>379</v>
      </c>
      <c r="C58" s="407" t="s">
        <v>672</v>
      </c>
      <c r="D58" s="407" t="s">
        <v>776</v>
      </c>
      <c r="E58" s="407" t="s">
        <v>777</v>
      </c>
      <c r="F58" s="410">
        <v>3</v>
      </c>
      <c r="G58" s="410">
        <v>303</v>
      </c>
      <c r="H58" s="407">
        <v>1</v>
      </c>
      <c r="I58" s="407">
        <v>101</v>
      </c>
      <c r="J58" s="410"/>
      <c r="K58" s="410"/>
      <c r="L58" s="407"/>
      <c r="M58" s="407"/>
      <c r="N58" s="410">
        <v>7</v>
      </c>
      <c r="O58" s="410">
        <v>749</v>
      </c>
      <c r="P58" s="479">
        <v>2.4719471947194718</v>
      </c>
      <c r="Q58" s="411">
        <v>107</v>
      </c>
    </row>
    <row r="59" spans="1:17" ht="14.4" customHeight="1" x14ac:dyDescent="0.3">
      <c r="A59" s="406" t="s">
        <v>671</v>
      </c>
      <c r="B59" s="407" t="s">
        <v>379</v>
      </c>
      <c r="C59" s="407" t="s">
        <v>672</v>
      </c>
      <c r="D59" s="407" t="s">
        <v>778</v>
      </c>
      <c r="E59" s="407" t="s">
        <v>779</v>
      </c>
      <c r="F59" s="410">
        <v>5</v>
      </c>
      <c r="G59" s="410">
        <v>1515</v>
      </c>
      <c r="H59" s="407">
        <v>1</v>
      </c>
      <c r="I59" s="407">
        <v>303</v>
      </c>
      <c r="J59" s="410">
        <v>5</v>
      </c>
      <c r="K59" s="410">
        <v>1530</v>
      </c>
      <c r="L59" s="407">
        <v>1.0099009900990099</v>
      </c>
      <c r="M59" s="407">
        <v>306</v>
      </c>
      <c r="N59" s="410">
        <v>12</v>
      </c>
      <c r="O59" s="410">
        <v>3768</v>
      </c>
      <c r="P59" s="479">
        <v>2.4871287128712871</v>
      </c>
      <c r="Q59" s="411">
        <v>314</v>
      </c>
    </row>
    <row r="60" spans="1:17" ht="14.4" customHeight="1" x14ac:dyDescent="0.3">
      <c r="A60" s="406" t="s">
        <v>671</v>
      </c>
      <c r="B60" s="407" t="s">
        <v>379</v>
      </c>
      <c r="C60" s="407" t="s">
        <v>672</v>
      </c>
      <c r="D60" s="407" t="s">
        <v>780</v>
      </c>
      <c r="E60" s="407" t="s">
        <v>781</v>
      </c>
      <c r="F60" s="410">
        <v>1</v>
      </c>
      <c r="G60" s="410">
        <v>480</v>
      </c>
      <c r="H60" s="407">
        <v>1</v>
      </c>
      <c r="I60" s="407">
        <v>480</v>
      </c>
      <c r="J60" s="410"/>
      <c r="K60" s="410"/>
      <c r="L60" s="407"/>
      <c r="M60" s="407"/>
      <c r="N60" s="410"/>
      <c r="O60" s="410"/>
      <c r="P60" s="479"/>
      <c r="Q60" s="411"/>
    </row>
    <row r="61" spans="1:17" ht="14.4" customHeight="1" x14ac:dyDescent="0.3">
      <c r="A61" s="406" t="s">
        <v>671</v>
      </c>
      <c r="B61" s="407" t="s">
        <v>379</v>
      </c>
      <c r="C61" s="407" t="s">
        <v>672</v>
      </c>
      <c r="D61" s="407" t="s">
        <v>782</v>
      </c>
      <c r="E61" s="407" t="s">
        <v>783</v>
      </c>
      <c r="F61" s="410"/>
      <c r="G61" s="410"/>
      <c r="H61" s="407"/>
      <c r="I61" s="407"/>
      <c r="J61" s="410"/>
      <c r="K61" s="410"/>
      <c r="L61" s="407"/>
      <c r="M61" s="407"/>
      <c r="N61" s="410">
        <v>5</v>
      </c>
      <c r="O61" s="410">
        <v>0</v>
      </c>
      <c r="P61" s="479"/>
      <c r="Q61" s="411">
        <v>0</v>
      </c>
    </row>
    <row r="62" spans="1:17" ht="14.4" customHeight="1" x14ac:dyDescent="0.3">
      <c r="A62" s="406" t="s">
        <v>671</v>
      </c>
      <c r="B62" s="407" t="s">
        <v>384</v>
      </c>
      <c r="C62" s="407" t="s">
        <v>672</v>
      </c>
      <c r="D62" s="407" t="s">
        <v>685</v>
      </c>
      <c r="E62" s="407" t="s">
        <v>686</v>
      </c>
      <c r="F62" s="410">
        <v>111</v>
      </c>
      <c r="G62" s="410">
        <v>18648</v>
      </c>
      <c r="H62" s="407">
        <v>1</v>
      </c>
      <c r="I62" s="407">
        <v>168</v>
      </c>
      <c r="J62" s="410">
        <v>96</v>
      </c>
      <c r="K62" s="410">
        <v>16512</v>
      </c>
      <c r="L62" s="407">
        <v>0.8854568854568855</v>
      </c>
      <c r="M62" s="407">
        <v>172</v>
      </c>
      <c r="N62" s="410">
        <v>85</v>
      </c>
      <c r="O62" s="410">
        <v>15215</v>
      </c>
      <c r="P62" s="479">
        <v>0.81590519090519087</v>
      </c>
      <c r="Q62" s="411">
        <v>179</v>
      </c>
    </row>
    <row r="63" spans="1:17" ht="14.4" customHeight="1" x14ac:dyDescent="0.3">
      <c r="A63" s="406" t="s">
        <v>671</v>
      </c>
      <c r="B63" s="407" t="s">
        <v>384</v>
      </c>
      <c r="C63" s="407" t="s">
        <v>672</v>
      </c>
      <c r="D63" s="407" t="s">
        <v>693</v>
      </c>
      <c r="E63" s="407" t="s">
        <v>694</v>
      </c>
      <c r="F63" s="410">
        <v>224</v>
      </c>
      <c r="G63" s="410">
        <v>75712</v>
      </c>
      <c r="H63" s="407">
        <v>1</v>
      </c>
      <c r="I63" s="407">
        <v>338</v>
      </c>
      <c r="J63" s="410">
        <v>192</v>
      </c>
      <c r="K63" s="410">
        <v>65472</v>
      </c>
      <c r="L63" s="407">
        <v>0.86475063398140317</v>
      </c>
      <c r="M63" s="407">
        <v>341</v>
      </c>
      <c r="N63" s="410">
        <v>168</v>
      </c>
      <c r="O63" s="410">
        <v>58632</v>
      </c>
      <c r="P63" s="479">
        <v>0.77440828402366868</v>
      </c>
      <c r="Q63" s="411">
        <v>349</v>
      </c>
    </row>
    <row r="64" spans="1:17" ht="14.4" customHeight="1" x14ac:dyDescent="0.3">
      <c r="A64" s="406" t="s">
        <v>671</v>
      </c>
      <c r="B64" s="407" t="s">
        <v>384</v>
      </c>
      <c r="C64" s="407" t="s">
        <v>672</v>
      </c>
      <c r="D64" s="407" t="s">
        <v>725</v>
      </c>
      <c r="E64" s="407" t="s">
        <v>726</v>
      </c>
      <c r="F64" s="410"/>
      <c r="G64" s="410"/>
      <c r="H64" s="407"/>
      <c r="I64" s="407"/>
      <c r="J64" s="410">
        <v>1</v>
      </c>
      <c r="K64" s="410">
        <v>356</v>
      </c>
      <c r="L64" s="407"/>
      <c r="M64" s="407">
        <v>356</v>
      </c>
      <c r="N64" s="410"/>
      <c r="O64" s="410"/>
      <c r="P64" s="479"/>
      <c r="Q64" s="411"/>
    </row>
    <row r="65" spans="1:17" ht="14.4" customHeight="1" x14ac:dyDescent="0.3">
      <c r="A65" s="406" t="s">
        <v>671</v>
      </c>
      <c r="B65" s="407" t="s">
        <v>384</v>
      </c>
      <c r="C65" s="407" t="s">
        <v>672</v>
      </c>
      <c r="D65" s="407" t="s">
        <v>727</v>
      </c>
      <c r="E65" s="407" t="s">
        <v>728</v>
      </c>
      <c r="F65" s="410">
        <v>96</v>
      </c>
      <c r="G65" s="410">
        <v>277056</v>
      </c>
      <c r="H65" s="407">
        <v>1</v>
      </c>
      <c r="I65" s="407">
        <v>2886</v>
      </c>
      <c r="J65" s="410">
        <v>83</v>
      </c>
      <c r="K65" s="410">
        <v>242111</v>
      </c>
      <c r="L65" s="407">
        <v>0.8738702644952645</v>
      </c>
      <c r="M65" s="407">
        <v>2917</v>
      </c>
      <c r="N65" s="410">
        <v>75</v>
      </c>
      <c r="O65" s="410">
        <v>232875</v>
      </c>
      <c r="P65" s="479">
        <v>0.84053404365904361</v>
      </c>
      <c r="Q65" s="411">
        <v>3105</v>
      </c>
    </row>
    <row r="66" spans="1:17" ht="14.4" customHeight="1" x14ac:dyDescent="0.3">
      <c r="A66" s="406" t="s">
        <v>671</v>
      </c>
      <c r="B66" s="407" t="s">
        <v>384</v>
      </c>
      <c r="C66" s="407" t="s">
        <v>672</v>
      </c>
      <c r="D66" s="407" t="s">
        <v>784</v>
      </c>
      <c r="E66" s="407" t="s">
        <v>785</v>
      </c>
      <c r="F66" s="410">
        <v>0</v>
      </c>
      <c r="G66" s="410">
        <v>0</v>
      </c>
      <c r="H66" s="407"/>
      <c r="I66" s="407"/>
      <c r="J66" s="410">
        <v>3</v>
      </c>
      <c r="K66" s="410">
        <v>38376</v>
      </c>
      <c r="L66" s="407"/>
      <c r="M66" s="407">
        <v>12792</v>
      </c>
      <c r="N66" s="410">
        <v>4</v>
      </c>
      <c r="O66" s="410">
        <v>51172</v>
      </c>
      <c r="P66" s="479"/>
      <c r="Q66" s="411">
        <v>12793</v>
      </c>
    </row>
    <row r="67" spans="1:17" ht="14.4" customHeight="1" x14ac:dyDescent="0.3">
      <c r="A67" s="406" t="s">
        <v>671</v>
      </c>
      <c r="B67" s="407" t="s">
        <v>384</v>
      </c>
      <c r="C67" s="407" t="s">
        <v>672</v>
      </c>
      <c r="D67" s="407" t="s">
        <v>741</v>
      </c>
      <c r="E67" s="407" t="s">
        <v>742</v>
      </c>
      <c r="F67" s="410">
        <v>111</v>
      </c>
      <c r="G67" s="410">
        <v>240204</v>
      </c>
      <c r="H67" s="407">
        <v>1</v>
      </c>
      <c r="I67" s="407">
        <v>2164</v>
      </c>
      <c r="J67" s="410">
        <v>92</v>
      </c>
      <c r="K67" s="410">
        <v>199824</v>
      </c>
      <c r="L67" s="407">
        <v>0.83189289104261377</v>
      </c>
      <c r="M67" s="407">
        <v>2172</v>
      </c>
      <c r="N67" s="410">
        <v>78</v>
      </c>
      <c r="O67" s="410">
        <v>169494</v>
      </c>
      <c r="P67" s="479">
        <v>0.70562521856422045</v>
      </c>
      <c r="Q67" s="411">
        <v>2173</v>
      </c>
    </row>
    <row r="68" spans="1:17" ht="14.4" customHeight="1" x14ac:dyDescent="0.3">
      <c r="A68" s="406" t="s">
        <v>671</v>
      </c>
      <c r="B68" s="407" t="s">
        <v>384</v>
      </c>
      <c r="C68" s="407" t="s">
        <v>672</v>
      </c>
      <c r="D68" s="407" t="s">
        <v>751</v>
      </c>
      <c r="E68" s="407" t="s">
        <v>752</v>
      </c>
      <c r="F68" s="410"/>
      <c r="G68" s="410"/>
      <c r="H68" s="407"/>
      <c r="I68" s="407"/>
      <c r="J68" s="410">
        <v>5</v>
      </c>
      <c r="K68" s="410">
        <v>5040</v>
      </c>
      <c r="L68" s="407"/>
      <c r="M68" s="407">
        <v>1008</v>
      </c>
      <c r="N68" s="410"/>
      <c r="O68" s="410"/>
      <c r="P68" s="479"/>
      <c r="Q68" s="411"/>
    </row>
    <row r="69" spans="1:17" ht="14.4" customHeight="1" x14ac:dyDescent="0.3">
      <c r="A69" s="406" t="s">
        <v>671</v>
      </c>
      <c r="B69" s="407" t="s">
        <v>384</v>
      </c>
      <c r="C69" s="407" t="s">
        <v>672</v>
      </c>
      <c r="D69" s="407" t="s">
        <v>759</v>
      </c>
      <c r="E69" s="407" t="s">
        <v>760</v>
      </c>
      <c r="F69" s="410">
        <v>224</v>
      </c>
      <c r="G69" s="410">
        <v>446432</v>
      </c>
      <c r="H69" s="407">
        <v>1</v>
      </c>
      <c r="I69" s="407">
        <v>1993</v>
      </c>
      <c r="J69" s="410">
        <v>192</v>
      </c>
      <c r="K69" s="410">
        <v>386304</v>
      </c>
      <c r="L69" s="407">
        <v>0.86531431438606554</v>
      </c>
      <c r="M69" s="407">
        <v>2012</v>
      </c>
      <c r="N69" s="410">
        <v>168</v>
      </c>
      <c r="O69" s="410">
        <v>357840</v>
      </c>
      <c r="P69" s="479">
        <v>0.80155544405418966</v>
      </c>
      <c r="Q69" s="411">
        <v>2130</v>
      </c>
    </row>
    <row r="70" spans="1:17" ht="14.4" customHeight="1" x14ac:dyDescent="0.3">
      <c r="A70" s="406" t="s">
        <v>671</v>
      </c>
      <c r="B70" s="407" t="s">
        <v>384</v>
      </c>
      <c r="C70" s="407" t="s">
        <v>672</v>
      </c>
      <c r="D70" s="407" t="s">
        <v>772</v>
      </c>
      <c r="E70" s="407" t="s">
        <v>773</v>
      </c>
      <c r="F70" s="410">
        <v>11</v>
      </c>
      <c r="G70" s="410">
        <v>2926</v>
      </c>
      <c r="H70" s="407">
        <v>1</v>
      </c>
      <c r="I70" s="407">
        <v>266</v>
      </c>
      <c r="J70" s="410">
        <v>9</v>
      </c>
      <c r="K70" s="410">
        <v>2421</v>
      </c>
      <c r="L70" s="407">
        <v>0.82740943267259059</v>
      </c>
      <c r="M70" s="407">
        <v>269</v>
      </c>
      <c r="N70" s="410">
        <v>3</v>
      </c>
      <c r="O70" s="410">
        <v>864</v>
      </c>
      <c r="P70" s="479">
        <v>0.29528366370471631</v>
      </c>
      <c r="Q70" s="411">
        <v>288</v>
      </c>
    </row>
    <row r="71" spans="1:17" ht="14.4" customHeight="1" x14ac:dyDescent="0.3">
      <c r="A71" s="406" t="s">
        <v>671</v>
      </c>
      <c r="B71" s="407" t="s">
        <v>384</v>
      </c>
      <c r="C71" s="407" t="s">
        <v>672</v>
      </c>
      <c r="D71" s="407" t="s">
        <v>782</v>
      </c>
      <c r="E71" s="407" t="s">
        <v>783</v>
      </c>
      <c r="F71" s="410"/>
      <c r="G71" s="410"/>
      <c r="H71" s="407"/>
      <c r="I71" s="407"/>
      <c r="J71" s="410">
        <v>19</v>
      </c>
      <c r="K71" s="410">
        <v>0</v>
      </c>
      <c r="L71" s="407"/>
      <c r="M71" s="407">
        <v>0</v>
      </c>
      <c r="N71" s="410">
        <v>72</v>
      </c>
      <c r="O71" s="410">
        <v>0</v>
      </c>
      <c r="P71" s="479"/>
      <c r="Q71" s="411">
        <v>0</v>
      </c>
    </row>
    <row r="72" spans="1:17" ht="14.4" customHeight="1" thickBot="1" x14ac:dyDescent="0.35">
      <c r="A72" s="412" t="s">
        <v>786</v>
      </c>
      <c r="B72" s="413" t="s">
        <v>387</v>
      </c>
      <c r="C72" s="413" t="s">
        <v>672</v>
      </c>
      <c r="D72" s="413" t="s">
        <v>735</v>
      </c>
      <c r="E72" s="413" t="s">
        <v>736</v>
      </c>
      <c r="F72" s="416">
        <v>0</v>
      </c>
      <c r="G72" s="416">
        <v>0</v>
      </c>
      <c r="H72" s="413"/>
      <c r="I72" s="413"/>
      <c r="J72" s="416"/>
      <c r="K72" s="416"/>
      <c r="L72" s="413"/>
      <c r="M72" s="413"/>
      <c r="N72" s="416"/>
      <c r="O72" s="416"/>
      <c r="P72" s="427"/>
      <c r="Q72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8819852</v>
      </c>
      <c r="C3" s="190">
        <f t="shared" ref="C3:R3" si="0">SUBTOTAL(9,C6:C1048576)</f>
        <v>27</v>
      </c>
      <c r="D3" s="190">
        <f t="shared" si="0"/>
        <v>7955153</v>
      </c>
      <c r="E3" s="190">
        <f t="shared" si="0"/>
        <v>27.362276200454829</v>
      </c>
      <c r="F3" s="190">
        <f t="shared" si="0"/>
        <v>9517793</v>
      </c>
      <c r="G3" s="193">
        <f>IF(B3&lt;&gt;0,F3/B3,"")</f>
        <v>1.0791329605077273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788</v>
      </c>
      <c r="B6" s="475">
        <v>20256</v>
      </c>
      <c r="C6" s="401">
        <v>1</v>
      </c>
      <c r="D6" s="475">
        <v>33657</v>
      </c>
      <c r="E6" s="401">
        <v>1.6615817535545023</v>
      </c>
      <c r="F6" s="475">
        <v>52818</v>
      </c>
      <c r="G6" s="425">
        <v>2.6075236966824646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789</v>
      </c>
      <c r="B7" s="478">
        <v>264078</v>
      </c>
      <c r="C7" s="407">
        <v>1</v>
      </c>
      <c r="D7" s="478">
        <v>221292</v>
      </c>
      <c r="E7" s="407">
        <v>0.83797968781950782</v>
      </c>
      <c r="F7" s="478">
        <v>241037</v>
      </c>
      <c r="G7" s="479">
        <v>0.91274926347518537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790</v>
      </c>
      <c r="B8" s="478">
        <v>486748</v>
      </c>
      <c r="C8" s="407">
        <v>1</v>
      </c>
      <c r="D8" s="478">
        <v>257324</v>
      </c>
      <c r="E8" s="407">
        <v>0.52865959387609196</v>
      </c>
      <c r="F8" s="478">
        <v>250230</v>
      </c>
      <c r="G8" s="479">
        <v>0.51408531724835027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791</v>
      </c>
      <c r="B9" s="478">
        <v>2531948</v>
      </c>
      <c r="C9" s="407">
        <v>1</v>
      </c>
      <c r="D9" s="478">
        <v>2232915</v>
      </c>
      <c r="E9" s="407">
        <v>0.88189607369503642</v>
      </c>
      <c r="F9" s="478">
        <v>3108724</v>
      </c>
      <c r="G9" s="479">
        <v>1.2277993070947744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792</v>
      </c>
      <c r="B10" s="478">
        <v>222154</v>
      </c>
      <c r="C10" s="407">
        <v>1</v>
      </c>
      <c r="D10" s="478">
        <v>221516</v>
      </c>
      <c r="E10" s="407">
        <v>0.99712811833232806</v>
      </c>
      <c r="F10" s="478">
        <v>289342</v>
      </c>
      <c r="G10" s="479">
        <v>1.302438848726559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793</v>
      </c>
      <c r="B11" s="478">
        <v>367730</v>
      </c>
      <c r="C11" s="407">
        <v>1</v>
      </c>
      <c r="D11" s="478">
        <v>221242</v>
      </c>
      <c r="E11" s="407">
        <v>0.60164250944986808</v>
      </c>
      <c r="F11" s="478">
        <v>218586</v>
      </c>
      <c r="G11" s="479">
        <v>0.59441981888885864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794</v>
      </c>
      <c r="B12" s="478">
        <v>80417</v>
      </c>
      <c r="C12" s="407">
        <v>1</v>
      </c>
      <c r="D12" s="478">
        <v>39252</v>
      </c>
      <c r="E12" s="407">
        <v>0.488105748784461</v>
      </c>
      <c r="F12" s="478">
        <v>112035</v>
      </c>
      <c r="G12" s="479">
        <v>1.3931755723292338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795</v>
      </c>
      <c r="B13" s="478">
        <v>1057081</v>
      </c>
      <c r="C13" s="407">
        <v>1</v>
      </c>
      <c r="D13" s="478">
        <v>1043358</v>
      </c>
      <c r="E13" s="407">
        <v>0.98701802416276518</v>
      </c>
      <c r="F13" s="478">
        <v>1250350</v>
      </c>
      <c r="G13" s="479">
        <v>1.1828327252121644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796</v>
      </c>
      <c r="B14" s="478">
        <v>20878</v>
      </c>
      <c r="C14" s="407">
        <v>1</v>
      </c>
      <c r="D14" s="478">
        <v>33921</v>
      </c>
      <c r="E14" s="407">
        <v>1.6247245904780152</v>
      </c>
      <c r="F14" s="478">
        <v>40605</v>
      </c>
      <c r="G14" s="479">
        <v>1.9448701982948557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797</v>
      </c>
      <c r="B15" s="478">
        <v>374109</v>
      </c>
      <c r="C15" s="407">
        <v>1</v>
      </c>
      <c r="D15" s="478">
        <v>218139</v>
      </c>
      <c r="E15" s="407">
        <v>0.58308942046302015</v>
      </c>
      <c r="F15" s="478">
        <v>442460</v>
      </c>
      <c r="G15" s="479">
        <v>1.18270343669893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798</v>
      </c>
      <c r="B16" s="478">
        <v>24034</v>
      </c>
      <c r="C16" s="407">
        <v>1</v>
      </c>
      <c r="D16" s="478">
        <v>131535</v>
      </c>
      <c r="E16" s="407">
        <v>5.4728717649995842</v>
      </c>
      <c r="F16" s="478">
        <v>73141</v>
      </c>
      <c r="G16" s="479">
        <v>3.0432304235666141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799</v>
      </c>
      <c r="B17" s="478">
        <v>1470882</v>
      </c>
      <c r="C17" s="407">
        <v>1</v>
      </c>
      <c r="D17" s="478">
        <v>1657811</v>
      </c>
      <c r="E17" s="407">
        <v>1.1270863332340733</v>
      </c>
      <c r="F17" s="478">
        <v>1698226</v>
      </c>
      <c r="G17" s="479">
        <v>1.1545630444862334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800</v>
      </c>
      <c r="B18" s="478">
        <v>302442</v>
      </c>
      <c r="C18" s="407">
        <v>1</v>
      </c>
      <c r="D18" s="478">
        <v>306713</v>
      </c>
      <c r="E18" s="407">
        <v>1.0141217158992468</v>
      </c>
      <c r="F18" s="478">
        <v>328166</v>
      </c>
      <c r="G18" s="479">
        <v>1.0850543244655173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801</v>
      </c>
      <c r="B19" s="478">
        <v>13754</v>
      </c>
      <c r="C19" s="407">
        <v>1</v>
      </c>
      <c r="D19" s="478">
        <v>25189</v>
      </c>
      <c r="E19" s="407">
        <v>1.8313945034171877</v>
      </c>
      <c r="F19" s="478">
        <v>7696</v>
      </c>
      <c r="G19" s="479">
        <v>0.55954631379962194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802</v>
      </c>
      <c r="B20" s="478">
        <v>248233</v>
      </c>
      <c r="C20" s="407">
        <v>1</v>
      </c>
      <c r="D20" s="478">
        <v>252633</v>
      </c>
      <c r="E20" s="407">
        <v>1.0177252822952629</v>
      </c>
      <c r="F20" s="478">
        <v>253011</v>
      </c>
      <c r="G20" s="479">
        <v>1.0192480451833559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803</v>
      </c>
      <c r="B21" s="478">
        <v>7119</v>
      </c>
      <c r="C21" s="407">
        <v>1</v>
      </c>
      <c r="D21" s="478">
        <v>6423</v>
      </c>
      <c r="E21" s="407">
        <v>0.90223345975558367</v>
      </c>
      <c r="F21" s="478">
        <v>40573</v>
      </c>
      <c r="G21" s="479">
        <v>5.6992555134148057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804</v>
      </c>
      <c r="B22" s="478">
        <v>2827</v>
      </c>
      <c r="C22" s="407">
        <v>1</v>
      </c>
      <c r="D22" s="478">
        <v>2689</v>
      </c>
      <c r="E22" s="407">
        <v>0.95118500176865939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805</v>
      </c>
      <c r="B23" s="478">
        <v>89762</v>
      </c>
      <c r="C23" s="407">
        <v>1</v>
      </c>
      <c r="D23" s="478">
        <v>116909</v>
      </c>
      <c r="E23" s="407">
        <v>1.3024331008667365</v>
      </c>
      <c r="F23" s="478">
        <v>48320</v>
      </c>
      <c r="G23" s="479">
        <v>0.53831242619371222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806</v>
      </c>
      <c r="B24" s="478">
        <v>62809</v>
      </c>
      <c r="C24" s="407">
        <v>1</v>
      </c>
      <c r="D24" s="478">
        <v>48178</v>
      </c>
      <c r="E24" s="407">
        <v>0.76705567673422603</v>
      </c>
      <c r="F24" s="478">
        <v>96317</v>
      </c>
      <c r="G24" s="479">
        <v>1.5334904233469726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807</v>
      </c>
      <c r="B25" s="478"/>
      <c r="C25" s="407"/>
      <c r="D25" s="478"/>
      <c r="E25" s="407"/>
      <c r="F25" s="478">
        <v>828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808</v>
      </c>
      <c r="B26" s="478">
        <v>115861</v>
      </c>
      <c r="C26" s="407">
        <v>1</v>
      </c>
      <c r="D26" s="478">
        <v>61201</v>
      </c>
      <c r="E26" s="407">
        <v>0.52822779019687383</v>
      </c>
      <c r="F26" s="478">
        <v>128236</v>
      </c>
      <c r="G26" s="479">
        <v>1.1068090211546595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809</v>
      </c>
      <c r="B27" s="478">
        <v>2990</v>
      </c>
      <c r="C27" s="407">
        <v>1</v>
      </c>
      <c r="D27" s="478"/>
      <c r="E27" s="407"/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810</v>
      </c>
      <c r="B28" s="478">
        <v>13666</v>
      </c>
      <c r="C28" s="407">
        <v>1</v>
      </c>
      <c r="D28" s="478">
        <v>3727</v>
      </c>
      <c r="E28" s="407">
        <v>0.27272062051807405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811</v>
      </c>
      <c r="B29" s="478">
        <v>42856</v>
      </c>
      <c r="C29" s="407">
        <v>1</v>
      </c>
      <c r="D29" s="478">
        <v>1034</v>
      </c>
      <c r="E29" s="407">
        <v>2.4127310061601643E-2</v>
      </c>
      <c r="F29" s="478">
        <v>2643</v>
      </c>
      <c r="G29" s="479">
        <v>6.1671644577188725E-2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812</v>
      </c>
      <c r="B30" s="478">
        <v>17521</v>
      </c>
      <c r="C30" s="407">
        <v>1</v>
      </c>
      <c r="D30" s="478">
        <v>16895</v>
      </c>
      <c r="E30" s="407">
        <v>0.9642714456937389</v>
      </c>
      <c r="F30" s="478">
        <v>13648</v>
      </c>
      <c r="G30" s="479">
        <v>0.77895097311797268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813</v>
      </c>
      <c r="B31" s="478">
        <v>301870</v>
      </c>
      <c r="C31" s="407">
        <v>1</v>
      </c>
      <c r="D31" s="478">
        <v>264468</v>
      </c>
      <c r="E31" s="407">
        <v>0.8760989830059297</v>
      </c>
      <c r="F31" s="478">
        <v>217674</v>
      </c>
      <c r="G31" s="479">
        <v>0.72108523536621727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814</v>
      </c>
      <c r="B32" s="478">
        <v>37638</v>
      </c>
      <c r="C32" s="407">
        <v>1</v>
      </c>
      <c r="D32" s="478">
        <v>11192</v>
      </c>
      <c r="E32" s="407">
        <v>0.29735905202189278</v>
      </c>
      <c r="F32" s="478">
        <v>41489</v>
      </c>
      <c r="G32" s="479">
        <v>1.1023168074818004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815</v>
      </c>
      <c r="B33" s="476">
        <v>640189</v>
      </c>
      <c r="C33" s="413">
        <v>1</v>
      </c>
      <c r="D33" s="476">
        <v>525940</v>
      </c>
      <c r="E33" s="413">
        <v>0.82153863937056093</v>
      </c>
      <c r="F33" s="476">
        <v>561638</v>
      </c>
      <c r="G33" s="427">
        <v>0.87730029725596659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37303</v>
      </c>
      <c r="G3" s="78">
        <f t="shared" si="0"/>
        <v>8819852</v>
      </c>
      <c r="H3" s="78"/>
      <c r="I3" s="78"/>
      <c r="J3" s="78">
        <f t="shared" si="0"/>
        <v>34701</v>
      </c>
      <c r="K3" s="78">
        <f t="shared" si="0"/>
        <v>7955153</v>
      </c>
      <c r="L3" s="78"/>
      <c r="M3" s="78"/>
      <c r="N3" s="78">
        <f t="shared" si="0"/>
        <v>38431</v>
      </c>
      <c r="O3" s="78">
        <f t="shared" si="0"/>
        <v>9517793</v>
      </c>
      <c r="P3" s="59">
        <f>IF(G3=0,0,O3/G3)</f>
        <v>1.0791329605077273</v>
      </c>
      <c r="Q3" s="79">
        <f>IF(N3=0,0,O3/N3)</f>
        <v>247.6592594520049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816</v>
      </c>
      <c r="B6" s="401" t="s">
        <v>671</v>
      </c>
      <c r="C6" s="401" t="s">
        <v>672</v>
      </c>
      <c r="D6" s="401" t="s">
        <v>675</v>
      </c>
      <c r="E6" s="401" t="s">
        <v>676</v>
      </c>
      <c r="F6" s="404"/>
      <c r="G6" s="404"/>
      <c r="H6" s="404"/>
      <c r="I6" s="404"/>
      <c r="J6" s="404">
        <v>10</v>
      </c>
      <c r="K6" s="404">
        <v>540</v>
      </c>
      <c r="L6" s="404"/>
      <c r="M6" s="404">
        <v>54</v>
      </c>
      <c r="N6" s="404">
        <v>30</v>
      </c>
      <c r="O6" s="404">
        <v>1740</v>
      </c>
      <c r="P6" s="425"/>
      <c r="Q6" s="405">
        <v>58</v>
      </c>
    </row>
    <row r="7" spans="1:17" ht="14.4" customHeight="1" x14ac:dyDescent="0.3">
      <c r="A7" s="406" t="s">
        <v>816</v>
      </c>
      <c r="B7" s="407" t="s">
        <v>671</v>
      </c>
      <c r="C7" s="407" t="s">
        <v>672</v>
      </c>
      <c r="D7" s="407" t="s">
        <v>683</v>
      </c>
      <c r="E7" s="407" t="s">
        <v>684</v>
      </c>
      <c r="F7" s="410"/>
      <c r="G7" s="410"/>
      <c r="H7" s="410"/>
      <c r="I7" s="410"/>
      <c r="J7" s="410"/>
      <c r="K7" s="410"/>
      <c r="L7" s="410"/>
      <c r="M7" s="410"/>
      <c r="N7" s="410">
        <v>2</v>
      </c>
      <c r="O7" s="410">
        <v>814</v>
      </c>
      <c r="P7" s="479"/>
      <c r="Q7" s="411">
        <v>407</v>
      </c>
    </row>
    <row r="8" spans="1:17" ht="14.4" customHeight="1" x14ac:dyDescent="0.3">
      <c r="A8" s="406" t="s">
        <v>816</v>
      </c>
      <c r="B8" s="407" t="s">
        <v>671</v>
      </c>
      <c r="C8" s="407" t="s">
        <v>672</v>
      </c>
      <c r="D8" s="407" t="s">
        <v>685</v>
      </c>
      <c r="E8" s="407" t="s">
        <v>686</v>
      </c>
      <c r="F8" s="410"/>
      <c r="G8" s="410"/>
      <c r="H8" s="410"/>
      <c r="I8" s="410"/>
      <c r="J8" s="410">
        <v>12</v>
      </c>
      <c r="K8" s="410">
        <v>2064</v>
      </c>
      <c r="L8" s="410"/>
      <c r="M8" s="410">
        <v>172</v>
      </c>
      <c r="N8" s="410">
        <v>2</v>
      </c>
      <c r="O8" s="410">
        <v>358</v>
      </c>
      <c r="P8" s="479"/>
      <c r="Q8" s="411">
        <v>179</v>
      </c>
    </row>
    <row r="9" spans="1:17" ht="14.4" customHeight="1" x14ac:dyDescent="0.3">
      <c r="A9" s="406" t="s">
        <v>816</v>
      </c>
      <c r="B9" s="407" t="s">
        <v>671</v>
      </c>
      <c r="C9" s="407" t="s">
        <v>672</v>
      </c>
      <c r="D9" s="407" t="s">
        <v>689</v>
      </c>
      <c r="E9" s="407" t="s">
        <v>690</v>
      </c>
      <c r="F9" s="410">
        <v>1</v>
      </c>
      <c r="G9" s="410">
        <v>316</v>
      </c>
      <c r="H9" s="410">
        <v>1</v>
      </c>
      <c r="I9" s="410">
        <v>316</v>
      </c>
      <c r="J9" s="410">
        <v>1</v>
      </c>
      <c r="K9" s="410">
        <v>322</v>
      </c>
      <c r="L9" s="410">
        <v>1.018987341772152</v>
      </c>
      <c r="M9" s="410">
        <v>322</v>
      </c>
      <c r="N9" s="410">
        <v>10</v>
      </c>
      <c r="O9" s="410">
        <v>3350</v>
      </c>
      <c r="P9" s="479">
        <v>10.601265822784811</v>
      </c>
      <c r="Q9" s="411">
        <v>335</v>
      </c>
    </row>
    <row r="10" spans="1:17" ht="14.4" customHeight="1" x14ac:dyDescent="0.3">
      <c r="A10" s="406" t="s">
        <v>816</v>
      </c>
      <c r="B10" s="407" t="s">
        <v>671</v>
      </c>
      <c r="C10" s="407" t="s">
        <v>672</v>
      </c>
      <c r="D10" s="407" t="s">
        <v>693</v>
      </c>
      <c r="E10" s="407" t="s">
        <v>694</v>
      </c>
      <c r="F10" s="410"/>
      <c r="G10" s="410"/>
      <c r="H10" s="410"/>
      <c r="I10" s="410"/>
      <c r="J10" s="410">
        <v>3</v>
      </c>
      <c r="K10" s="410">
        <v>1023</v>
      </c>
      <c r="L10" s="410"/>
      <c r="M10" s="410">
        <v>341</v>
      </c>
      <c r="N10" s="410">
        <v>22</v>
      </c>
      <c r="O10" s="410">
        <v>7678</v>
      </c>
      <c r="P10" s="479"/>
      <c r="Q10" s="411">
        <v>349</v>
      </c>
    </row>
    <row r="11" spans="1:17" ht="14.4" customHeight="1" x14ac:dyDescent="0.3">
      <c r="A11" s="406" t="s">
        <v>816</v>
      </c>
      <c r="B11" s="407" t="s">
        <v>671</v>
      </c>
      <c r="C11" s="407" t="s">
        <v>672</v>
      </c>
      <c r="D11" s="407" t="s">
        <v>703</v>
      </c>
      <c r="E11" s="407" t="s">
        <v>704</v>
      </c>
      <c r="F11" s="410"/>
      <c r="G11" s="410"/>
      <c r="H11" s="410"/>
      <c r="I11" s="410"/>
      <c r="J11" s="410"/>
      <c r="K11" s="410"/>
      <c r="L11" s="410"/>
      <c r="M11" s="410"/>
      <c r="N11" s="410">
        <v>1</v>
      </c>
      <c r="O11" s="410">
        <v>49</v>
      </c>
      <c r="P11" s="479"/>
      <c r="Q11" s="411">
        <v>49</v>
      </c>
    </row>
    <row r="12" spans="1:17" ht="14.4" customHeight="1" x14ac:dyDescent="0.3">
      <c r="A12" s="406" t="s">
        <v>816</v>
      </c>
      <c r="B12" s="407" t="s">
        <v>671</v>
      </c>
      <c r="C12" s="407" t="s">
        <v>672</v>
      </c>
      <c r="D12" s="407" t="s">
        <v>705</v>
      </c>
      <c r="E12" s="407" t="s">
        <v>706</v>
      </c>
      <c r="F12" s="410">
        <v>2</v>
      </c>
      <c r="G12" s="410">
        <v>730</v>
      </c>
      <c r="H12" s="410">
        <v>1</v>
      </c>
      <c r="I12" s="410">
        <v>365</v>
      </c>
      <c r="J12" s="410">
        <v>3</v>
      </c>
      <c r="K12" s="410">
        <v>1128</v>
      </c>
      <c r="L12" s="410">
        <v>1.5452054794520549</v>
      </c>
      <c r="M12" s="410">
        <v>376</v>
      </c>
      <c r="N12" s="410">
        <v>4</v>
      </c>
      <c r="O12" s="410">
        <v>1548</v>
      </c>
      <c r="P12" s="479">
        <v>2.1205479452054794</v>
      </c>
      <c r="Q12" s="411">
        <v>387</v>
      </c>
    </row>
    <row r="13" spans="1:17" ht="14.4" customHeight="1" x14ac:dyDescent="0.3">
      <c r="A13" s="406" t="s">
        <v>816</v>
      </c>
      <c r="B13" s="407" t="s">
        <v>671</v>
      </c>
      <c r="C13" s="407" t="s">
        <v>672</v>
      </c>
      <c r="D13" s="407" t="s">
        <v>707</v>
      </c>
      <c r="E13" s="407" t="s">
        <v>708</v>
      </c>
      <c r="F13" s="410">
        <v>2</v>
      </c>
      <c r="G13" s="410">
        <v>74</v>
      </c>
      <c r="H13" s="410">
        <v>1</v>
      </c>
      <c r="I13" s="410">
        <v>37</v>
      </c>
      <c r="J13" s="410"/>
      <c r="K13" s="410"/>
      <c r="L13" s="410"/>
      <c r="M13" s="410"/>
      <c r="N13" s="410"/>
      <c r="O13" s="410"/>
      <c r="P13" s="479"/>
      <c r="Q13" s="411"/>
    </row>
    <row r="14" spans="1:17" ht="14.4" customHeight="1" x14ac:dyDescent="0.3">
      <c r="A14" s="406" t="s">
        <v>816</v>
      </c>
      <c r="B14" s="407" t="s">
        <v>671</v>
      </c>
      <c r="C14" s="407" t="s">
        <v>672</v>
      </c>
      <c r="D14" s="407" t="s">
        <v>713</v>
      </c>
      <c r="E14" s="407" t="s">
        <v>714</v>
      </c>
      <c r="F14" s="410">
        <v>5</v>
      </c>
      <c r="G14" s="410">
        <v>3320</v>
      </c>
      <c r="H14" s="410">
        <v>1</v>
      </c>
      <c r="I14" s="410">
        <v>664</v>
      </c>
      <c r="J14" s="410">
        <v>5</v>
      </c>
      <c r="K14" s="410">
        <v>3380</v>
      </c>
      <c r="L14" s="410">
        <v>1.0180722891566265</v>
      </c>
      <c r="M14" s="410">
        <v>676</v>
      </c>
      <c r="N14" s="410">
        <v>5</v>
      </c>
      <c r="O14" s="410">
        <v>3520</v>
      </c>
      <c r="P14" s="479">
        <v>1.0602409638554218</v>
      </c>
      <c r="Q14" s="411">
        <v>704</v>
      </c>
    </row>
    <row r="15" spans="1:17" ht="14.4" customHeight="1" x14ac:dyDescent="0.3">
      <c r="A15" s="406" t="s">
        <v>816</v>
      </c>
      <c r="B15" s="407" t="s">
        <v>671</v>
      </c>
      <c r="C15" s="407" t="s">
        <v>672</v>
      </c>
      <c r="D15" s="407" t="s">
        <v>715</v>
      </c>
      <c r="E15" s="407" t="s">
        <v>716</v>
      </c>
      <c r="F15" s="410">
        <v>1</v>
      </c>
      <c r="G15" s="410">
        <v>136</v>
      </c>
      <c r="H15" s="410">
        <v>1</v>
      </c>
      <c r="I15" s="410">
        <v>136</v>
      </c>
      <c r="J15" s="410"/>
      <c r="K15" s="410"/>
      <c r="L15" s="410"/>
      <c r="M15" s="410"/>
      <c r="N15" s="410">
        <v>1</v>
      </c>
      <c r="O15" s="410">
        <v>147</v>
      </c>
      <c r="P15" s="479">
        <v>1.0808823529411764</v>
      </c>
      <c r="Q15" s="411">
        <v>147</v>
      </c>
    </row>
    <row r="16" spans="1:17" ht="14.4" customHeight="1" x14ac:dyDescent="0.3">
      <c r="A16" s="406" t="s">
        <v>816</v>
      </c>
      <c r="B16" s="407" t="s">
        <v>671</v>
      </c>
      <c r="C16" s="407" t="s">
        <v>672</v>
      </c>
      <c r="D16" s="407" t="s">
        <v>717</v>
      </c>
      <c r="E16" s="407" t="s">
        <v>718</v>
      </c>
      <c r="F16" s="410"/>
      <c r="G16" s="410"/>
      <c r="H16" s="410"/>
      <c r="I16" s="410"/>
      <c r="J16" s="410">
        <v>5</v>
      </c>
      <c r="K16" s="410">
        <v>1425</v>
      </c>
      <c r="L16" s="410"/>
      <c r="M16" s="410">
        <v>285</v>
      </c>
      <c r="N16" s="410">
        <v>9</v>
      </c>
      <c r="O16" s="410">
        <v>2736</v>
      </c>
      <c r="P16" s="479"/>
      <c r="Q16" s="411">
        <v>304</v>
      </c>
    </row>
    <row r="17" spans="1:17" ht="14.4" customHeight="1" x14ac:dyDescent="0.3">
      <c r="A17" s="406" t="s">
        <v>816</v>
      </c>
      <c r="B17" s="407" t="s">
        <v>671</v>
      </c>
      <c r="C17" s="407" t="s">
        <v>672</v>
      </c>
      <c r="D17" s="407" t="s">
        <v>719</v>
      </c>
      <c r="E17" s="407" t="s">
        <v>720</v>
      </c>
      <c r="F17" s="410"/>
      <c r="G17" s="410"/>
      <c r="H17" s="410"/>
      <c r="I17" s="410"/>
      <c r="J17" s="410"/>
      <c r="K17" s="410"/>
      <c r="L17" s="410"/>
      <c r="M17" s="410"/>
      <c r="N17" s="410">
        <v>1</v>
      </c>
      <c r="O17" s="410">
        <v>3707</v>
      </c>
      <c r="P17" s="479"/>
      <c r="Q17" s="411">
        <v>3707</v>
      </c>
    </row>
    <row r="18" spans="1:17" ht="14.4" customHeight="1" x14ac:dyDescent="0.3">
      <c r="A18" s="406" t="s">
        <v>816</v>
      </c>
      <c r="B18" s="407" t="s">
        <v>671</v>
      </c>
      <c r="C18" s="407" t="s">
        <v>672</v>
      </c>
      <c r="D18" s="407" t="s">
        <v>721</v>
      </c>
      <c r="E18" s="407" t="s">
        <v>722</v>
      </c>
      <c r="F18" s="410">
        <v>10</v>
      </c>
      <c r="G18" s="410">
        <v>4560</v>
      </c>
      <c r="H18" s="410">
        <v>1</v>
      </c>
      <c r="I18" s="410">
        <v>456</v>
      </c>
      <c r="J18" s="410">
        <v>12</v>
      </c>
      <c r="K18" s="410">
        <v>5544</v>
      </c>
      <c r="L18" s="410">
        <v>1.2157894736842105</v>
      </c>
      <c r="M18" s="410">
        <v>462</v>
      </c>
      <c r="N18" s="410">
        <v>23</v>
      </c>
      <c r="O18" s="410">
        <v>11362</v>
      </c>
      <c r="P18" s="479">
        <v>2.4916666666666667</v>
      </c>
      <c r="Q18" s="411">
        <v>494</v>
      </c>
    </row>
    <row r="19" spans="1:17" ht="14.4" customHeight="1" x14ac:dyDescent="0.3">
      <c r="A19" s="406" t="s">
        <v>816</v>
      </c>
      <c r="B19" s="407" t="s">
        <v>671</v>
      </c>
      <c r="C19" s="407" t="s">
        <v>672</v>
      </c>
      <c r="D19" s="407" t="s">
        <v>725</v>
      </c>
      <c r="E19" s="407" t="s">
        <v>726</v>
      </c>
      <c r="F19" s="410">
        <v>8</v>
      </c>
      <c r="G19" s="410">
        <v>2784</v>
      </c>
      <c r="H19" s="410">
        <v>1</v>
      </c>
      <c r="I19" s="410">
        <v>348</v>
      </c>
      <c r="J19" s="410">
        <v>17</v>
      </c>
      <c r="K19" s="410">
        <v>6052</v>
      </c>
      <c r="L19" s="410">
        <v>2.1738505747126435</v>
      </c>
      <c r="M19" s="410">
        <v>356</v>
      </c>
      <c r="N19" s="410">
        <v>9</v>
      </c>
      <c r="O19" s="410">
        <v>3330</v>
      </c>
      <c r="P19" s="479">
        <v>1.1961206896551724</v>
      </c>
      <c r="Q19" s="411">
        <v>370</v>
      </c>
    </row>
    <row r="20" spans="1:17" ht="14.4" customHeight="1" x14ac:dyDescent="0.3">
      <c r="A20" s="406" t="s">
        <v>816</v>
      </c>
      <c r="B20" s="407" t="s">
        <v>671</v>
      </c>
      <c r="C20" s="407" t="s">
        <v>672</v>
      </c>
      <c r="D20" s="407" t="s">
        <v>729</v>
      </c>
      <c r="E20" s="407" t="s">
        <v>730</v>
      </c>
      <c r="F20" s="410">
        <v>7</v>
      </c>
      <c r="G20" s="410">
        <v>721</v>
      </c>
      <c r="H20" s="410">
        <v>1</v>
      </c>
      <c r="I20" s="410">
        <v>103</v>
      </c>
      <c r="J20" s="410">
        <v>3</v>
      </c>
      <c r="K20" s="410">
        <v>315</v>
      </c>
      <c r="L20" s="410">
        <v>0.43689320388349512</v>
      </c>
      <c r="M20" s="410">
        <v>105</v>
      </c>
      <c r="N20" s="410"/>
      <c r="O20" s="410"/>
      <c r="P20" s="479"/>
      <c r="Q20" s="411"/>
    </row>
    <row r="21" spans="1:17" ht="14.4" customHeight="1" x14ac:dyDescent="0.3">
      <c r="A21" s="406" t="s">
        <v>816</v>
      </c>
      <c r="B21" s="407" t="s">
        <v>671</v>
      </c>
      <c r="C21" s="407" t="s">
        <v>672</v>
      </c>
      <c r="D21" s="407" t="s">
        <v>733</v>
      </c>
      <c r="E21" s="407" t="s">
        <v>734</v>
      </c>
      <c r="F21" s="410">
        <v>1</v>
      </c>
      <c r="G21" s="410">
        <v>457</v>
      </c>
      <c r="H21" s="410">
        <v>1</v>
      </c>
      <c r="I21" s="410">
        <v>457</v>
      </c>
      <c r="J21" s="410"/>
      <c r="K21" s="410"/>
      <c r="L21" s="410"/>
      <c r="M21" s="410"/>
      <c r="N21" s="410">
        <v>1</v>
      </c>
      <c r="O21" s="410">
        <v>495</v>
      </c>
      <c r="P21" s="479">
        <v>1.0831509846827134</v>
      </c>
      <c r="Q21" s="411">
        <v>495</v>
      </c>
    </row>
    <row r="22" spans="1:17" ht="14.4" customHeight="1" x14ac:dyDescent="0.3">
      <c r="A22" s="406" t="s">
        <v>816</v>
      </c>
      <c r="B22" s="407" t="s">
        <v>671</v>
      </c>
      <c r="C22" s="407" t="s">
        <v>672</v>
      </c>
      <c r="D22" s="407" t="s">
        <v>737</v>
      </c>
      <c r="E22" s="407" t="s">
        <v>738</v>
      </c>
      <c r="F22" s="410">
        <v>8</v>
      </c>
      <c r="G22" s="410">
        <v>3432</v>
      </c>
      <c r="H22" s="410">
        <v>1</v>
      </c>
      <c r="I22" s="410">
        <v>429</v>
      </c>
      <c r="J22" s="410">
        <v>4</v>
      </c>
      <c r="K22" s="410">
        <v>1748</v>
      </c>
      <c r="L22" s="410">
        <v>0.50932400932400934</v>
      </c>
      <c r="M22" s="410">
        <v>437</v>
      </c>
      <c r="N22" s="410">
        <v>5</v>
      </c>
      <c r="O22" s="410">
        <v>2280</v>
      </c>
      <c r="P22" s="479">
        <v>0.66433566433566438</v>
      </c>
      <c r="Q22" s="411">
        <v>456</v>
      </c>
    </row>
    <row r="23" spans="1:17" ht="14.4" customHeight="1" x14ac:dyDescent="0.3">
      <c r="A23" s="406" t="s">
        <v>816</v>
      </c>
      <c r="B23" s="407" t="s">
        <v>671</v>
      </c>
      <c r="C23" s="407" t="s">
        <v>672</v>
      </c>
      <c r="D23" s="407" t="s">
        <v>739</v>
      </c>
      <c r="E23" s="407" t="s">
        <v>740</v>
      </c>
      <c r="F23" s="410">
        <v>24</v>
      </c>
      <c r="G23" s="410">
        <v>1272</v>
      </c>
      <c r="H23" s="410">
        <v>1</v>
      </c>
      <c r="I23" s="410">
        <v>53</v>
      </c>
      <c r="J23" s="410">
        <v>26</v>
      </c>
      <c r="K23" s="410">
        <v>1404</v>
      </c>
      <c r="L23" s="410">
        <v>1.1037735849056605</v>
      </c>
      <c r="M23" s="410">
        <v>54</v>
      </c>
      <c r="N23" s="410">
        <v>24</v>
      </c>
      <c r="O23" s="410">
        <v>1392</v>
      </c>
      <c r="P23" s="479">
        <v>1.0943396226415094</v>
      </c>
      <c r="Q23" s="411">
        <v>58</v>
      </c>
    </row>
    <row r="24" spans="1:17" ht="14.4" customHeight="1" x14ac:dyDescent="0.3">
      <c r="A24" s="406" t="s">
        <v>816</v>
      </c>
      <c r="B24" s="407" t="s">
        <v>671</v>
      </c>
      <c r="C24" s="407" t="s">
        <v>672</v>
      </c>
      <c r="D24" s="407" t="s">
        <v>743</v>
      </c>
      <c r="E24" s="407" t="s">
        <v>744</v>
      </c>
      <c r="F24" s="410"/>
      <c r="G24" s="410"/>
      <c r="H24" s="410"/>
      <c r="I24" s="410"/>
      <c r="J24" s="410">
        <v>25</v>
      </c>
      <c r="K24" s="410">
        <v>4225</v>
      </c>
      <c r="L24" s="410"/>
      <c r="M24" s="410">
        <v>169</v>
      </c>
      <c r="N24" s="410">
        <v>25</v>
      </c>
      <c r="O24" s="410">
        <v>4375</v>
      </c>
      <c r="P24" s="479"/>
      <c r="Q24" s="411">
        <v>175</v>
      </c>
    </row>
    <row r="25" spans="1:17" ht="14.4" customHeight="1" x14ac:dyDescent="0.3">
      <c r="A25" s="406" t="s">
        <v>816</v>
      </c>
      <c r="B25" s="407" t="s">
        <v>671</v>
      </c>
      <c r="C25" s="407" t="s">
        <v>672</v>
      </c>
      <c r="D25" s="407" t="s">
        <v>745</v>
      </c>
      <c r="E25" s="407" t="s">
        <v>746</v>
      </c>
      <c r="F25" s="410">
        <v>15</v>
      </c>
      <c r="G25" s="410">
        <v>1185</v>
      </c>
      <c r="H25" s="410">
        <v>1</v>
      </c>
      <c r="I25" s="410">
        <v>79</v>
      </c>
      <c r="J25" s="410">
        <v>12</v>
      </c>
      <c r="K25" s="410">
        <v>972</v>
      </c>
      <c r="L25" s="410">
        <v>0.82025316455696207</v>
      </c>
      <c r="M25" s="410">
        <v>81</v>
      </c>
      <c r="N25" s="410">
        <v>14</v>
      </c>
      <c r="O25" s="410">
        <v>1190</v>
      </c>
      <c r="P25" s="479">
        <v>1.0042194092827004</v>
      </c>
      <c r="Q25" s="411">
        <v>85</v>
      </c>
    </row>
    <row r="26" spans="1:17" ht="14.4" customHeight="1" x14ac:dyDescent="0.3">
      <c r="A26" s="406" t="s">
        <v>816</v>
      </c>
      <c r="B26" s="407" t="s">
        <v>671</v>
      </c>
      <c r="C26" s="407" t="s">
        <v>672</v>
      </c>
      <c r="D26" s="407" t="s">
        <v>749</v>
      </c>
      <c r="E26" s="407" t="s">
        <v>750</v>
      </c>
      <c r="F26" s="410">
        <v>2</v>
      </c>
      <c r="G26" s="410">
        <v>54</v>
      </c>
      <c r="H26" s="410">
        <v>1</v>
      </c>
      <c r="I26" s="410">
        <v>27</v>
      </c>
      <c r="J26" s="410"/>
      <c r="K26" s="410"/>
      <c r="L26" s="410"/>
      <c r="M26" s="410"/>
      <c r="N26" s="410"/>
      <c r="O26" s="410"/>
      <c r="P26" s="479"/>
      <c r="Q26" s="411"/>
    </row>
    <row r="27" spans="1:17" ht="14.4" customHeight="1" x14ac:dyDescent="0.3">
      <c r="A27" s="406" t="s">
        <v>816</v>
      </c>
      <c r="B27" s="407" t="s">
        <v>671</v>
      </c>
      <c r="C27" s="407" t="s">
        <v>672</v>
      </c>
      <c r="D27" s="407" t="s">
        <v>753</v>
      </c>
      <c r="E27" s="407" t="s">
        <v>754</v>
      </c>
      <c r="F27" s="410"/>
      <c r="G27" s="410"/>
      <c r="H27" s="410"/>
      <c r="I27" s="410"/>
      <c r="J27" s="410"/>
      <c r="K27" s="410"/>
      <c r="L27" s="410"/>
      <c r="M27" s="410"/>
      <c r="N27" s="410">
        <v>1</v>
      </c>
      <c r="O27" s="410">
        <v>176</v>
      </c>
      <c r="P27" s="479"/>
      <c r="Q27" s="411">
        <v>176</v>
      </c>
    </row>
    <row r="28" spans="1:17" ht="14.4" customHeight="1" x14ac:dyDescent="0.3">
      <c r="A28" s="406" t="s">
        <v>816</v>
      </c>
      <c r="B28" s="407" t="s">
        <v>671</v>
      </c>
      <c r="C28" s="407" t="s">
        <v>672</v>
      </c>
      <c r="D28" s="407" t="s">
        <v>757</v>
      </c>
      <c r="E28" s="407" t="s">
        <v>758</v>
      </c>
      <c r="F28" s="410">
        <v>5</v>
      </c>
      <c r="G28" s="410">
        <v>1215</v>
      </c>
      <c r="H28" s="410">
        <v>1</v>
      </c>
      <c r="I28" s="410">
        <v>243</v>
      </c>
      <c r="J28" s="410">
        <v>5</v>
      </c>
      <c r="K28" s="410">
        <v>1235</v>
      </c>
      <c r="L28" s="410">
        <v>1.0164609053497942</v>
      </c>
      <c r="M28" s="410">
        <v>247</v>
      </c>
      <c r="N28" s="410">
        <v>4</v>
      </c>
      <c r="O28" s="410">
        <v>1052</v>
      </c>
      <c r="P28" s="479">
        <v>0.86584362139917692</v>
      </c>
      <c r="Q28" s="411">
        <v>263</v>
      </c>
    </row>
    <row r="29" spans="1:17" ht="14.4" customHeight="1" x14ac:dyDescent="0.3">
      <c r="A29" s="406" t="s">
        <v>816</v>
      </c>
      <c r="B29" s="407" t="s">
        <v>671</v>
      </c>
      <c r="C29" s="407" t="s">
        <v>672</v>
      </c>
      <c r="D29" s="407" t="s">
        <v>763</v>
      </c>
      <c r="E29" s="407" t="s">
        <v>764</v>
      </c>
      <c r="F29" s="410"/>
      <c r="G29" s="410"/>
      <c r="H29" s="410"/>
      <c r="I29" s="410"/>
      <c r="J29" s="410">
        <v>1</v>
      </c>
      <c r="K29" s="410">
        <v>418</v>
      </c>
      <c r="L29" s="410"/>
      <c r="M29" s="410">
        <v>418</v>
      </c>
      <c r="N29" s="410">
        <v>1</v>
      </c>
      <c r="O29" s="410">
        <v>423</v>
      </c>
      <c r="P29" s="479"/>
      <c r="Q29" s="411">
        <v>423</v>
      </c>
    </row>
    <row r="30" spans="1:17" ht="14.4" customHeight="1" x14ac:dyDescent="0.3">
      <c r="A30" s="406" t="s">
        <v>816</v>
      </c>
      <c r="B30" s="407" t="s">
        <v>671</v>
      </c>
      <c r="C30" s="407" t="s">
        <v>672</v>
      </c>
      <c r="D30" s="407" t="s">
        <v>765</v>
      </c>
      <c r="E30" s="407" t="s">
        <v>766</v>
      </c>
      <c r="F30" s="410"/>
      <c r="G30" s="410"/>
      <c r="H30" s="410"/>
      <c r="I30" s="410"/>
      <c r="J30" s="410">
        <v>1</v>
      </c>
      <c r="K30" s="410">
        <v>812</v>
      </c>
      <c r="L30" s="410"/>
      <c r="M30" s="410">
        <v>812</v>
      </c>
      <c r="N30" s="410"/>
      <c r="O30" s="410"/>
      <c r="P30" s="479"/>
      <c r="Q30" s="411"/>
    </row>
    <row r="31" spans="1:17" ht="14.4" customHeight="1" x14ac:dyDescent="0.3">
      <c r="A31" s="406" t="s">
        <v>816</v>
      </c>
      <c r="B31" s="407" t="s">
        <v>671</v>
      </c>
      <c r="C31" s="407" t="s">
        <v>672</v>
      </c>
      <c r="D31" s="407" t="s">
        <v>774</v>
      </c>
      <c r="E31" s="407" t="s">
        <v>775</v>
      </c>
      <c r="F31" s="410"/>
      <c r="G31" s="410"/>
      <c r="H31" s="410"/>
      <c r="I31" s="410"/>
      <c r="J31" s="410">
        <v>1</v>
      </c>
      <c r="K31" s="410">
        <v>1050</v>
      </c>
      <c r="L31" s="410"/>
      <c r="M31" s="410">
        <v>1050</v>
      </c>
      <c r="N31" s="410">
        <v>1</v>
      </c>
      <c r="O31" s="410">
        <v>1096</v>
      </c>
      <c r="P31" s="479"/>
      <c r="Q31" s="411">
        <v>1096</v>
      </c>
    </row>
    <row r="32" spans="1:17" ht="14.4" customHeight="1" x14ac:dyDescent="0.3">
      <c r="A32" s="406" t="s">
        <v>817</v>
      </c>
      <c r="B32" s="407" t="s">
        <v>671</v>
      </c>
      <c r="C32" s="407" t="s">
        <v>672</v>
      </c>
      <c r="D32" s="407" t="s">
        <v>675</v>
      </c>
      <c r="E32" s="407" t="s">
        <v>676</v>
      </c>
      <c r="F32" s="410">
        <v>18</v>
      </c>
      <c r="G32" s="410">
        <v>954</v>
      </c>
      <c r="H32" s="410">
        <v>1</v>
      </c>
      <c r="I32" s="410">
        <v>53</v>
      </c>
      <c r="J32" s="410">
        <v>22</v>
      </c>
      <c r="K32" s="410">
        <v>1188</v>
      </c>
      <c r="L32" s="410">
        <v>1.2452830188679245</v>
      </c>
      <c r="M32" s="410">
        <v>54</v>
      </c>
      <c r="N32" s="410">
        <v>22</v>
      </c>
      <c r="O32" s="410">
        <v>1276</v>
      </c>
      <c r="P32" s="479">
        <v>1.3375262054507338</v>
      </c>
      <c r="Q32" s="411">
        <v>58</v>
      </c>
    </row>
    <row r="33" spans="1:17" ht="14.4" customHeight="1" x14ac:dyDescent="0.3">
      <c r="A33" s="406" t="s">
        <v>817</v>
      </c>
      <c r="B33" s="407" t="s">
        <v>671</v>
      </c>
      <c r="C33" s="407" t="s">
        <v>672</v>
      </c>
      <c r="D33" s="407" t="s">
        <v>685</v>
      </c>
      <c r="E33" s="407" t="s">
        <v>686</v>
      </c>
      <c r="F33" s="410">
        <v>19</v>
      </c>
      <c r="G33" s="410">
        <v>3192</v>
      </c>
      <c r="H33" s="410">
        <v>1</v>
      </c>
      <c r="I33" s="410">
        <v>168</v>
      </c>
      <c r="J33" s="410">
        <v>41</v>
      </c>
      <c r="K33" s="410">
        <v>7052</v>
      </c>
      <c r="L33" s="410">
        <v>2.2092731829573933</v>
      </c>
      <c r="M33" s="410">
        <v>172</v>
      </c>
      <c r="N33" s="410">
        <v>24</v>
      </c>
      <c r="O33" s="410">
        <v>4296</v>
      </c>
      <c r="P33" s="479">
        <v>1.3458646616541354</v>
      </c>
      <c r="Q33" s="411">
        <v>179</v>
      </c>
    </row>
    <row r="34" spans="1:17" ht="14.4" customHeight="1" x14ac:dyDescent="0.3">
      <c r="A34" s="406" t="s">
        <v>817</v>
      </c>
      <c r="B34" s="407" t="s">
        <v>671</v>
      </c>
      <c r="C34" s="407" t="s">
        <v>672</v>
      </c>
      <c r="D34" s="407" t="s">
        <v>689</v>
      </c>
      <c r="E34" s="407" t="s">
        <v>690</v>
      </c>
      <c r="F34" s="410">
        <v>25</v>
      </c>
      <c r="G34" s="410">
        <v>7900</v>
      </c>
      <c r="H34" s="410">
        <v>1</v>
      </c>
      <c r="I34" s="410">
        <v>316</v>
      </c>
      <c r="J34" s="410">
        <v>30</v>
      </c>
      <c r="K34" s="410">
        <v>9660</v>
      </c>
      <c r="L34" s="410">
        <v>1.2227848101265824</v>
      </c>
      <c r="M34" s="410">
        <v>322</v>
      </c>
      <c r="N34" s="410">
        <v>11</v>
      </c>
      <c r="O34" s="410">
        <v>3685</v>
      </c>
      <c r="P34" s="479">
        <v>0.46645569620253163</v>
      </c>
      <c r="Q34" s="411">
        <v>335</v>
      </c>
    </row>
    <row r="35" spans="1:17" ht="14.4" customHeight="1" x14ac:dyDescent="0.3">
      <c r="A35" s="406" t="s">
        <v>817</v>
      </c>
      <c r="B35" s="407" t="s">
        <v>671</v>
      </c>
      <c r="C35" s="407" t="s">
        <v>672</v>
      </c>
      <c r="D35" s="407" t="s">
        <v>691</v>
      </c>
      <c r="E35" s="407" t="s">
        <v>692</v>
      </c>
      <c r="F35" s="410">
        <v>6</v>
      </c>
      <c r="G35" s="410">
        <v>2610</v>
      </c>
      <c r="H35" s="410">
        <v>1</v>
      </c>
      <c r="I35" s="410">
        <v>435</v>
      </c>
      <c r="J35" s="410"/>
      <c r="K35" s="410"/>
      <c r="L35" s="410"/>
      <c r="M35" s="410"/>
      <c r="N35" s="410"/>
      <c r="O35" s="410"/>
      <c r="P35" s="479"/>
      <c r="Q35" s="411"/>
    </row>
    <row r="36" spans="1:17" ht="14.4" customHeight="1" x14ac:dyDescent="0.3">
      <c r="A36" s="406" t="s">
        <v>817</v>
      </c>
      <c r="B36" s="407" t="s">
        <v>671</v>
      </c>
      <c r="C36" s="407" t="s">
        <v>672</v>
      </c>
      <c r="D36" s="407" t="s">
        <v>693</v>
      </c>
      <c r="E36" s="407" t="s">
        <v>694</v>
      </c>
      <c r="F36" s="410">
        <v>49</v>
      </c>
      <c r="G36" s="410">
        <v>16562</v>
      </c>
      <c r="H36" s="410">
        <v>1</v>
      </c>
      <c r="I36" s="410">
        <v>338</v>
      </c>
      <c r="J36" s="410">
        <v>42</v>
      </c>
      <c r="K36" s="410">
        <v>14322</v>
      </c>
      <c r="L36" s="410">
        <v>0.86475063398140317</v>
      </c>
      <c r="M36" s="410">
        <v>341</v>
      </c>
      <c r="N36" s="410">
        <v>78</v>
      </c>
      <c r="O36" s="410">
        <v>27222</v>
      </c>
      <c r="P36" s="479">
        <v>1.6436420722135008</v>
      </c>
      <c r="Q36" s="411">
        <v>349</v>
      </c>
    </row>
    <row r="37" spans="1:17" ht="14.4" customHeight="1" x14ac:dyDescent="0.3">
      <c r="A37" s="406" t="s">
        <v>817</v>
      </c>
      <c r="B37" s="407" t="s">
        <v>671</v>
      </c>
      <c r="C37" s="407" t="s">
        <v>672</v>
      </c>
      <c r="D37" s="407" t="s">
        <v>703</v>
      </c>
      <c r="E37" s="407" t="s">
        <v>704</v>
      </c>
      <c r="F37" s="410">
        <v>5</v>
      </c>
      <c r="G37" s="410">
        <v>230</v>
      </c>
      <c r="H37" s="410">
        <v>1</v>
      </c>
      <c r="I37" s="410">
        <v>46</v>
      </c>
      <c r="J37" s="410"/>
      <c r="K37" s="410"/>
      <c r="L37" s="410"/>
      <c r="M37" s="410"/>
      <c r="N37" s="410">
        <v>6</v>
      </c>
      <c r="O37" s="410">
        <v>294</v>
      </c>
      <c r="P37" s="479">
        <v>1.2782608695652173</v>
      </c>
      <c r="Q37" s="411">
        <v>49</v>
      </c>
    </row>
    <row r="38" spans="1:17" ht="14.4" customHeight="1" x14ac:dyDescent="0.3">
      <c r="A38" s="406" t="s">
        <v>817</v>
      </c>
      <c r="B38" s="407" t="s">
        <v>671</v>
      </c>
      <c r="C38" s="407" t="s">
        <v>672</v>
      </c>
      <c r="D38" s="407" t="s">
        <v>705</v>
      </c>
      <c r="E38" s="407" t="s">
        <v>706</v>
      </c>
      <c r="F38" s="410">
        <v>8</v>
      </c>
      <c r="G38" s="410">
        <v>2920</v>
      </c>
      <c r="H38" s="410">
        <v>1</v>
      </c>
      <c r="I38" s="410">
        <v>365</v>
      </c>
      <c r="J38" s="410">
        <v>7</v>
      </c>
      <c r="K38" s="410">
        <v>2632</v>
      </c>
      <c r="L38" s="410">
        <v>0.90136986301369859</v>
      </c>
      <c r="M38" s="410">
        <v>376</v>
      </c>
      <c r="N38" s="410">
        <v>8</v>
      </c>
      <c r="O38" s="410">
        <v>3096</v>
      </c>
      <c r="P38" s="479">
        <v>1.0602739726027397</v>
      </c>
      <c r="Q38" s="411">
        <v>387</v>
      </c>
    </row>
    <row r="39" spans="1:17" ht="14.4" customHeight="1" x14ac:dyDescent="0.3">
      <c r="A39" s="406" t="s">
        <v>817</v>
      </c>
      <c r="B39" s="407" t="s">
        <v>671</v>
      </c>
      <c r="C39" s="407" t="s">
        <v>672</v>
      </c>
      <c r="D39" s="407" t="s">
        <v>707</v>
      </c>
      <c r="E39" s="407" t="s">
        <v>708</v>
      </c>
      <c r="F39" s="410">
        <v>4</v>
      </c>
      <c r="G39" s="410">
        <v>148</v>
      </c>
      <c r="H39" s="410">
        <v>1</v>
      </c>
      <c r="I39" s="410">
        <v>37</v>
      </c>
      <c r="J39" s="410">
        <v>6</v>
      </c>
      <c r="K39" s="410">
        <v>222</v>
      </c>
      <c r="L39" s="410">
        <v>1.5</v>
      </c>
      <c r="M39" s="410">
        <v>37</v>
      </c>
      <c r="N39" s="410">
        <v>2</v>
      </c>
      <c r="O39" s="410">
        <v>76</v>
      </c>
      <c r="P39" s="479">
        <v>0.51351351351351349</v>
      </c>
      <c r="Q39" s="411">
        <v>38</v>
      </c>
    </row>
    <row r="40" spans="1:17" ht="14.4" customHeight="1" x14ac:dyDescent="0.3">
      <c r="A40" s="406" t="s">
        <v>817</v>
      </c>
      <c r="B40" s="407" t="s">
        <v>671</v>
      </c>
      <c r="C40" s="407" t="s">
        <v>672</v>
      </c>
      <c r="D40" s="407" t="s">
        <v>709</v>
      </c>
      <c r="E40" s="407" t="s">
        <v>710</v>
      </c>
      <c r="F40" s="410">
        <v>3</v>
      </c>
      <c r="G40" s="410">
        <v>753</v>
      </c>
      <c r="H40" s="410">
        <v>1</v>
      </c>
      <c r="I40" s="410">
        <v>251</v>
      </c>
      <c r="J40" s="410"/>
      <c r="K40" s="410"/>
      <c r="L40" s="410"/>
      <c r="M40" s="410"/>
      <c r="N40" s="410">
        <v>4</v>
      </c>
      <c r="O40" s="410">
        <v>1056</v>
      </c>
      <c r="P40" s="479">
        <v>1.402390438247012</v>
      </c>
      <c r="Q40" s="411">
        <v>264</v>
      </c>
    </row>
    <row r="41" spans="1:17" ht="14.4" customHeight="1" x14ac:dyDescent="0.3">
      <c r="A41" s="406" t="s">
        <v>817</v>
      </c>
      <c r="B41" s="407" t="s">
        <v>671</v>
      </c>
      <c r="C41" s="407" t="s">
        <v>672</v>
      </c>
      <c r="D41" s="407" t="s">
        <v>713</v>
      </c>
      <c r="E41" s="407" t="s">
        <v>714</v>
      </c>
      <c r="F41" s="410">
        <v>15</v>
      </c>
      <c r="G41" s="410">
        <v>9960</v>
      </c>
      <c r="H41" s="410">
        <v>1</v>
      </c>
      <c r="I41" s="410">
        <v>664</v>
      </c>
      <c r="J41" s="410">
        <v>10</v>
      </c>
      <c r="K41" s="410">
        <v>6760</v>
      </c>
      <c r="L41" s="410">
        <v>0.67871485943775101</v>
      </c>
      <c r="M41" s="410">
        <v>676</v>
      </c>
      <c r="N41" s="410">
        <v>11</v>
      </c>
      <c r="O41" s="410">
        <v>7744</v>
      </c>
      <c r="P41" s="479">
        <v>0.77751004016064262</v>
      </c>
      <c r="Q41" s="411">
        <v>704</v>
      </c>
    </row>
    <row r="42" spans="1:17" ht="14.4" customHeight="1" x14ac:dyDescent="0.3">
      <c r="A42" s="406" t="s">
        <v>817</v>
      </c>
      <c r="B42" s="407" t="s">
        <v>671</v>
      </c>
      <c r="C42" s="407" t="s">
        <v>672</v>
      </c>
      <c r="D42" s="407" t="s">
        <v>717</v>
      </c>
      <c r="E42" s="407" t="s">
        <v>718</v>
      </c>
      <c r="F42" s="410">
        <v>2</v>
      </c>
      <c r="G42" s="410">
        <v>562</v>
      </c>
      <c r="H42" s="410">
        <v>1</v>
      </c>
      <c r="I42" s="410">
        <v>281</v>
      </c>
      <c r="J42" s="410"/>
      <c r="K42" s="410"/>
      <c r="L42" s="410"/>
      <c r="M42" s="410"/>
      <c r="N42" s="410"/>
      <c r="O42" s="410"/>
      <c r="P42" s="479"/>
      <c r="Q42" s="411"/>
    </row>
    <row r="43" spans="1:17" ht="14.4" customHeight="1" x14ac:dyDescent="0.3">
      <c r="A43" s="406" t="s">
        <v>817</v>
      </c>
      <c r="B43" s="407" t="s">
        <v>671</v>
      </c>
      <c r="C43" s="407" t="s">
        <v>672</v>
      </c>
      <c r="D43" s="407" t="s">
        <v>721</v>
      </c>
      <c r="E43" s="407" t="s">
        <v>722</v>
      </c>
      <c r="F43" s="410">
        <v>160</v>
      </c>
      <c r="G43" s="410">
        <v>72960</v>
      </c>
      <c r="H43" s="410">
        <v>1</v>
      </c>
      <c r="I43" s="410">
        <v>456</v>
      </c>
      <c r="J43" s="410">
        <v>154</v>
      </c>
      <c r="K43" s="410">
        <v>71148</v>
      </c>
      <c r="L43" s="410">
        <v>0.97516447368421055</v>
      </c>
      <c r="M43" s="410">
        <v>462</v>
      </c>
      <c r="N43" s="410">
        <v>147</v>
      </c>
      <c r="O43" s="410">
        <v>72618</v>
      </c>
      <c r="P43" s="479">
        <v>0.99531250000000004</v>
      </c>
      <c r="Q43" s="411">
        <v>494</v>
      </c>
    </row>
    <row r="44" spans="1:17" ht="14.4" customHeight="1" x14ac:dyDescent="0.3">
      <c r="A44" s="406" t="s">
        <v>817</v>
      </c>
      <c r="B44" s="407" t="s">
        <v>671</v>
      </c>
      <c r="C44" s="407" t="s">
        <v>672</v>
      </c>
      <c r="D44" s="407" t="s">
        <v>725</v>
      </c>
      <c r="E44" s="407" t="s">
        <v>726</v>
      </c>
      <c r="F44" s="410">
        <v>136</v>
      </c>
      <c r="G44" s="410">
        <v>47328</v>
      </c>
      <c r="H44" s="410">
        <v>1</v>
      </c>
      <c r="I44" s="410">
        <v>348</v>
      </c>
      <c r="J44" s="410">
        <v>106</v>
      </c>
      <c r="K44" s="410">
        <v>37736</v>
      </c>
      <c r="L44" s="410">
        <v>0.79732927653820151</v>
      </c>
      <c r="M44" s="410">
        <v>356</v>
      </c>
      <c r="N44" s="410">
        <v>106</v>
      </c>
      <c r="O44" s="410">
        <v>39220</v>
      </c>
      <c r="P44" s="479">
        <v>0.82868492224475998</v>
      </c>
      <c r="Q44" s="411">
        <v>370</v>
      </c>
    </row>
    <row r="45" spans="1:17" ht="14.4" customHeight="1" x14ac:dyDescent="0.3">
      <c r="A45" s="406" t="s">
        <v>817</v>
      </c>
      <c r="B45" s="407" t="s">
        <v>671</v>
      </c>
      <c r="C45" s="407" t="s">
        <v>672</v>
      </c>
      <c r="D45" s="407" t="s">
        <v>729</v>
      </c>
      <c r="E45" s="407" t="s">
        <v>730</v>
      </c>
      <c r="F45" s="410">
        <v>60</v>
      </c>
      <c r="G45" s="410">
        <v>6180</v>
      </c>
      <c r="H45" s="410">
        <v>1</v>
      </c>
      <c r="I45" s="410">
        <v>103</v>
      </c>
      <c r="J45" s="410">
        <v>25</v>
      </c>
      <c r="K45" s="410">
        <v>2625</v>
      </c>
      <c r="L45" s="410">
        <v>0.42475728155339804</v>
      </c>
      <c r="M45" s="410">
        <v>105</v>
      </c>
      <c r="N45" s="410">
        <v>40</v>
      </c>
      <c r="O45" s="410">
        <v>4440</v>
      </c>
      <c r="P45" s="479">
        <v>0.71844660194174759</v>
      </c>
      <c r="Q45" s="411">
        <v>111</v>
      </c>
    </row>
    <row r="46" spans="1:17" ht="14.4" customHeight="1" x14ac:dyDescent="0.3">
      <c r="A46" s="406" t="s">
        <v>817</v>
      </c>
      <c r="B46" s="407" t="s">
        <v>671</v>
      </c>
      <c r="C46" s="407" t="s">
        <v>672</v>
      </c>
      <c r="D46" s="407" t="s">
        <v>733</v>
      </c>
      <c r="E46" s="407" t="s">
        <v>734</v>
      </c>
      <c r="F46" s="410">
        <v>13</v>
      </c>
      <c r="G46" s="410">
        <v>5941</v>
      </c>
      <c r="H46" s="410">
        <v>1</v>
      </c>
      <c r="I46" s="410">
        <v>457</v>
      </c>
      <c r="J46" s="410">
        <v>7</v>
      </c>
      <c r="K46" s="410">
        <v>3241</v>
      </c>
      <c r="L46" s="410">
        <v>0.54553105537788249</v>
      </c>
      <c r="M46" s="410">
        <v>463</v>
      </c>
      <c r="N46" s="410">
        <v>12</v>
      </c>
      <c r="O46" s="410">
        <v>5940</v>
      </c>
      <c r="P46" s="479">
        <v>0.99983167816865848</v>
      </c>
      <c r="Q46" s="411">
        <v>495</v>
      </c>
    </row>
    <row r="47" spans="1:17" ht="14.4" customHeight="1" x14ac:dyDescent="0.3">
      <c r="A47" s="406" t="s">
        <v>817</v>
      </c>
      <c r="B47" s="407" t="s">
        <v>671</v>
      </c>
      <c r="C47" s="407" t="s">
        <v>672</v>
      </c>
      <c r="D47" s="407" t="s">
        <v>737</v>
      </c>
      <c r="E47" s="407" t="s">
        <v>738</v>
      </c>
      <c r="F47" s="410">
        <v>69</v>
      </c>
      <c r="G47" s="410">
        <v>29601</v>
      </c>
      <c r="H47" s="410">
        <v>1</v>
      </c>
      <c r="I47" s="410">
        <v>429</v>
      </c>
      <c r="J47" s="410">
        <v>33</v>
      </c>
      <c r="K47" s="410">
        <v>14421</v>
      </c>
      <c r="L47" s="410">
        <v>0.48717948717948717</v>
      </c>
      <c r="M47" s="410">
        <v>437</v>
      </c>
      <c r="N47" s="410">
        <v>48</v>
      </c>
      <c r="O47" s="410">
        <v>21888</v>
      </c>
      <c r="P47" s="479">
        <v>0.7394344785649134</v>
      </c>
      <c r="Q47" s="411">
        <v>456</v>
      </c>
    </row>
    <row r="48" spans="1:17" ht="14.4" customHeight="1" x14ac:dyDescent="0.3">
      <c r="A48" s="406" t="s">
        <v>817</v>
      </c>
      <c r="B48" s="407" t="s">
        <v>671</v>
      </c>
      <c r="C48" s="407" t="s">
        <v>672</v>
      </c>
      <c r="D48" s="407" t="s">
        <v>739</v>
      </c>
      <c r="E48" s="407" t="s">
        <v>740</v>
      </c>
      <c r="F48" s="410">
        <v>522</v>
      </c>
      <c r="G48" s="410">
        <v>27666</v>
      </c>
      <c r="H48" s="410">
        <v>1</v>
      </c>
      <c r="I48" s="410">
        <v>53</v>
      </c>
      <c r="J48" s="410">
        <v>486</v>
      </c>
      <c r="K48" s="410">
        <v>26244</v>
      </c>
      <c r="L48" s="410">
        <v>0.94860117111255693</v>
      </c>
      <c r="M48" s="410">
        <v>54</v>
      </c>
      <c r="N48" s="410">
        <v>404</v>
      </c>
      <c r="O48" s="410">
        <v>23432</v>
      </c>
      <c r="P48" s="479">
        <v>0.84696016771488469</v>
      </c>
      <c r="Q48" s="411">
        <v>58</v>
      </c>
    </row>
    <row r="49" spans="1:17" ht="14.4" customHeight="1" x14ac:dyDescent="0.3">
      <c r="A49" s="406" t="s">
        <v>817</v>
      </c>
      <c r="B49" s="407" t="s">
        <v>671</v>
      </c>
      <c r="C49" s="407" t="s">
        <v>672</v>
      </c>
      <c r="D49" s="407" t="s">
        <v>743</v>
      </c>
      <c r="E49" s="407" t="s">
        <v>744</v>
      </c>
      <c r="F49" s="410">
        <v>67</v>
      </c>
      <c r="G49" s="410">
        <v>11055</v>
      </c>
      <c r="H49" s="410">
        <v>1</v>
      </c>
      <c r="I49" s="410">
        <v>165</v>
      </c>
      <c r="J49" s="410">
        <v>100</v>
      </c>
      <c r="K49" s="410">
        <v>16900</v>
      </c>
      <c r="L49" s="410">
        <v>1.5287200361827227</v>
      </c>
      <c r="M49" s="410">
        <v>169</v>
      </c>
      <c r="N49" s="410">
        <v>62</v>
      </c>
      <c r="O49" s="410">
        <v>10850</v>
      </c>
      <c r="P49" s="479">
        <v>0.98145635459068292</v>
      </c>
      <c r="Q49" s="411">
        <v>175</v>
      </c>
    </row>
    <row r="50" spans="1:17" ht="14.4" customHeight="1" x14ac:dyDescent="0.3">
      <c r="A50" s="406" t="s">
        <v>817</v>
      </c>
      <c r="B50" s="407" t="s">
        <v>671</v>
      </c>
      <c r="C50" s="407" t="s">
        <v>672</v>
      </c>
      <c r="D50" s="407" t="s">
        <v>745</v>
      </c>
      <c r="E50" s="407" t="s">
        <v>746</v>
      </c>
      <c r="F50" s="410">
        <v>138</v>
      </c>
      <c r="G50" s="410">
        <v>10902</v>
      </c>
      <c r="H50" s="410">
        <v>1</v>
      </c>
      <c r="I50" s="410">
        <v>79</v>
      </c>
      <c r="J50" s="410">
        <v>45</v>
      </c>
      <c r="K50" s="410">
        <v>3645</v>
      </c>
      <c r="L50" s="410">
        <v>0.33434232250963125</v>
      </c>
      <c r="M50" s="410">
        <v>81</v>
      </c>
      <c r="N50" s="410">
        <v>93</v>
      </c>
      <c r="O50" s="410">
        <v>7905</v>
      </c>
      <c r="P50" s="479">
        <v>0.72509631260319207</v>
      </c>
      <c r="Q50" s="411">
        <v>85</v>
      </c>
    </row>
    <row r="51" spans="1:17" ht="14.4" customHeight="1" x14ac:dyDescent="0.3">
      <c r="A51" s="406" t="s">
        <v>817</v>
      </c>
      <c r="B51" s="407" t="s">
        <v>671</v>
      </c>
      <c r="C51" s="407" t="s">
        <v>672</v>
      </c>
      <c r="D51" s="407" t="s">
        <v>749</v>
      </c>
      <c r="E51" s="407" t="s">
        <v>750</v>
      </c>
      <c r="F51" s="410"/>
      <c r="G51" s="410"/>
      <c r="H51" s="410"/>
      <c r="I51" s="410"/>
      <c r="J51" s="410"/>
      <c r="K51" s="410"/>
      <c r="L51" s="410"/>
      <c r="M51" s="410"/>
      <c r="N51" s="410">
        <v>2</v>
      </c>
      <c r="O51" s="410">
        <v>58</v>
      </c>
      <c r="P51" s="479"/>
      <c r="Q51" s="411">
        <v>29</v>
      </c>
    </row>
    <row r="52" spans="1:17" ht="14.4" customHeight="1" x14ac:dyDescent="0.3">
      <c r="A52" s="406" t="s">
        <v>817</v>
      </c>
      <c r="B52" s="407" t="s">
        <v>671</v>
      </c>
      <c r="C52" s="407" t="s">
        <v>672</v>
      </c>
      <c r="D52" s="407" t="s">
        <v>753</v>
      </c>
      <c r="E52" s="407" t="s">
        <v>754</v>
      </c>
      <c r="F52" s="410">
        <v>10</v>
      </c>
      <c r="G52" s="410">
        <v>1670</v>
      </c>
      <c r="H52" s="410">
        <v>1</v>
      </c>
      <c r="I52" s="410">
        <v>167</v>
      </c>
      <c r="J52" s="410">
        <v>3</v>
      </c>
      <c r="K52" s="410">
        <v>510</v>
      </c>
      <c r="L52" s="410">
        <v>0.30538922155688625</v>
      </c>
      <c r="M52" s="410">
        <v>170</v>
      </c>
      <c r="N52" s="410">
        <v>4</v>
      </c>
      <c r="O52" s="410">
        <v>704</v>
      </c>
      <c r="P52" s="479">
        <v>0.42155688622754489</v>
      </c>
      <c r="Q52" s="411">
        <v>176</v>
      </c>
    </row>
    <row r="53" spans="1:17" ht="14.4" customHeight="1" x14ac:dyDescent="0.3">
      <c r="A53" s="406" t="s">
        <v>817</v>
      </c>
      <c r="B53" s="407" t="s">
        <v>671</v>
      </c>
      <c r="C53" s="407" t="s">
        <v>672</v>
      </c>
      <c r="D53" s="407" t="s">
        <v>757</v>
      </c>
      <c r="E53" s="407" t="s">
        <v>758</v>
      </c>
      <c r="F53" s="410">
        <v>19</v>
      </c>
      <c r="G53" s="410">
        <v>4617</v>
      </c>
      <c r="H53" s="410">
        <v>1</v>
      </c>
      <c r="I53" s="410">
        <v>243</v>
      </c>
      <c r="J53" s="410">
        <v>11</v>
      </c>
      <c r="K53" s="410">
        <v>2717</v>
      </c>
      <c r="L53" s="410">
        <v>0.58847736625514402</v>
      </c>
      <c r="M53" s="410">
        <v>247</v>
      </c>
      <c r="N53" s="410">
        <v>11</v>
      </c>
      <c r="O53" s="410">
        <v>2893</v>
      </c>
      <c r="P53" s="479">
        <v>0.62659735759150959</v>
      </c>
      <c r="Q53" s="411">
        <v>263</v>
      </c>
    </row>
    <row r="54" spans="1:17" ht="14.4" customHeight="1" x14ac:dyDescent="0.3">
      <c r="A54" s="406" t="s">
        <v>817</v>
      </c>
      <c r="B54" s="407" t="s">
        <v>671</v>
      </c>
      <c r="C54" s="407" t="s">
        <v>672</v>
      </c>
      <c r="D54" s="407" t="s">
        <v>759</v>
      </c>
      <c r="E54" s="407" t="s">
        <v>760</v>
      </c>
      <c r="F54" s="410"/>
      <c r="G54" s="410"/>
      <c r="H54" s="410"/>
      <c r="I54" s="410"/>
      <c r="J54" s="410"/>
      <c r="K54" s="410"/>
      <c r="L54" s="410"/>
      <c r="M54" s="410"/>
      <c r="N54" s="410">
        <v>1</v>
      </c>
      <c r="O54" s="410">
        <v>2130</v>
      </c>
      <c r="P54" s="479"/>
      <c r="Q54" s="411">
        <v>2130</v>
      </c>
    </row>
    <row r="55" spans="1:17" ht="14.4" customHeight="1" x14ac:dyDescent="0.3">
      <c r="A55" s="406" t="s">
        <v>817</v>
      </c>
      <c r="B55" s="407" t="s">
        <v>671</v>
      </c>
      <c r="C55" s="407" t="s">
        <v>672</v>
      </c>
      <c r="D55" s="407" t="s">
        <v>772</v>
      </c>
      <c r="E55" s="407" t="s">
        <v>773</v>
      </c>
      <c r="F55" s="410">
        <v>1</v>
      </c>
      <c r="G55" s="410">
        <v>266</v>
      </c>
      <c r="H55" s="410">
        <v>1</v>
      </c>
      <c r="I55" s="410">
        <v>266</v>
      </c>
      <c r="J55" s="410">
        <v>1</v>
      </c>
      <c r="K55" s="410">
        <v>269</v>
      </c>
      <c r="L55" s="410">
        <v>1.0112781954887218</v>
      </c>
      <c r="M55" s="410">
        <v>269</v>
      </c>
      <c r="N55" s="410"/>
      <c r="O55" s="410"/>
      <c r="P55" s="479"/>
      <c r="Q55" s="411"/>
    </row>
    <row r="56" spans="1:17" ht="14.4" customHeight="1" x14ac:dyDescent="0.3">
      <c r="A56" s="406" t="s">
        <v>817</v>
      </c>
      <c r="B56" s="407" t="s">
        <v>671</v>
      </c>
      <c r="C56" s="407" t="s">
        <v>672</v>
      </c>
      <c r="D56" s="407" t="s">
        <v>776</v>
      </c>
      <c r="E56" s="407" t="s">
        <v>777</v>
      </c>
      <c r="F56" s="410">
        <v>1</v>
      </c>
      <c r="G56" s="410">
        <v>101</v>
      </c>
      <c r="H56" s="410">
        <v>1</v>
      </c>
      <c r="I56" s="410">
        <v>101</v>
      </c>
      <c r="J56" s="410"/>
      <c r="K56" s="410"/>
      <c r="L56" s="410"/>
      <c r="M56" s="410"/>
      <c r="N56" s="410">
        <v>2</v>
      </c>
      <c r="O56" s="410">
        <v>214</v>
      </c>
      <c r="P56" s="479">
        <v>2.1188118811881189</v>
      </c>
      <c r="Q56" s="411">
        <v>107</v>
      </c>
    </row>
    <row r="57" spans="1:17" ht="14.4" customHeight="1" x14ac:dyDescent="0.3">
      <c r="A57" s="406" t="s">
        <v>818</v>
      </c>
      <c r="B57" s="407" t="s">
        <v>671</v>
      </c>
      <c r="C57" s="407" t="s">
        <v>672</v>
      </c>
      <c r="D57" s="407" t="s">
        <v>675</v>
      </c>
      <c r="E57" s="407" t="s">
        <v>676</v>
      </c>
      <c r="F57" s="410">
        <v>138</v>
      </c>
      <c r="G57" s="410">
        <v>7314</v>
      </c>
      <c r="H57" s="410">
        <v>1</v>
      </c>
      <c r="I57" s="410">
        <v>53</v>
      </c>
      <c r="J57" s="410">
        <v>70</v>
      </c>
      <c r="K57" s="410">
        <v>3780</v>
      </c>
      <c r="L57" s="410">
        <v>0.51681706316652998</v>
      </c>
      <c r="M57" s="410">
        <v>54</v>
      </c>
      <c r="N57" s="410">
        <v>56</v>
      </c>
      <c r="O57" s="410">
        <v>3248</v>
      </c>
      <c r="P57" s="479">
        <v>0.4440798468690183</v>
      </c>
      <c r="Q57" s="411">
        <v>58</v>
      </c>
    </row>
    <row r="58" spans="1:17" ht="14.4" customHeight="1" x14ac:dyDescent="0.3">
      <c r="A58" s="406" t="s">
        <v>818</v>
      </c>
      <c r="B58" s="407" t="s">
        <v>671</v>
      </c>
      <c r="C58" s="407" t="s">
        <v>672</v>
      </c>
      <c r="D58" s="407" t="s">
        <v>677</v>
      </c>
      <c r="E58" s="407" t="s">
        <v>678</v>
      </c>
      <c r="F58" s="410">
        <v>6</v>
      </c>
      <c r="G58" s="410">
        <v>726</v>
      </c>
      <c r="H58" s="410">
        <v>1</v>
      </c>
      <c r="I58" s="410">
        <v>121</v>
      </c>
      <c r="J58" s="410">
        <v>2</v>
      </c>
      <c r="K58" s="410">
        <v>246</v>
      </c>
      <c r="L58" s="410">
        <v>0.33884297520661155</v>
      </c>
      <c r="M58" s="410">
        <v>123</v>
      </c>
      <c r="N58" s="410">
        <v>2</v>
      </c>
      <c r="O58" s="410">
        <v>262</v>
      </c>
      <c r="P58" s="479">
        <v>0.3608815426997245</v>
      </c>
      <c r="Q58" s="411">
        <v>131</v>
      </c>
    </row>
    <row r="59" spans="1:17" ht="14.4" customHeight="1" x14ac:dyDescent="0.3">
      <c r="A59" s="406" t="s">
        <v>818</v>
      </c>
      <c r="B59" s="407" t="s">
        <v>671</v>
      </c>
      <c r="C59" s="407" t="s">
        <v>672</v>
      </c>
      <c r="D59" s="407" t="s">
        <v>679</v>
      </c>
      <c r="E59" s="407" t="s">
        <v>680</v>
      </c>
      <c r="F59" s="410">
        <v>1</v>
      </c>
      <c r="G59" s="410">
        <v>174</v>
      </c>
      <c r="H59" s="410">
        <v>1</v>
      </c>
      <c r="I59" s="410">
        <v>174</v>
      </c>
      <c r="J59" s="410"/>
      <c r="K59" s="410"/>
      <c r="L59" s="410"/>
      <c r="M59" s="410"/>
      <c r="N59" s="410"/>
      <c r="O59" s="410"/>
      <c r="P59" s="479"/>
      <c r="Q59" s="411"/>
    </row>
    <row r="60" spans="1:17" ht="14.4" customHeight="1" x14ac:dyDescent="0.3">
      <c r="A60" s="406" t="s">
        <v>818</v>
      </c>
      <c r="B60" s="407" t="s">
        <v>671</v>
      </c>
      <c r="C60" s="407" t="s">
        <v>672</v>
      </c>
      <c r="D60" s="407" t="s">
        <v>685</v>
      </c>
      <c r="E60" s="407" t="s">
        <v>686</v>
      </c>
      <c r="F60" s="410">
        <v>51</v>
      </c>
      <c r="G60" s="410">
        <v>8568</v>
      </c>
      <c r="H60" s="410">
        <v>1</v>
      </c>
      <c r="I60" s="410">
        <v>168</v>
      </c>
      <c r="J60" s="410">
        <v>38</v>
      </c>
      <c r="K60" s="410">
        <v>6536</v>
      </c>
      <c r="L60" s="410">
        <v>0.76283846872082162</v>
      </c>
      <c r="M60" s="410">
        <v>172</v>
      </c>
      <c r="N60" s="410">
        <v>26</v>
      </c>
      <c r="O60" s="410">
        <v>4654</v>
      </c>
      <c r="P60" s="479">
        <v>0.54318394024276373</v>
      </c>
      <c r="Q60" s="411">
        <v>179</v>
      </c>
    </row>
    <row r="61" spans="1:17" ht="14.4" customHeight="1" x14ac:dyDescent="0.3">
      <c r="A61" s="406" t="s">
        <v>818</v>
      </c>
      <c r="B61" s="407" t="s">
        <v>671</v>
      </c>
      <c r="C61" s="407" t="s">
        <v>672</v>
      </c>
      <c r="D61" s="407" t="s">
        <v>687</v>
      </c>
      <c r="E61" s="407" t="s">
        <v>688</v>
      </c>
      <c r="F61" s="410">
        <v>25</v>
      </c>
      <c r="G61" s="410">
        <v>13125</v>
      </c>
      <c r="H61" s="410">
        <v>1</v>
      </c>
      <c r="I61" s="410">
        <v>525</v>
      </c>
      <c r="J61" s="410">
        <v>20</v>
      </c>
      <c r="K61" s="410">
        <v>10660</v>
      </c>
      <c r="L61" s="410">
        <v>0.81219047619047624</v>
      </c>
      <c r="M61" s="410">
        <v>533</v>
      </c>
      <c r="N61" s="410">
        <v>17</v>
      </c>
      <c r="O61" s="410">
        <v>9673</v>
      </c>
      <c r="P61" s="479">
        <v>0.7369904761904762</v>
      </c>
      <c r="Q61" s="411">
        <v>569</v>
      </c>
    </row>
    <row r="62" spans="1:17" ht="14.4" customHeight="1" x14ac:dyDescent="0.3">
      <c r="A62" s="406" t="s">
        <v>818</v>
      </c>
      <c r="B62" s="407" t="s">
        <v>671</v>
      </c>
      <c r="C62" s="407" t="s">
        <v>672</v>
      </c>
      <c r="D62" s="407" t="s">
        <v>689</v>
      </c>
      <c r="E62" s="407" t="s">
        <v>690</v>
      </c>
      <c r="F62" s="410">
        <v>165</v>
      </c>
      <c r="G62" s="410">
        <v>52140</v>
      </c>
      <c r="H62" s="410">
        <v>1</v>
      </c>
      <c r="I62" s="410">
        <v>316</v>
      </c>
      <c r="J62" s="410">
        <v>100</v>
      </c>
      <c r="K62" s="410">
        <v>32200</v>
      </c>
      <c r="L62" s="410">
        <v>0.61756808592251633</v>
      </c>
      <c r="M62" s="410">
        <v>322</v>
      </c>
      <c r="N62" s="410">
        <v>73</v>
      </c>
      <c r="O62" s="410">
        <v>24455</v>
      </c>
      <c r="P62" s="479">
        <v>0.46902570003835825</v>
      </c>
      <c r="Q62" s="411">
        <v>335</v>
      </c>
    </row>
    <row r="63" spans="1:17" ht="14.4" customHeight="1" x14ac:dyDescent="0.3">
      <c r="A63" s="406" t="s">
        <v>818</v>
      </c>
      <c r="B63" s="407" t="s">
        <v>671</v>
      </c>
      <c r="C63" s="407" t="s">
        <v>672</v>
      </c>
      <c r="D63" s="407" t="s">
        <v>691</v>
      </c>
      <c r="E63" s="407" t="s">
        <v>692</v>
      </c>
      <c r="F63" s="410">
        <v>14</v>
      </c>
      <c r="G63" s="410">
        <v>6090</v>
      </c>
      <c r="H63" s="410">
        <v>1</v>
      </c>
      <c r="I63" s="410">
        <v>435</v>
      </c>
      <c r="J63" s="410">
        <v>6</v>
      </c>
      <c r="K63" s="410">
        <v>2634</v>
      </c>
      <c r="L63" s="410">
        <v>0.43251231527093598</v>
      </c>
      <c r="M63" s="410">
        <v>439</v>
      </c>
      <c r="N63" s="410">
        <v>1</v>
      </c>
      <c r="O63" s="410">
        <v>458</v>
      </c>
      <c r="P63" s="479">
        <v>7.520525451559934E-2</v>
      </c>
      <c r="Q63" s="411">
        <v>458</v>
      </c>
    </row>
    <row r="64" spans="1:17" ht="14.4" customHeight="1" x14ac:dyDescent="0.3">
      <c r="A64" s="406" t="s">
        <v>818</v>
      </c>
      <c r="B64" s="407" t="s">
        <v>671</v>
      </c>
      <c r="C64" s="407" t="s">
        <v>672</v>
      </c>
      <c r="D64" s="407" t="s">
        <v>693</v>
      </c>
      <c r="E64" s="407" t="s">
        <v>694</v>
      </c>
      <c r="F64" s="410">
        <v>223</v>
      </c>
      <c r="G64" s="410">
        <v>75374</v>
      </c>
      <c r="H64" s="410">
        <v>1</v>
      </c>
      <c r="I64" s="410">
        <v>338</v>
      </c>
      <c r="J64" s="410">
        <v>156</v>
      </c>
      <c r="K64" s="410">
        <v>53196</v>
      </c>
      <c r="L64" s="410">
        <v>0.70576060710589861</v>
      </c>
      <c r="M64" s="410">
        <v>341</v>
      </c>
      <c r="N64" s="410">
        <v>118</v>
      </c>
      <c r="O64" s="410">
        <v>41182</v>
      </c>
      <c r="P64" s="479">
        <v>0.5463687743784329</v>
      </c>
      <c r="Q64" s="411">
        <v>349</v>
      </c>
    </row>
    <row r="65" spans="1:17" ht="14.4" customHeight="1" x14ac:dyDescent="0.3">
      <c r="A65" s="406" t="s">
        <v>818</v>
      </c>
      <c r="B65" s="407" t="s">
        <v>671</v>
      </c>
      <c r="C65" s="407" t="s">
        <v>672</v>
      </c>
      <c r="D65" s="407" t="s">
        <v>695</v>
      </c>
      <c r="E65" s="407" t="s">
        <v>696</v>
      </c>
      <c r="F65" s="410">
        <v>9</v>
      </c>
      <c r="G65" s="410">
        <v>14301</v>
      </c>
      <c r="H65" s="410">
        <v>1</v>
      </c>
      <c r="I65" s="410">
        <v>1589</v>
      </c>
      <c r="J65" s="410">
        <v>5</v>
      </c>
      <c r="K65" s="410">
        <v>7990</v>
      </c>
      <c r="L65" s="410">
        <v>0.55870218865813581</v>
      </c>
      <c r="M65" s="410">
        <v>1598</v>
      </c>
      <c r="N65" s="410">
        <v>8</v>
      </c>
      <c r="O65" s="410">
        <v>13224</v>
      </c>
      <c r="P65" s="479">
        <v>0.92469058107824631</v>
      </c>
      <c r="Q65" s="411">
        <v>1653</v>
      </c>
    </row>
    <row r="66" spans="1:17" ht="14.4" customHeight="1" x14ac:dyDescent="0.3">
      <c r="A66" s="406" t="s">
        <v>818</v>
      </c>
      <c r="B66" s="407" t="s">
        <v>671</v>
      </c>
      <c r="C66" s="407" t="s">
        <v>672</v>
      </c>
      <c r="D66" s="407" t="s">
        <v>699</v>
      </c>
      <c r="E66" s="407" t="s">
        <v>700</v>
      </c>
      <c r="F66" s="410">
        <v>6</v>
      </c>
      <c r="G66" s="410">
        <v>35160</v>
      </c>
      <c r="H66" s="410">
        <v>1</v>
      </c>
      <c r="I66" s="410">
        <v>5860</v>
      </c>
      <c r="J66" s="410">
        <v>4</v>
      </c>
      <c r="K66" s="410">
        <v>23732</v>
      </c>
      <c r="L66" s="410">
        <v>0.67497155858930602</v>
      </c>
      <c r="M66" s="410">
        <v>5933</v>
      </c>
      <c r="N66" s="410">
        <v>1</v>
      </c>
      <c r="O66" s="410">
        <v>6226</v>
      </c>
      <c r="P66" s="479">
        <v>0.17707622298065984</v>
      </c>
      <c r="Q66" s="411">
        <v>6226</v>
      </c>
    </row>
    <row r="67" spans="1:17" ht="14.4" customHeight="1" x14ac:dyDescent="0.3">
      <c r="A67" s="406" t="s">
        <v>818</v>
      </c>
      <c r="B67" s="407" t="s">
        <v>671</v>
      </c>
      <c r="C67" s="407" t="s">
        <v>672</v>
      </c>
      <c r="D67" s="407" t="s">
        <v>703</v>
      </c>
      <c r="E67" s="407" t="s">
        <v>704</v>
      </c>
      <c r="F67" s="410">
        <v>2</v>
      </c>
      <c r="G67" s="410">
        <v>92</v>
      </c>
      <c r="H67" s="410">
        <v>1</v>
      </c>
      <c r="I67" s="410">
        <v>46</v>
      </c>
      <c r="J67" s="410"/>
      <c r="K67" s="410"/>
      <c r="L67" s="410"/>
      <c r="M67" s="410"/>
      <c r="N67" s="410">
        <v>17</v>
      </c>
      <c r="O67" s="410">
        <v>833</v>
      </c>
      <c r="P67" s="479">
        <v>9.054347826086957</v>
      </c>
      <c r="Q67" s="411">
        <v>49</v>
      </c>
    </row>
    <row r="68" spans="1:17" ht="14.4" customHeight="1" x14ac:dyDescent="0.3">
      <c r="A68" s="406" t="s">
        <v>818</v>
      </c>
      <c r="B68" s="407" t="s">
        <v>671</v>
      </c>
      <c r="C68" s="407" t="s">
        <v>672</v>
      </c>
      <c r="D68" s="407" t="s">
        <v>705</v>
      </c>
      <c r="E68" s="407" t="s">
        <v>706</v>
      </c>
      <c r="F68" s="410">
        <v>9</v>
      </c>
      <c r="G68" s="410">
        <v>3285</v>
      </c>
      <c r="H68" s="410">
        <v>1</v>
      </c>
      <c r="I68" s="410">
        <v>365</v>
      </c>
      <c r="J68" s="410">
        <v>9</v>
      </c>
      <c r="K68" s="410">
        <v>3384</v>
      </c>
      <c r="L68" s="410">
        <v>1.0301369863013699</v>
      </c>
      <c r="M68" s="410">
        <v>376</v>
      </c>
      <c r="N68" s="410">
        <v>14</v>
      </c>
      <c r="O68" s="410">
        <v>5418</v>
      </c>
      <c r="P68" s="479">
        <v>1.6493150684931508</v>
      </c>
      <c r="Q68" s="411">
        <v>387</v>
      </c>
    </row>
    <row r="69" spans="1:17" ht="14.4" customHeight="1" x14ac:dyDescent="0.3">
      <c r="A69" s="406" t="s">
        <v>818</v>
      </c>
      <c r="B69" s="407" t="s">
        <v>671</v>
      </c>
      <c r="C69" s="407" t="s">
        <v>672</v>
      </c>
      <c r="D69" s="407" t="s">
        <v>707</v>
      </c>
      <c r="E69" s="407" t="s">
        <v>708</v>
      </c>
      <c r="F69" s="410">
        <v>1</v>
      </c>
      <c r="G69" s="410">
        <v>37</v>
      </c>
      <c r="H69" s="410">
        <v>1</v>
      </c>
      <c r="I69" s="410">
        <v>37</v>
      </c>
      <c r="J69" s="410"/>
      <c r="K69" s="410"/>
      <c r="L69" s="410"/>
      <c r="M69" s="410"/>
      <c r="N69" s="410">
        <v>2</v>
      </c>
      <c r="O69" s="410">
        <v>76</v>
      </c>
      <c r="P69" s="479">
        <v>2.0540540540540539</v>
      </c>
      <c r="Q69" s="411">
        <v>38</v>
      </c>
    </row>
    <row r="70" spans="1:17" ht="14.4" customHeight="1" x14ac:dyDescent="0.3">
      <c r="A70" s="406" t="s">
        <v>818</v>
      </c>
      <c r="B70" s="407" t="s">
        <v>671</v>
      </c>
      <c r="C70" s="407" t="s">
        <v>672</v>
      </c>
      <c r="D70" s="407" t="s">
        <v>709</v>
      </c>
      <c r="E70" s="407" t="s">
        <v>710</v>
      </c>
      <c r="F70" s="410"/>
      <c r="G70" s="410"/>
      <c r="H70" s="410"/>
      <c r="I70" s="410"/>
      <c r="J70" s="410"/>
      <c r="K70" s="410"/>
      <c r="L70" s="410"/>
      <c r="M70" s="410"/>
      <c r="N70" s="410">
        <v>2</v>
      </c>
      <c r="O70" s="410">
        <v>528</v>
      </c>
      <c r="P70" s="479"/>
      <c r="Q70" s="411">
        <v>264</v>
      </c>
    </row>
    <row r="71" spans="1:17" ht="14.4" customHeight="1" x14ac:dyDescent="0.3">
      <c r="A71" s="406" t="s">
        <v>818</v>
      </c>
      <c r="B71" s="407" t="s">
        <v>671</v>
      </c>
      <c r="C71" s="407" t="s">
        <v>672</v>
      </c>
      <c r="D71" s="407" t="s">
        <v>713</v>
      </c>
      <c r="E71" s="407" t="s">
        <v>714</v>
      </c>
      <c r="F71" s="410">
        <v>13</v>
      </c>
      <c r="G71" s="410">
        <v>8632</v>
      </c>
      <c r="H71" s="410">
        <v>1</v>
      </c>
      <c r="I71" s="410">
        <v>664</v>
      </c>
      <c r="J71" s="410">
        <v>17</v>
      </c>
      <c r="K71" s="410">
        <v>11492</v>
      </c>
      <c r="L71" s="410">
        <v>1.3313253012048192</v>
      </c>
      <c r="M71" s="410">
        <v>676</v>
      </c>
      <c r="N71" s="410">
        <v>15</v>
      </c>
      <c r="O71" s="410">
        <v>10560</v>
      </c>
      <c r="P71" s="479">
        <v>1.2233549582947174</v>
      </c>
      <c r="Q71" s="411">
        <v>704</v>
      </c>
    </row>
    <row r="72" spans="1:17" ht="14.4" customHeight="1" x14ac:dyDescent="0.3">
      <c r="A72" s="406" t="s">
        <v>818</v>
      </c>
      <c r="B72" s="407" t="s">
        <v>671</v>
      </c>
      <c r="C72" s="407" t="s">
        <v>672</v>
      </c>
      <c r="D72" s="407" t="s">
        <v>715</v>
      </c>
      <c r="E72" s="407" t="s">
        <v>716</v>
      </c>
      <c r="F72" s="410">
        <v>1</v>
      </c>
      <c r="G72" s="410">
        <v>136</v>
      </c>
      <c r="H72" s="410">
        <v>1</v>
      </c>
      <c r="I72" s="410">
        <v>136</v>
      </c>
      <c r="J72" s="410">
        <v>2</v>
      </c>
      <c r="K72" s="410">
        <v>276</v>
      </c>
      <c r="L72" s="410">
        <v>2.0294117647058822</v>
      </c>
      <c r="M72" s="410">
        <v>138</v>
      </c>
      <c r="N72" s="410"/>
      <c r="O72" s="410"/>
      <c r="P72" s="479"/>
      <c r="Q72" s="411"/>
    </row>
    <row r="73" spans="1:17" ht="14.4" customHeight="1" x14ac:dyDescent="0.3">
      <c r="A73" s="406" t="s">
        <v>818</v>
      </c>
      <c r="B73" s="407" t="s">
        <v>671</v>
      </c>
      <c r="C73" s="407" t="s">
        <v>672</v>
      </c>
      <c r="D73" s="407" t="s">
        <v>717</v>
      </c>
      <c r="E73" s="407" t="s">
        <v>718</v>
      </c>
      <c r="F73" s="410">
        <v>19</v>
      </c>
      <c r="G73" s="410">
        <v>5339</v>
      </c>
      <c r="H73" s="410">
        <v>1</v>
      </c>
      <c r="I73" s="410">
        <v>281</v>
      </c>
      <c r="J73" s="410">
        <v>7</v>
      </c>
      <c r="K73" s="410">
        <v>1995</v>
      </c>
      <c r="L73" s="410">
        <v>0.37366548042704628</v>
      </c>
      <c r="M73" s="410">
        <v>285</v>
      </c>
      <c r="N73" s="410">
        <v>4</v>
      </c>
      <c r="O73" s="410">
        <v>1216</v>
      </c>
      <c r="P73" s="479">
        <v>0.22775800711743771</v>
      </c>
      <c r="Q73" s="411">
        <v>304</v>
      </c>
    </row>
    <row r="74" spans="1:17" ht="14.4" customHeight="1" x14ac:dyDescent="0.3">
      <c r="A74" s="406" t="s">
        <v>818</v>
      </c>
      <c r="B74" s="407" t="s">
        <v>671</v>
      </c>
      <c r="C74" s="407" t="s">
        <v>672</v>
      </c>
      <c r="D74" s="407" t="s">
        <v>721</v>
      </c>
      <c r="E74" s="407" t="s">
        <v>722</v>
      </c>
      <c r="F74" s="410">
        <v>83</v>
      </c>
      <c r="G74" s="410">
        <v>37848</v>
      </c>
      <c r="H74" s="410">
        <v>1</v>
      </c>
      <c r="I74" s="410">
        <v>456</v>
      </c>
      <c r="J74" s="410">
        <v>44</v>
      </c>
      <c r="K74" s="410">
        <v>20328</v>
      </c>
      <c r="L74" s="410">
        <v>0.53709575142675969</v>
      </c>
      <c r="M74" s="410">
        <v>462</v>
      </c>
      <c r="N74" s="410">
        <v>45</v>
      </c>
      <c r="O74" s="410">
        <v>22230</v>
      </c>
      <c r="P74" s="479">
        <v>0.58734939759036142</v>
      </c>
      <c r="Q74" s="411">
        <v>494</v>
      </c>
    </row>
    <row r="75" spans="1:17" ht="14.4" customHeight="1" x14ac:dyDescent="0.3">
      <c r="A75" s="406" t="s">
        <v>818</v>
      </c>
      <c r="B75" s="407" t="s">
        <v>671</v>
      </c>
      <c r="C75" s="407" t="s">
        <v>672</v>
      </c>
      <c r="D75" s="407" t="s">
        <v>725</v>
      </c>
      <c r="E75" s="407" t="s">
        <v>726</v>
      </c>
      <c r="F75" s="410">
        <v>98</v>
      </c>
      <c r="G75" s="410">
        <v>34104</v>
      </c>
      <c r="H75" s="410">
        <v>1</v>
      </c>
      <c r="I75" s="410">
        <v>348</v>
      </c>
      <c r="J75" s="410">
        <v>49</v>
      </c>
      <c r="K75" s="410">
        <v>17444</v>
      </c>
      <c r="L75" s="410">
        <v>0.5114942528735632</v>
      </c>
      <c r="M75" s="410">
        <v>356</v>
      </c>
      <c r="N75" s="410">
        <v>44</v>
      </c>
      <c r="O75" s="410">
        <v>16280</v>
      </c>
      <c r="P75" s="479">
        <v>0.47736335913675815</v>
      </c>
      <c r="Q75" s="411">
        <v>370</v>
      </c>
    </row>
    <row r="76" spans="1:17" ht="14.4" customHeight="1" x14ac:dyDescent="0.3">
      <c r="A76" s="406" t="s">
        <v>818</v>
      </c>
      <c r="B76" s="407" t="s">
        <v>671</v>
      </c>
      <c r="C76" s="407" t="s">
        <v>672</v>
      </c>
      <c r="D76" s="407" t="s">
        <v>727</v>
      </c>
      <c r="E76" s="407" t="s">
        <v>728</v>
      </c>
      <c r="F76" s="410">
        <v>2</v>
      </c>
      <c r="G76" s="410">
        <v>5772</v>
      </c>
      <c r="H76" s="410">
        <v>1</v>
      </c>
      <c r="I76" s="410">
        <v>2886</v>
      </c>
      <c r="J76" s="410"/>
      <c r="K76" s="410"/>
      <c r="L76" s="410"/>
      <c r="M76" s="410"/>
      <c r="N76" s="410"/>
      <c r="O76" s="410"/>
      <c r="P76" s="479"/>
      <c r="Q76" s="411"/>
    </row>
    <row r="77" spans="1:17" ht="14.4" customHeight="1" x14ac:dyDescent="0.3">
      <c r="A77" s="406" t="s">
        <v>818</v>
      </c>
      <c r="B77" s="407" t="s">
        <v>671</v>
      </c>
      <c r="C77" s="407" t="s">
        <v>672</v>
      </c>
      <c r="D77" s="407" t="s">
        <v>784</v>
      </c>
      <c r="E77" s="407" t="s">
        <v>785</v>
      </c>
      <c r="F77" s="410">
        <v>1</v>
      </c>
      <c r="G77" s="410">
        <v>12779</v>
      </c>
      <c r="H77" s="410">
        <v>1</v>
      </c>
      <c r="I77" s="410">
        <v>12779</v>
      </c>
      <c r="J77" s="410"/>
      <c r="K77" s="410"/>
      <c r="L77" s="410"/>
      <c r="M77" s="410"/>
      <c r="N77" s="410"/>
      <c r="O77" s="410"/>
      <c r="P77" s="479"/>
      <c r="Q77" s="411"/>
    </row>
    <row r="78" spans="1:17" ht="14.4" customHeight="1" x14ac:dyDescent="0.3">
      <c r="A78" s="406" t="s">
        <v>818</v>
      </c>
      <c r="B78" s="407" t="s">
        <v>671</v>
      </c>
      <c r="C78" s="407" t="s">
        <v>672</v>
      </c>
      <c r="D78" s="407" t="s">
        <v>819</v>
      </c>
      <c r="E78" s="407" t="s">
        <v>820</v>
      </c>
      <c r="F78" s="410"/>
      <c r="G78" s="410"/>
      <c r="H78" s="410"/>
      <c r="I78" s="410"/>
      <c r="J78" s="410"/>
      <c r="K78" s="410"/>
      <c r="L78" s="410"/>
      <c r="M78" s="410"/>
      <c r="N78" s="410">
        <v>1</v>
      </c>
      <c r="O78" s="410">
        <v>4659</v>
      </c>
      <c r="P78" s="479"/>
      <c r="Q78" s="411">
        <v>4659</v>
      </c>
    </row>
    <row r="79" spans="1:17" ht="14.4" customHeight="1" x14ac:dyDescent="0.3">
      <c r="A79" s="406" t="s">
        <v>818</v>
      </c>
      <c r="B79" s="407" t="s">
        <v>671</v>
      </c>
      <c r="C79" s="407" t="s">
        <v>672</v>
      </c>
      <c r="D79" s="407" t="s">
        <v>729</v>
      </c>
      <c r="E79" s="407" t="s">
        <v>730</v>
      </c>
      <c r="F79" s="410">
        <v>22</v>
      </c>
      <c r="G79" s="410">
        <v>2266</v>
      </c>
      <c r="H79" s="410">
        <v>1</v>
      </c>
      <c r="I79" s="410">
        <v>103</v>
      </c>
      <c r="J79" s="410">
        <v>7</v>
      </c>
      <c r="K79" s="410">
        <v>735</v>
      </c>
      <c r="L79" s="410">
        <v>0.32436010591350395</v>
      </c>
      <c r="M79" s="410">
        <v>105</v>
      </c>
      <c r="N79" s="410">
        <v>8</v>
      </c>
      <c r="O79" s="410">
        <v>888</v>
      </c>
      <c r="P79" s="479">
        <v>0.39187996469549868</v>
      </c>
      <c r="Q79" s="411">
        <v>111</v>
      </c>
    </row>
    <row r="80" spans="1:17" ht="14.4" customHeight="1" x14ac:dyDescent="0.3">
      <c r="A80" s="406" t="s">
        <v>818</v>
      </c>
      <c r="B80" s="407" t="s">
        <v>671</v>
      </c>
      <c r="C80" s="407" t="s">
        <v>672</v>
      </c>
      <c r="D80" s="407" t="s">
        <v>731</v>
      </c>
      <c r="E80" s="407" t="s">
        <v>732</v>
      </c>
      <c r="F80" s="410"/>
      <c r="G80" s="410"/>
      <c r="H80" s="410"/>
      <c r="I80" s="410"/>
      <c r="J80" s="410"/>
      <c r="K80" s="410"/>
      <c r="L80" s="410"/>
      <c r="M80" s="410"/>
      <c r="N80" s="410">
        <v>1</v>
      </c>
      <c r="O80" s="410">
        <v>125</v>
      </c>
      <c r="P80" s="479"/>
      <c r="Q80" s="411">
        <v>125</v>
      </c>
    </row>
    <row r="81" spans="1:17" ht="14.4" customHeight="1" x14ac:dyDescent="0.3">
      <c r="A81" s="406" t="s">
        <v>818</v>
      </c>
      <c r="B81" s="407" t="s">
        <v>671</v>
      </c>
      <c r="C81" s="407" t="s">
        <v>672</v>
      </c>
      <c r="D81" s="407" t="s">
        <v>733</v>
      </c>
      <c r="E81" s="407" t="s">
        <v>734</v>
      </c>
      <c r="F81" s="410">
        <v>1</v>
      </c>
      <c r="G81" s="410">
        <v>457</v>
      </c>
      <c r="H81" s="410">
        <v>1</v>
      </c>
      <c r="I81" s="410">
        <v>457</v>
      </c>
      <c r="J81" s="410">
        <v>2</v>
      </c>
      <c r="K81" s="410">
        <v>926</v>
      </c>
      <c r="L81" s="410">
        <v>2.0262582056892779</v>
      </c>
      <c r="M81" s="410">
        <v>463</v>
      </c>
      <c r="N81" s="410">
        <v>6</v>
      </c>
      <c r="O81" s="410">
        <v>2970</v>
      </c>
      <c r="P81" s="479">
        <v>6.4989059080962797</v>
      </c>
      <c r="Q81" s="411">
        <v>495</v>
      </c>
    </row>
    <row r="82" spans="1:17" ht="14.4" customHeight="1" x14ac:dyDescent="0.3">
      <c r="A82" s="406" t="s">
        <v>818</v>
      </c>
      <c r="B82" s="407" t="s">
        <v>671</v>
      </c>
      <c r="C82" s="407" t="s">
        <v>672</v>
      </c>
      <c r="D82" s="407" t="s">
        <v>735</v>
      </c>
      <c r="E82" s="407" t="s">
        <v>736</v>
      </c>
      <c r="F82" s="410">
        <v>1</v>
      </c>
      <c r="G82" s="410">
        <v>1245</v>
      </c>
      <c r="H82" s="410">
        <v>1</v>
      </c>
      <c r="I82" s="410">
        <v>1245</v>
      </c>
      <c r="J82" s="410"/>
      <c r="K82" s="410"/>
      <c r="L82" s="410"/>
      <c r="M82" s="410"/>
      <c r="N82" s="410">
        <v>1</v>
      </c>
      <c r="O82" s="410">
        <v>1283</v>
      </c>
      <c r="P82" s="479">
        <v>1.0305220883534136</v>
      </c>
      <c r="Q82" s="411">
        <v>1283</v>
      </c>
    </row>
    <row r="83" spans="1:17" ht="14.4" customHeight="1" x14ac:dyDescent="0.3">
      <c r="A83" s="406" t="s">
        <v>818</v>
      </c>
      <c r="B83" s="407" t="s">
        <v>671</v>
      </c>
      <c r="C83" s="407" t="s">
        <v>672</v>
      </c>
      <c r="D83" s="407" t="s">
        <v>737</v>
      </c>
      <c r="E83" s="407" t="s">
        <v>738</v>
      </c>
      <c r="F83" s="410">
        <v>92</v>
      </c>
      <c r="G83" s="410">
        <v>39468</v>
      </c>
      <c r="H83" s="410">
        <v>1</v>
      </c>
      <c r="I83" s="410">
        <v>429</v>
      </c>
      <c r="J83" s="410">
        <v>55</v>
      </c>
      <c r="K83" s="410">
        <v>24035</v>
      </c>
      <c r="L83" s="410">
        <v>0.60897435897435892</v>
      </c>
      <c r="M83" s="410">
        <v>437</v>
      </c>
      <c r="N83" s="410">
        <v>41</v>
      </c>
      <c r="O83" s="410">
        <v>18696</v>
      </c>
      <c r="P83" s="479">
        <v>0.47370021283064762</v>
      </c>
      <c r="Q83" s="411">
        <v>456</v>
      </c>
    </row>
    <row r="84" spans="1:17" ht="14.4" customHeight="1" x14ac:dyDescent="0.3">
      <c r="A84" s="406" t="s">
        <v>818</v>
      </c>
      <c r="B84" s="407" t="s">
        <v>671</v>
      </c>
      <c r="C84" s="407" t="s">
        <v>672</v>
      </c>
      <c r="D84" s="407" t="s">
        <v>739</v>
      </c>
      <c r="E84" s="407" t="s">
        <v>740</v>
      </c>
      <c r="F84" s="410">
        <v>112</v>
      </c>
      <c r="G84" s="410">
        <v>5936</v>
      </c>
      <c r="H84" s="410">
        <v>1</v>
      </c>
      <c r="I84" s="410">
        <v>53</v>
      </c>
      <c r="J84" s="410">
        <v>36</v>
      </c>
      <c r="K84" s="410">
        <v>1944</v>
      </c>
      <c r="L84" s="410">
        <v>0.3274932614555256</v>
      </c>
      <c r="M84" s="410">
        <v>54</v>
      </c>
      <c r="N84" s="410">
        <v>56</v>
      </c>
      <c r="O84" s="410">
        <v>3248</v>
      </c>
      <c r="P84" s="479">
        <v>0.54716981132075471</v>
      </c>
      <c r="Q84" s="411">
        <v>58</v>
      </c>
    </row>
    <row r="85" spans="1:17" ht="14.4" customHeight="1" x14ac:dyDescent="0.3">
      <c r="A85" s="406" t="s">
        <v>818</v>
      </c>
      <c r="B85" s="407" t="s">
        <v>671</v>
      </c>
      <c r="C85" s="407" t="s">
        <v>672</v>
      </c>
      <c r="D85" s="407" t="s">
        <v>741</v>
      </c>
      <c r="E85" s="407" t="s">
        <v>742</v>
      </c>
      <c r="F85" s="410">
        <v>1</v>
      </c>
      <c r="G85" s="410">
        <v>2164</v>
      </c>
      <c r="H85" s="410">
        <v>1</v>
      </c>
      <c r="I85" s="410">
        <v>2164</v>
      </c>
      <c r="J85" s="410"/>
      <c r="K85" s="410"/>
      <c r="L85" s="410"/>
      <c r="M85" s="410"/>
      <c r="N85" s="410"/>
      <c r="O85" s="410"/>
      <c r="P85" s="479"/>
      <c r="Q85" s="411"/>
    </row>
    <row r="86" spans="1:17" ht="14.4" customHeight="1" x14ac:dyDescent="0.3">
      <c r="A86" s="406" t="s">
        <v>818</v>
      </c>
      <c r="B86" s="407" t="s">
        <v>671</v>
      </c>
      <c r="C86" s="407" t="s">
        <v>672</v>
      </c>
      <c r="D86" s="407" t="s">
        <v>743</v>
      </c>
      <c r="E86" s="407" t="s">
        <v>744</v>
      </c>
      <c r="F86" s="410">
        <v>30</v>
      </c>
      <c r="G86" s="410">
        <v>4950</v>
      </c>
      <c r="H86" s="410">
        <v>1</v>
      </c>
      <c r="I86" s="410">
        <v>165</v>
      </c>
      <c r="J86" s="410">
        <v>2</v>
      </c>
      <c r="K86" s="410">
        <v>338</v>
      </c>
      <c r="L86" s="410">
        <v>6.8282828282828278E-2</v>
      </c>
      <c r="M86" s="410">
        <v>169</v>
      </c>
      <c r="N86" s="410">
        <v>15</v>
      </c>
      <c r="O86" s="410">
        <v>2625</v>
      </c>
      <c r="P86" s="479">
        <v>0.53030303030303028</v>
      </c>
      <c r="Q86" s="411">
        <v>175</v>
      </c>
    </row>
    <row r="87" spans="1:17" ht="14.4" customHeight="1" x14ac:dyDescent="0.3">
      <c r="A87" s="406" t="s">
        <v>818</v>
      </c>
      <c r="B87" s="407" t="s">
        <v>671</v>
      </c>
      <c r="C87" s="407" t="s">
        <v>672</v>
      </c>
      <c r="D87" s="407" t="s">
        <v>745</v>
      </c>
      <c r="E87" s="407" t="s">
        <v>746</v>
      </c>
      <c r="F87" s="410">
        <v>44</v>
      </c>
      <c r="G87" s="410">
        <v>3476</v>
      </c>
      <c r="H87" s="410">
        <v>1</v>
      </c>
      <c r="I87" s="410">
        <v>79</v>
      </c>
      <c r="J87" s="410">
        <v>58</v>
      </c>
      <c r="K87" s="410">
        <v>4698</v>
      </c>
      <c r="L87" s="410">
        <v>1.3515535097813578</v>
      </c>
      <c r="M87" s="410">
        <v>81</v>
      </c>
      <c r="N87" s="410">
        <v>131</v>
      </c>
      <c r="O87" s="410">
        <v>11135</v>
      </c>
      <c r="P87" s="479">
        <v>3.2033947065592634</v>
      </c>
      <c r="Q87" s="411">
        <v>85</v>
      </c>
    </row>
    <row r="88" spans="1:17" ht="14.4" customHeight="1" x14ac:dyDescent="0.3">
      <c r="A88" s="406" t="s">
        <v>818</v>
      </c>
      <c r="B88" s="407" t="s">
        <v>671</v>
      </c>
      <c r="C88" s="407" t="s">
        <v>672</v>
      </c>
      <c r="D88" s="407" t="s">
        <v>747</v>
      </c>
      <c r="E88" s="407" t="s">
        <v>748</v>
      </c>
      <c r="F88" s="410">
        <v>10</v>
      </c>
      <c r="G88" s="410">
        <v>1600</v>
      </c>
      <c r="H88" s="410">
        <v>1</v>
      </c>
      <c r="I88" s="410">
        <v>160</v>
      </c>
      <c r="J88" s="410">
        <v>4</v>
      </c>
      <c r="K88" s="410">
        <v>652</v>
      </c>
      <c r="L88" s="410">
        <v>0.40749999999999997</v>
      </c>
      <c r="M88" s="410">
        <v>163</v>
      </c>
      <c r="N88" s="410">
        <v>1</v>
      </c>
      <c r="O88" s="410">
        <v>169</v>
      </c>
      <c r="P88" s="479">
        <v>0.105625</v>
      </c>
      <c r="Q88" s="411">
        <v>169</v>
      </c>
    </row>
    <row r="89" spans="1:17" ht="14.4" customHeight="1" x14ac:dyDescent="0.3">
      <c r="A89" s="406" t="s">
        <v>818</v>
      </c>
      <c r="B89" s="407" t="s">
        <v>671</v>
      </c>
      <c r="C89" s="407" t="s">
        <v>672</v>
      </c>
      <c r="D89" s="407" t="s">
        <v>749</v>
      </c>
      <c r="E89" s="407" t="s">
        <v>750</v>
      </c>
      <c r="F89" s="410"/>
      <c r="G89" s="410"/>
      <c r="H89" s="410"/>
      <c r="I89" s="410"/>
      <c r="J89" s="410"/>
      <c r="K89" s="410"/>
      <c r="L89" s="410"/>
      <c r="M89" s="410"/>
      <c r="N89" s="410">
        <v>1</v>
      </c>
      <c r="O89" s="410">
        <v>29</v>
      </c>
      <c r="P89" s="479"/>
      <c r="Q89" s="411">
        <v>29</v>
      </c>
    </row>
    <row r="90" spans="1:17" ht="14.4" customHeight="1" x14ac:dyDescent="0.3">
      <c r="A90" s="406" t="s">
        <v>818</v>
      </c>
      <c r="B90" s="407" t="s">
        <v>671</v>
      </c>
      <c r="C90" s="407" t="s">
        <v>672</v>
      </c>
      <c r="D90" s="407" t="s">
        <v>751</v>
      </c>
      <c r="E90" s="407" t="s">
        <v>752</v>
      </c>
      <c r="F90" s="410">
        <v>7</v>
      </c>
      <c r="G90" s="410">
        <v>7014</v>
      </c>
      <c r="H90" s="410">
        <v>1</v>
      </c>
      <c r="I90" s="410">
        <v>1002</v>
      </c>
      <c r="J90" s="410"/>
      <c r="K90" s="410"/>
      <c r="L90" s="410"/>
      <c r="M90" s="410"/>
      <c r="N90" s="410">
        <v>8</v>
      </c>
      <c r="O90" s="410">
        <v>8088</v>
      </c>
      <c r="P90" s="479">
        <v>1.1531223267750215</v>
      </c>
      <c r="Q90" s="411">
        <v>1011</v>
      </c>
    </row>
    <row r="91" spans="1:17" ht="14.4" customHeight="1" x14ac:dyDescent="0.3">
      <c r="A91" s="406" t="s">
        <v>818</v>
      </c>
      <c r="B91" s="407" t="s">
        <v>671</v>
      </c>
      <c r="C91" s="407" t="s">
        <v>672</v>
      </c>
      <c r="D91" s="407" t="s">
        <v>753</v>
      </c>
      <c r="E91" s="407" t="s">
        <v>754</v>
      </c>
      <c r="F91" s="410">
        <v>4</v>
      </c>
      <c r="G91" s="410">
        <v>668</v>
      </c>
      <c r="H91" s="410">
        <v>1</v>
      </c>
      <c r="I91" s="410">
        <v>167</v>
      </c>
      <c r="J91" s="410">
        <v>6</v>
      </c>
      <c r="K91" s="410">
        <v>1020</v>
      </c>
      <c r="L91" s="410">
        <v>1.5269461077844311</v>
      </c>
      <c r="M91" s="410">
        <v>170</v>
      </c>
      <c r="N91" s="410">
        <v>16</v>
      </c>
      <c r="O91" s="410">
        <v>2816</v>
      </c>
      <c r="P91" s="479">
        <v>4.2155688622754495</v>
      </c>
      <c r="Q91" s="411">
        <v>176</v>
      </c>
    </row>
    <row r="92" spans="1:17" ht="14.4" customHeight="1" x14ac:dyDescent="0.3">
      <c r="A92" s="406" t="s">
        <v>818</v>
      </c>
      <c r="B92" s="407" t="s">
        <v>671</v>
      </c>
      <c r="C92" s="407" t="s">
        <v>672</v>
      </c>
      <c r="D92" s="407" t="s">
        <v>755</v>
      </c>
      <c r="E92" s="407" t="s">
        <v>756</v>
      </c>
      <c r="F92" s="410">
        <v>7</v>
      </c>
      <c r="G92" s="410">
        <v>15631</v>
      </c>
      <c r="H92" s="410">
        <v>1</v>
      </c>
      <c r="I92" s="410">
        <v>2233</v>
      </c>
      <c r="J92" s="410"/>
      <c r="K92" s="410"/>
      <c r="L92" s="410"/>
      <c r="M92" s="410"/>
      <c r="N92" s="410">
        <v>7</v>
      </c>
      <c r="O92" s="410">
        <v>16058</v>
      </c>
      <c r="P92" s="479">
        <v>1.0273175100761307</v>
      </c>
      <c r="Q92" s="411">
        <v>2294</v>
      </c>
    </row>
    <row r="93" spans="1:17" ht="14.4" customHeight="1" x14ac:dyDescent="0.3">
      <c r="A93" s="406" t="s">
        <v>818</v>
      </c>
      <c r="B93" s="407" t="s">
        <v>671</v>
      </c>
      <c r="C93" s="407" t="s">
        <v>672</v>
      </c>
      <c r="D93" s="407" t="s">
        <v>757</v>
      </c>
      <c r="E93" s="407" t="s">
        <v>758</v>
      </c>
      <c r="F93" s="410">
        <v>16</v>
      </c>
      <c r="G93" s="410">
        <v>3888</v>
      </c>
      <c r="H93" s="410">
        <v>1</v>
      </c>
      <c r="I93" s="410">
        <v>243</v>
      </c>
      <c r="J93" s="410">
        <v>18</v>
      </c>
      <c r="K93" s="410">
        <v>4446</v>
      </c>
      <c r="L93" s="410">
        <v>1.1435185185185186</v>
      </c>
      <c r="M93" s="410">
        <v>247</v>
      </c>
      <c r="N93" s="410">
        <v>32</v>
      </c>
      <c r="O93" s="410">
        <v>8416</v>
      </c>
      <c r="P93" s="479">
        <v>2.1646090534979425</v>
      </c>
      <c r="Q93" s="411">
        <v>263</v>
      </c>
    </row>
    <row r="94" spans="1:17" ht="14.4" customHeight="1" x14ac:dyDescent="0.3">
      <c r="A94" s="406" t="s">
        <v>818</v>
      </c>
      <c r="B94" s="407" t="s">
        <v>671</v>
      </c>
      <c r="C94" s="407" t="s">
        <v>672</v>
      </c>
      <c r="D94" s="407" t="s">
        <v>759</v>
      </c>
      <c r="E94" s="407" t="s">
        <v>760</v>
      </c>
      <c r="F94" s="410">
        <v>15</v>
      </c>
      <c r="G94" s="410">
        <v>29895</v>
      </c>
      <c r="H94" s="410">
        <v>1</v>
      </c>
      <c r="I94" s="410">
        <v>1993</v>
      </c>
      <c r="J94" s="410">
        <v>1</v>
      </c>
      <c r="K94" s="410">
        <v>2012</v>
      </c>
      <c r="L94" s="410">
        <v>6.7302224452249537E-2</v>
      </c>
      <c r="M94" s="410">
        <v>2012</v>
      </c>
      <c r="N94" s="410">
        <v>1</v>
      </c>
      <c r="O94" s="410">
        <v>2130</v>
      </c>
      <c r="P94" s="479">
        <v>7.1249372804816857E-2</v>
      </c>
      <c r="Q94" s="411">
        <v>2130</v>
      </c>
    </row>
    <row r="95" spans="1:17" ht="14.4" customHeight="1" x14ac:dyDescent="0.3">
      <c r="A95" s="406" t="s">
        <v>818</v>
      </c>
      <c r="B95" s="407" t="s">
        <v>671</v>
      </c>
      <c r="C95" s="407" t="s">
        <v>672</v>
      </c>
      <c r="D95" s="407" t="s">
        <v>768</v>
      </c>
      <c r="E95" s="407" t="s">
        <v>769</v>
      </c>
      <c r="F95" s="410">
        <v>9</v>
      </c>
      <c r="G95" s="410">
        <v>45315</v>
      </c>
      <c r="H95" s="410">
        <v>1</v>
      </c>
      <c r="I95" s="410">
        <v>5035</v>
      </c>
      <c r="J95" s="410">
        <v>4</v>
      </c>
      <c r="K95" s="410">
        <v>20356</v>
      </c>
      <c r="L95" s="410">
        <v>0.44921107800948912</v>
      </c>
      <c r="M95" s="410">
        <v>5089</v>
      </c>
      <c r="N95" s="410">
        <v>1</v>
      </c>
      <c r="O95" s="410">
        <v>5216</v>
      </c>
      <c r="P95" s="479">
        <v>0.11510537349663467</v>
      </c>
      <c r="Q95" s="411">
        <v>5216</v>
      </c>
    </row>
    <row r="96" spans="1:17" ht="14.4" customHeight="1" x14ac:dyDescent="0.3">
      <c r="A96" s="406" t="s">
        <v>818</v>
      </c>
      <c r="B96" s="407" t="s">
        <v>671</v>
      </c>
      <c r="C96" s="407" t="s">
        <v>672</v>
      </c>
      <c r="D96" s="407" t="s">
        <v>770</v>
      </c>
      <c r="E96" s="407" t="s">
        <v>771</v>
      </c>
      <c r="F96" s="410">
        <v>1</v>
      </c>
      <c r="G96" s="410">
        <v>1022</v>
      </c>
      <c r="H96" s="410">
        <v>1</v>
      </c>
      <c r="I96" s="410">
        <v>1022</v>
      </c>
      <c r="J96" s="410"/>
      <c r="K96" s="410"/>
      <c r="L96" s="410"/>
      <c r="M96" s="410"/>
      <c r="N96" s="410"/>
      <c r="O96" s="410"/>
      <c r="P96" s="479"/>
      <c r="Q96" s="411"/>
    </row>
    <row r="97" spans="1:17" ht="14.4" customHeight="1" x14ac:dyDescent="0.3">
      <c r="A97" s="406" t="s">
        <v>818</v>
      </c>
      <c r="B97" s="407" t="s">
        <v>671</v>
      </c>
      <c r="C97" s="407" t="s">
        <v>672</v>
      </c>
      <c r="D97" s="407" t="s">
        <v>772</v>
      </c>
      <c r="E97" s="407" t="s">
        <v>773</v>
      </c>
      <c r="F97" s="410">
        <v>2</v>
      </c>
      <c r="G97" s="410">
        <v>532</v>
      </c>
      <c r="H97" s="410">
        <v>1</v>
      </c>
      <c r="I97" s="410">
        <v>266</v>
      </c>
      <c r="J97" s="410">
        <v>1</v>
      </c>
      <c r="K97" s="410">
        <v>269</v>
      </c>
      <c r="L97" s="410">
        <v>0.50563909774436089</v>
      </c>
      <c r="M97" s="410">
        <v>269</v>
      </c>
      <c r="N97" s="410"/>
      <c r="O97" s="410"/>
      <c r="P97" s="479"/>
      <c r="Q97" s="411"/>
    </row>
    <row r="98" spans="1:17" ht="14.4" customHeight="1" x14ac:dyDescent="0.3">
      <c r="A98" s="406" t="s">
        <v>818</v>
      </c>
      <c r="B98" s="407" t="s">
        <v>671</v>
      </c>
      <c r="C98" s="407" t="s">
        <v>672</v>
      </c>
      <c r="D98" s="407" t="s">
        <v>776</v>
      </c>
      <c r="E98" s="407" t="s">
        <v>777</v>
      </c>
      <c r="F98" s="410"/>
      <c r="G98" s="410"/>
      <c r="H98" s="410"/>
      <c r="I98" s="410"/>
      <c r="J98" s="410"/>
      <c r="K98" s="410"/>
      <c r="L98" s="410"/>
      <c r="M98" s="410"/>
      <c r="N98" s="410">
        <v>2</v>
      </c>
      <c r="O98" s="410">
        <v>214</v>
      </c>
      <c r="P98" s="479"/>
      <c r="Q98" s="411">
        <v>107</v>
      </c>
    </row>
    <row r="99" spans="1:17" ht="14.4" customHeight="1" x14ac:dyDescent="0.3">
      <c r="A99" s="406" t="s">
        <v>818</v>
      </c>
      <c r="B99" s="407" t="s">
        <v>671</v>
      </c>
      <c r="C99" s="407" t="s">
        <v>672</v>
      </c>
      <c r="D99" s="407" t="s">
        <v>821</v>
      </c>
      <c r="E99" s="407" t="s">
        <v>822</v>
      </c>
      <c r="F99" s="410">
        <v>1</v>
      </c>
      <c r="G99" s="410">
        <v>225</v>
      </c>
      <c r="H99" s="410">
        <v>1</v>
      </c>
      <c r="I99" s="410">
        <v>225</v>
      </c>
      <c r="J99" s="410"/>
      <c r="K99" s="410"/>
      <c r="L99" s="410"/>
      <c r="M99" s="410"/>
      <c r="N99" s="410"/>
      <c r="O99" s="410"/>
      <c r="P99" s="479"/>
      <c r="Q99" s="411"/>
    </row>
    <row r="100" spans="1:17" ht="14.4" customHeight="1" x14ac:dyDescent="0.3">
      <c r="A100" s="406" t="s">
        <v>818</v>
      </c>
      <c r="B100" s="407" t="s">
        <v>671</v>
      </c>
      <c r="C100" s="407" t="s">
        <v>672</v>
      </c>
      <c r="D100" s="407" t="s">
        <v>778</v>
      </c>
      <c r="E100" s="407" t="s">
        <v>779</v>
      </c>
      <c r="F100" s="410"/>
      <c r="G100" s="410"/>
      <c r="H100" s="410"/>
      <c r="I100" s="410"/>
      <c r="J100" s="410"/>
      <c r="K100" s="410"/>
      <c r="L100" s="410"/>
      <c r="M100" s="410"/>
      <c r="N100" s="410">
        <v>3</v>
      </c>
      <c r="O100" s="410">
        <v>942</v>
      </c>
      <c r="P100" s="479"/>
      <c r="Q100" s="411">
        <v>314</v>
      </c>
    </row>
    <row r="101" spans="1:17" ht="14.4" customHeight="1" x14ac:dyDescent="0.3">
      <c r="A101" s="406" t="s">
        <v>823</v>
      </c>
      <c r="B101" s="407" t="s">
        <v>671</v>
      </c>
      <c r="C101" s="407" t="s">
        <v>672</v>
      </c>
      <c r="D101" s="407" t="s">
        <v>824</v>
      </c>
      <c r="E101" s="407" t="s">
        <v>825</v>
      </c>
      <c r="F101" s="410">
        <v>1</v>
      </c>
      <c r="G101" s="410">
        <v>2064</v>
      </c>
      <c r="H101" s="410">
        <v>1</v>
      </c>
      <c r="I101" s="410">
        <v>2064</v>
      </c>
      <c r="J101" s="410"/>
      <c r="K101" s="410"/>
      <c r="L101" s="410"/>
      <c r="M101" s="410"/>
      <c r="N101" s="410"/>
      <c r="O101" s="410"/>
      <c r="P101" s="479"/>
      <c r="Q101" s="411"/>
    </row>
    <row r="102" spans="1:17" ht="14.4" customHeight="1" x14ac:dyDescent="0.3">
      <c r="A102" s="406" t="s">
        <v>823</v>
      </c>
      <c r="B102" s="407" t="s">
        <v>671</v>
      </c>
      <c r="C102" s="407" t="s">
        <v>672</v>
      </c>
      <c r="D102" s="407" t="s">
        <v>826</v>
      </c>
      <c r="E102" s="407" t="s">
        <v>827</v>
      </c>
      <c r="F102" s="410"/>
      <c r="G102" s="410"/>
      <c r="H102" s="410"/>
      <c r="I102" s="410"/>
      <c r="J102" s="410"/>
      <c r="K102" s="410"/>
      <c r="L102" s="410"/>
      <c r="M102" s="410"/>
      <c r="N102" s="410">
        <v>1</v>
      </c>
      <c r="O102" s="410">
        <v>231</v>
      </c>
      <c r="P102" s="479"/>
      <c r="Q102" s="411">
        <v>231</v>
      </c>
    </row>
    <row r="103" spans="1:17" ht="14.4" customHeight="1" x14ac:dyDescent="0.3">
      <c r="A103" s="406" t="s">
        <v>823</v>
      </c>
      <c r="B103" s="407" t="s">
        <v>671</v>
      </c>
      <c r="C103" s="407" t="s">
        <v>672</v>
      </c>
      <c r="D103" s="407" t="s">
        <v>675</v>
      </c>
      <c r="E103" s="407" t="s">
        <v>676</v>
      </c>
      <c r="F103" s="410">
        <v>1240</v>
      </c>
      <c r="G103" s="410">
        <v>65720</v>
      </c>
      <c r="H103" s="410">
        <v>1</v>
      </c>
      <c r="I103" s="410">
        <v>53</v>
      </c>
      <c r="J103" s="410">
        <v>1072</v>
      </c>
      <c r="K103" s="410">
        <v>57888</v>
      </c>
      <c r="L103" s="410">
        <v>0.88082775410833836</v>
      </c>
      <c r="M103" s="410">
        <v>54</v>
      </c>
      <c r="N103" s="410">
        <v>1560</v>
      </c>
      <c r="O103" s="410">
        <v>90480</v>
      </c>
      <c r="P103" s="479">
        <v>1.3767498478393183</v>
      </c>
      <c r="Q103" s="411">
        <v>58</v>
      </c>
    </row>
    <row r="104" spans="1:17" ht="14.4" customHeight="1" x14ac:dyDescent="0.3">
      <c r="A104" s="406" t="s">
        <v>823</v>
      </c>
      <c r="B104" s="407" t="s">
        <v>671</v>
      </c>
      <c r="C104" s="407" t="s">
        <v>672</v>
      </c>
      <c r="D104" s="407" t="s">
        <v>677</v>
      </c>
      <c r="E104" s="407" t="s">
        <v>678</v>
      </c>
      <c r="F104" s="410">
        <v>914</v>
      </c>
      <c r="G104" s="410">
        <v>110594</v>
      </c>
      <c r="H104" s="410">
        <v>1</v>
      </c>
      <c r="I104" s="410">
        <v>121</v>
      </c>
      <c r="J104" s="410">
        <v>756</v>
      </c>
      <c r="K104" s="410">
        <v>92988</v>
      </c>
      <c r="L104" s="410">
        <v>0.84080510696782829</v>
      </c>
      <c r="M104" s="410">
        <v>123</v>
      </c>
      <c r="N104" s="410">
        <v>944</v>
      </c>
      <c r="O104" s="410">
        <v>123664</v>
      </c>
      <c r="P104" s="479">
        <v>1.1181800097654484</v>
      </c>
      <c r="Q104" s="411">
        <v>131</v>
      </c>
    </row>
    <row r="105" spans="1:17" ht="14.4" customHeight="1" x14ac:dyDescent="0.3">
      <c r="A105" s="406" t="s">
        <v>823</v>
      </c>
      <c r="B105" s="407" t="s">
        <v>671</v>
      </c>
      <c r="C105" s="407" t="s">
        <v>672</v>
      </c>
      <c r="D105" s="407" t="s">
        <v>679</v>
      </c>
      <c r="E105" s="407" t="s">
        <v>680</v>
      </c>
      <c r="F105" s="410">
        <v>39</v>
      </c>
      <c r="G105" s="410">
        <v>6786</v>
      </c>
      <c r="H105" s="410">
        <v>1</v>
      </c>
      <c r="I105" s="410">
        <v>174</v>
      </c>
      <c r="J105" s="410">
        <v>17</v>
      </c>
      <c r="K105" s="410">
        <v>3009</v>
      </c>
      <c r="L105" s="410">
        <v>0.44341290893015028</v>
      </c>
      <c r="M105" s="410">
        <v>177</v>
      </c>
      <c r="N105" s="410">
        <v>20</v>
      </c>
      <c r="O105" s="410">
        <v>3780</v>
      </c>
      <c r="P105" s="479">
        <v>0.55702917771883287</v>
      </c>
      <c r="Q105" s="411">
        <v>189</v>
      </c>
    </row>
    <row r="106" spans="1:17" ht="14.4" customHeight="1" x14ac:dyDescent="0.3">
      <c r="A106" s="406" t="s">
        <v>823</v>
      </c>
      <c r="B106" s="407" t="s">
        <v>671</v>
      </c>
      <c r="C106" s="407" t="s">
        <v>672</v>
      </c>
      <c r="D106" s="407" t="s">
        <v>683</v>
      </c>
      <c r="E106" s="407" t="s">
        <v>684</v>
      </c>
      <c r="F106" s="410">
        <v>271</v>
      </c>
      <c r="G106" s="410">
        <v>102980</v>
      </c>
      <c r="H106" s="410">
        <v>1</v>
      </c>
      <c r="I106" s="410">
        <v>380</v>
      </c>
      <c r="J106" s="410">
        <v>230</v>
      </c>
      <c r="K106" s="410">
        <v>88320</v>
      </c>
      <c r="L106" s="410">
        <v>0.85764226063313265</v>
      </c>
      <c r="M106" s="410">
        <v>384</v>
      </c>
      <c r="N106" s="410">
        <v>360</v>
      </c>
      <c r="O106" s="410">
        <v>146520</v>
      </c>
      <c r="P106" s="479">
        <v>1.4228005437949116</v>
      </c>
      <c r="Q106" s="411">
        <v>407</v>
      </c>
    </row>
    <row r="107" spans="1:17" ht="14.4" customHeight="1" x14ac:dyDescent="0.3">
      <c r="A107" s="406" t="s">
        <v>823</v>
      </c>
      <c r="B107" s="407" t="s">
        <v>671</v>
      </c>
      <c r="C107" s="407" t="s">
        <v>672</v>
      </c>
      <c r="D107" s="407" t="s">
        <v>685</v>
      </c>
      <c r="E107" s="407" t="s">
        <v>686</v>
      </c>
      <c r="F107" s="410">
        <v>211</v>
      </c>
      <c r="G107" s="410">
        <v>35448</v>
      </c>
      <c r="H107" s="410">
        <v>1</v>
      </c>
      <c r="I107" s="410">
        <v>168</v>
      </c>
      <c r="J107" s="410">
        <v>250</v>
      </c>
      <c r="K107" s="410">
        <v>43000</v>
      </c>
      <c r="L107" s="410">
        <v>1.2130444594899572</v>
      </c>
      <c r="M107" s="410">
        <v>172</v>
      </c>
      <c r="N107" s="410">
        <v>197</v>
      </c>
      <c r="O107" s="410">
        <v>35263</v>
      </c>
      <c r="P107" s="479">
        <v>0.99478108779056651</v>
      </c>
      <c r="Q107" s="411">
        <v>179</v>
      </c>
    </row>
    <row r="108" spans="1:17" ht="14.4" customHeight="1" x14ac:dyDescent="0.3">
      <c r="A108" s="406" t="s">
        <v>823</v>
      </c>
      <c r="B108" s="407" t="s">
        <v>671</v>
      </c>
      <c r="C108" s="407" t="s">
        <v>672</v>
      </c>
      <c r="D108" s="407" t="s">
        <v>689</v>
      </c>
      <c r="E108" s="407" t="s">
        <v>690</v>
      </c>
      <c r="F108" s="410">
        <v>60</v>
      </c>
      <c r="G108" s="410">
        <v>18960</v>
      </c>
      <c r="H108" s="410">
        <v>1</v>
      </c>
      <c r="I108" s="410">
        <v>316</v>
      </c>
      <c r="J108" s="410">
        <v>95</v>
      </c>
      <c r="K108" s="410">
        <v>30590</v>
      </c>
      <c r="L108" s="410">
        <v>1.6133966244725739</v>
      </c>
      <c r="M108" s="410">
        <v>322</v>
      </c>
      <c r="N108" s="410">
        <v>30</v>
      </c>
      <c r="O108" s="410">
        <v>10050</v>
      </c>
      <c r="P108" s="479">
        <v>0.53006329113924056</v>
      </c>
      <c r="Q108" s="411">
        <v>335</v>
      </c>
    </row>
    <row r="109" spans="1:17" ht="14.4" customHeight="1" x14ac:dyDescent="0.3">
      <c r="A109" s="406" t="s">
        <v>823</v>
      </c>
      <c r="B109" s="407" t="s">
        <v>671</v>
      </c>
      <c r="C109" s="407" t="s">
        <v>672</v>
      </c>
      <c r="D109" s="407" t="s">
        <v>693</v>
      </c>
      <c r="E109" s="407" t="s">
        <v>694</v>
      </c>
      <c r="F109" s="410">
        <v>808</v>
      </c>
      <c r="G109" s="410">
        <v>273104</v>
      </c>
      <c r="H109" s="410">
        <v>1</v>
      </c>
      <c r="I109" s="410">
        <v>338</v>
      </c>
      <c r="J109" s="410">
        <v>693</v>
      </c>
      <c r="K109" s="410">
        <v>236313</v>
      </c>
      <c r="L109" s="410">
        <v>0.86528575194797586</v>
      </c>
      <c r="M109" s="410">
        <v>341</v>
      </c>
      <c r="N109" s="410">
        <v>796</v>
      </c>
      <c r="O109" s="410">
        <v>277804</v>
      </c>
      <c r="P109" s="479">
        <v>1.0172095611928056</v>
      </c>
      <c r="Q109" s="411">
        <v>349</v>
      </c>
    </row>
    <row r="110" spans="1:17" ht="14.4" customHeight="1" x14ac:dyDescent="0.3">
      <c r="A110" s="406" t="s">
        <v>823</v>
      </c>
      <c r="B110" s="407" t="s">
        <v>671</v>
      </c>
      <c r="C110" s="407" t="s">
        <v>672</v>
      </c>
      <c r="D110" s="407" t="s">
        <v>701</v>
      </c>
      <c r="E110" s="407" t="s">
        <v>702</v>
      </c>
      <c r="F110" s="410">
        <v>103</v>
      </c>
      <c r="G110" s="410">
        <v>11124</v>
      </c>
      <c r="H110" s="410">
        <v>1</v>
      </c>
      <c r="I110" s="410">
        <v>108</v>
      </c>
      <c r="J110" s="410">
        <v>85</v>
      </c>
      <c r="K110" s="410">
        <v>9265</v>
      </c>
      <c r="L110" s="410">
        <v>0.83288385472851489</v>
      </c>
      <c r="M110" s="410">
        <v>109</v>
      </c>
      <c r="N110" s="410">
        <v>120</v>
      </c>
      <c r="O110" s="410">
        <v>14040</v>
      </c>
      <c r="P110" s="479">
        <v>1.2621359223300972</v>
      </c>
      <c r="Q110" s="411">
        <v>117</v>
      </c>
    </row>
    <row r="111" spans="1:17" ht="14.4" customHeight="1" x14ac:dyDescent="0.3">
      <c r="A111" s="406" t="s">
        <v>823</v>
      </c>
      <c r="B111" s="407" t="s">
        <v>671</v>
      </c>
      <c r="C111" s="407" t="s">
        <v>672</v>
      </c>
      <c r="D111" s="407" t="s">
        <v>705</v>
      </c>
      <c r="E111" s="407" t="s">
        <v>706</v>
      </c>
      <c r="F111" s="410">
        <v>3</v>
      </c>
      <c r="G111" s="410">
        <v>1095</v>
      </c>
      <c r="H111" s="410">
        <v>1</v>
      </c>
      <c r="I111" s="410">
        <v>365</v>
      </c>
      <c r="J111" s="410">
        <v>3</v>
      </c>
      <c r="K111" s="410">
        <v>1128</v>
      </c>
      <c r="L111" s="410">
        <v>1.0301369863013699</v>
      </c>
      <c r="M111" s="410">
        <v>376</v>
      </c>
      <c r="N111" s="410">
        <v>7</v>
      </c>
      <c r="O111" s="410">
        <v>2709</v>
      </c>
      <c r="P111" s="479">
        <v>2.473972602739726</v>
      </c>
      <c r="Q111" s="411">
        <v>387</v>
      </c>
    </row>
    <row r="112" spans="1:17" ht="14.4" customHeight="1" x14ac:dyDescent="0.3">
      <c r="A112" s="406" t="s">
        <v>823</v>
      </c>
      <c r="B112" s="407" t="s">
        <v>671</v>
      </c>
      <c r="C112" s="407" t="s">
        <v>672</v>
      </c>
      <c r="D112" s="407" t="s">
        <v>707</v>
      </c>
      <c r="E112" s="407" t="s">
        <v>708</v>
      </c>
      <c r="F112" s="410">
        <v>84</v>
      </c>
      <c r="G112" s="410">
        <v>3108</v>
      </c>
      <c r="H112" s="410">
        <v>1</v>
      </c>
      <c r="I112" s="410">
        <v>37</v>
      </c>
      <c r="J112" s="410">
        <v>74</v>
      </c>
      <c r="K112" s="410">
        <v>2738</v>
      </c>
      <c r="L112" s="410">
        <v>0.88095238095238093</v>
      </c>
      <c r="M112" s="410">
        <v>37</v>
      </c>
      <c r="N112" s="410">
        <v>101</v>
      </c>
      <c r="O112" s="410">
        <v>3838</v>
      </c>
      <c r="P112" s="479">
        <v>1.2348777348777349</v>
      </c>
      <c r="Q112" s="411">
        <v>38</v>
      </c>
    </row>
    <row r="113" spans="1:17" ht="14.4" customHeight="1" x14ac:dyDescent="0.3">
      <c r="A113" s="406" t="s">
        <v>823</v>
      </c>
      <c r="B113" s="407" t="s">
        <v>671</v>
      </c>
      <c r="C113" s="407" t="s">
        <v>672</v>
      </c>
      <c r="D113" s="407" t="s">
        <v>713</v>
      </c>
      <c r="E113" s="407" t="s">
        <v>714</v>
      </c>
      <c r="F113" s="410">
        <v>4</v>
      </c>
      <c r="G113" s="410">
        <v>2656</v>
      </c>
      <c r="H113" s="410">
        <v>1</v>
      </c>
      <c r="I113" s="410">
        <v>664</v>
      </c>
      <c r="J113" s="410">
        <v>3</v>
      </c>
      <c r="K113" s="410">
        <v>2028</v>
      </c>
      <c r="L113" s="410">
        <v>0.76355421686746983</v>
      </c>
      <c r="M113" s="410">
        <v>676</v>
      </c>
      <c r="N113" s="410">
        <v>7</v>
      </c>
      <c r="O113" s="410">
        <v>4928</v>
      </c>
      <c r="P113" s="479">
        <v>1.8554216867469879</v>
      </c>
      <c r="Q113" s="411">
        <v>704</v>
      </c>
    </row>
    <row r="114" spans="1:17" ht="14.4" customHeight="1" x14ac:dyDescent="0.3">
      <c r="A114" s="406" t="s">
        <v>823</v>
      </c>
      <c r="B114" s="407" t="s">
        <v>671</v>
      </c>
      <c r="C114" s="407" t="s">
        <v>672</v>
      </c>
      <c r="D114" s="407" t="s">
        <v>715</v>
      </c>
      <c r="E114" s="407" t="s">
        <v>716</v>
      </c>
      <c r="F114" s="410">
        <v>1</v>
      </c>
      <c r="G114" s="410">
        <v>136</v>
      </c>
      <c r="H114" s="410">
        <v>1</v>
      </c>
      <c r="I114" s="410">
        <v>136</v>
      </c>
      <c r="J114" s="410"/>
      <c r="K114" s="410"/>
      <c r="L114" s="410"/>
      <c r="M114" s="410"/>
      <c r="N114" s="410"/>
      <c r="O114" s="410"/>
      <c r="P114" s="479"/>
      <c r="Q114" s="411"/>
    </row>
    <row r="115" spans="1:17" ht="14.4" customHeight="1" x14ac:dyDescent="0.3">
      <c r="A115" s="406" t="s">
        <v>823</v>
      </c>
      <c r="B115" s="407" t="s">
        <v>671</v>
      </c>
      <c r="C115" s="407" t="s">
        <v>672</v>
      </c>
      <c r="D115" s="407" t="s">
        <v>717</v>
      </c>
      <c r="E115" s="407" t="s">
        <v>718</v>
      </c>
      <c r="F115" s="410">
        <v>476</v>
      </c>
      <c r="G115" s="410">
        <v>133756</v>
      </c>
      <c r="H115" s="410">
        <v>1</v>
      </c>
      <c r="I115" s="410">
        <v>281</v>
      </c>
      <c r="J115" s="410">
        <v>431</v>
      </c>
      <c r="K115" s="410">
        <v>122835</v>
      </c>
      <c r="L115" s="410">
        <v>0.91835132629564287</v>
      </c>
      <c r="M115" s="410">
        <v>285</v>
      </c>
      <c r="N115" s="410">
        <v>607</v>
      </c>
      <c r="O115" s="410">
        <v>184528</v>
      </c>
      <c r="P115" s="479">
        <v>1.3795867101288914</v>
      </c>
      <c r="Q115" s="411">
        <v>304</v>
      </c>
    </row>
    <row r="116" spans="1:17" ht="14.4" customHeight="1" x14ac:dyDescent="0.3">
      <c r="A116" s="406" t="s">
        <v>823</v>
      </c>
      <c r="B116" s="407" t="s">
        <v>671</v>
      </c>
      <c r="C116" s="407" t="s">
        <v>672</v>
      </c>
      <c r="D116" s="407" t="s">
        <v>719</v>
      </c>
      <c r="E116" s="407" t="s">
        <v>720</v>
      </c>
      <c r="F116" s="410">
        <v>1</v>
      </c>
      <c r="G116" s="410">
        <v>3439</v>
      </c>
      <c r="H116" s="410">
        <v>1</v>
      </c>
      <c r="I116" s="410">
        <v>3439</v>
      </c>
      <c r="J116" s="410"/>
      <c r="K116" s="410"/>
      <c r="L116" s="410"/>
      <c r="M116" s="410"/>
      <c r="N116" s="410"/>
      <c r="O116" s="410"/>
      <c r="P116" s="479"/>
      <c r="Q116" s="411"/>
    </row>
    <row r="117" spans="1:17" ht="14.4" customHeight="1" x14ac:dyDescent="0.3">
      <c r="A117" s="406" t="s">
        <v>823</v>
      </c>
      <c r="B117" s="407" t="s">
        <v>671</v>
      </c>
      <c r="C117" s="407" t="s">
        <v>672</v>
      </c>
      <c r="D117" s="407" t="s">
        <v>721</v>
      </c>
      <c r="E117" s="407" t="s">
        <v>722</v>
      </c>
      <c r="F117" s="410">
        <v>481</v>
      </c>
      <c r="G117" s="410">
        <v>219336</v>
      </c>
      <c r="H117" s="410">
        <v>1</v>
      </c>
      <c r="I117" s="410">
        <v>456</v>
      </c>
      <c r="J117" s="410">
        <v>424</v>
      </c>
      <c r="K117" s="410">
        <v>195888</v>
      </c>
      <c r="L117" s="410">
        <v>0.89309552467447206</v>
      </c>
      <c r="M117" s="410">
        <v>462</v>
      </c>
      <c r="N117" s="410">
        <v>574</v>
      </c>
      <c r="O117" s="410">
        <v>283556</v>
      </c>
      <c r="P117" s="479">
        <v>1.2927927927927927</v>
      </c>
      <c r="Q117" s="411">
        <v>494</v>
      </c>
    </row>
    <row r="118" spans="1:17" ht="14.4" customHeight="1" x14ac:dyDescent="0.3">
      <c r="A118" s="406" t="s">
        <v>823</v>
      </c>
      <c r="B118" s="407" t="s">
        <v>671</v>
      </c>
      <c r="C118" s="407" t="s">
        <v>672</v>
      </c>
      <c r="D118" s="407" t="s">
        <v>725</v>
      </c>
      <c r="E118" s="407" t="s">
        <v>726</v>
      </c>
      <c r="F118" s="410">
        <v>854</v>
      </c>
      <c r="G118" s="410">
        <v>297192</v>
      </c>
      <c r="H118" s="410">
        <v>1</v>
      </c>
      <c r="I118" s="410">
        <v>348</v>
      </c>
      <c r="J118" s="410">
        <v>722</v>
      </c>
      <c r="K118" s="410">
        <v>257032</v>
      </c>
      <c r="L118" s="410">
        <v>0.8648685025168914</v>
      </c>
      <c r="M118" s="410">
        <v>356</v>
      </c>
      <c r="N118" s="410">
        <v>921</v>
      </c>
      <c r="O118" s="410">
        <v>340770</v>
      </c>
      <c r="P118" s="479">
        <v>1.1466324800129208</v>
      </c>
      <c r="Q118" s="411">
        <v>370</v>
      </c>
    </row>
    <row r="119" spans="1:17" ht="14.4" customHeight="1" x14ac:dyDescent="0.3">
      <c r="A119" s="406" t="s">
        <v>823</v>
      </c>
      <c r="B119" s="407" t="s">
        <v>671</v>
      </c>
      <c r="C119" s="407" t="s">
        <v>672</v>
      </c>
      <c r="D119" s="407" t="s">
        <v>727</v>
      </c>
      <c r="E119" s="407" t="s">
        <v>728</v>
      </c>
      <c r="F119" s="410">
        <v>1</v>
      </c>
      <c r="G119" s="410">
        <v>2886</v>
      </c>
      <c r="H119" s="410">
        <v>1</v>
      </c>
      <c r="I119" s="410">
        <v>2886</v>
      </c>
      <c r="J119" s="410">
        <v>1</v>
      </c>
      <c r="K119" s="410">
        <v>2917</v>
      </c>
      <c r="L119" s="410">
        <v>1.0107415107415108</v>
      </c>
      <c r="M119" s="410">
        <v>2917</v>
      </c>
      <c r="N119" s="410"/>
      <c r="O119" s="410"/>
      <c r="P119" s="479"/>
      <c r="Q119" s="411"/>
    </row>
    <row r="120" spans="1:17" ht="14.4" customHeight="1" x14ac:dyDescent="0.3">
      <c r="A120" s="406" t="s">
        <v>823</v>
      </c>
      <c r="B120" s="407" t="s">
        <v>671</v>
      </c>
      <c r="C120" s="407" t="s">
        <v>672</v>
      </c>
      <c r="D120" s="407" t="s">
        <v>784</v>
      </c>
      <c r="E120" s="407" t="s">
        <v>785</v>
      </c>
      <c r="F120" s="410">
        <v>1</v>
      </c>
      <c r="G120" s="410">
        <v>12779</v>
      </c>
      <c r="H120" s="410">
        <v>1</v>
      </c>
      <c r="I120" s="410">
        <v>12779</v>
      </c>
      <c r="J120" s="410"/>
      <c r="K120" s="410"/>
      <c r="L120" s="410"/>
      <c r="M120" s="410"/>
      <c r="N120" s="410">
        <v>2</v>
      </c>
      <c r="O120" s="410">
        <v>25586</v>
      </c>
      <c r="P120" s="479">
        <v>2.0021910947648487</v>
      </c>
      <c r="Q120" s="411">
        <v>12793</v>
      </c>
    </row>
    <row r="121" spans="1:17" ht="14.4" customHeight="1" x14ac:dyDescent="0.3">
      <c r="A121" s="406" t="s">
        <v>823</v>
      </c>
      <c r="B121" s="407" t="s">
        <v>671</v>
      </c>
      <c r="C121" s="407" t="s">
        <v>672</v>
      </c>
      <c r="D121" s="407" t="s">
        <v>729</v>
      </c>
      <c r="E121" s="407" t="s">
        <v>730</v>
      </c>
      <c r="F121" s="410">
        <v>11</v>
      </c>
      <c r="G121" s="410">
        <v>1133</v>
      </c>
      <c r="H121" s="410">
        <v>1</v>
      </c>
      <c r="I121" s="410">
        <v>103</v>
      </c>
      <c r="J121" s="410">
        <v>17</v>
      </c>
      <c r="K121" s="410">
        <v>1785</v>
      </c>
      <c r="L121" s="410">
        <v>1.5754633715798765</v>
      </c>
      <c r="M121" s="410">
        <v>105</v>
      </c>
      <c r="N121" s="410">
        <v>9</v>
      </c>
      <c r="O121" s="410">
        <v>999</v>
      </c>
      <c r="P121" s="479">
        <v>0.88172992056487198</v>
      </c>
      <c r="Q121" s="411">
        <v>111</v>
      </c>
    </row>
    <row r="122" spans="1:17" ht="14.4" customHeight="1" x14ac:dyDescent="0.3">
      <c r="A122" s="406" t="s">
        <v>823</v>
      </c>
      <c r="B122" s="407" t="s">
        <v>671</v>
      </c>
      <c r="C122" s="407" t="s">
        <v>672</v>
      </c>
      <c r="D122" s="407" t="s">
        <v>731</v>
      </c>
      <c r="E122" s="407" t="s">
        <v>732</v>
      </c>
      <c r="F122" s="410">
        <v>43</v>
      </c>
      <c r="G122" s="410">
        <v>4945</v>
      </c>
      <c r="H122" s="410">
        <v>1</v>
      </c>
      <c r="I122" s="410">
        <v>115</v>
      </c>
      <c r="J122" s="410">
        <v>21</v>
      </c>
      <c r="K122" s="410">
        <v>2457</v>
      </c>
      <c r="L122" s="410">
        <v>0.4968655207280081</v>
      </c>
      <c r="M122" s="410">
        <v>117</v>
      </c>
      <c r="N122" s="410">
        <v>33</v>
      </c>
      <c r="O122" s="410">
        <v>4125</v>
      </c>
      <c r="P122" s="479">
        <v>0.83417593528816991</v>
      </c>
      <c r="Q122" s="411">
        <v>125</v>
      </c>
    </row>
    <row r="123" spans="1:17" ht="14.4" customHeight="1" x14ac:dyDescent="0.3">
      <c r="A123" s="406" t="s">
        <v>823</v>
      </c>
      <c r="B123" s="407" t="s">
        <v>671</v>
      </c>
      <c r="C123" s="407" t="s">
        <v>672</v>
      </c>
      <c r="D123" s="407" t="s">
        <v>733</v>
      </c>
      <c r="E123" s="407" t="s">
        <v>734</v>
      </c>
      <c r="F123" s="410">
        <v>176</v>
      </c>
      <c r="G123" s="410">
        <v>80432</v>
      </c>
      <c r="H123" s="410">
        <v>1</v>
      </c>
      <c r="I123" s="410">
        <v>457</v>
      </c>
      <c r="J123" s="410">
        <v>150</v>
      </c>
      <c r="K123" s="410">
        <v>69450</v>
      </c>
      <c r="L123" s="410">
        <v>0.8634623035607718</v>
      </c>
      <c r="M123" s="410">
        <v>463</v>
      </c>
      <c r="N123" s="410">
        <v>305</v>
      </c>
      <c r="O123" s="410">
        <v>150975</v>
      </c>
      <c r="P123" s="479">
        <v>1.8770514223194747</v>
      </c>
      <c r="Q123" s="411">
        <v>495</v>
      </c>
    </row>
    <row r="124" spans="1:17" ht="14.4" customHeight="1" x14ac:dyDescent="0.3">
      <c r="A124" s="406" t="s">
        <v>823</v>
      </c>
      <c r="B124" s="407" t="s">
        <v>671</v>
      </c>
      <c r="C124" s="407" t="s">
        <v>672</v>
      </c>
      <c r="D124" s="407" t="s">
        <v>735</v>
      </c>
      <c r="E124" s="407" t="s">
        <v>736</v>
      </c>
      <c r="F124" s="410">
        <v>3</v>
      </c>
      <c r="G124" s="410">
        <v>3735</v>
      </c>
      <c r="H124" s="410">
        <v>1</v>
      </c>
      <c r="I124" s="410">
        <v>1245</v>
      </c>
      <c r="J124" s="410">
        <v>4</v>
      </c>
      <c r="K124" s="410">
        <v>5072</v>
      </c>
      <c r="L124" s="410">
        <v>1.3579651941097723</v>
      </c>
      <c r="M124" s="410">
        <v>1268</v>
      </c>
      <c r="N124" s="410">
        <v>2</v>
      </c>
      <c r="O124" s="410">
        <v>2566</v>
      </c>
      <c r="P124" s="479">
        <v>0.68701472556894239</v>
      </c>
      <c r="Q124" s="411">
        <v>1283</v>
      </c>
    </row>
    <row r="125" spans="1:17" ht="14.4" customHeight="1" x14ac:dyDescent="0.3">
      <c r="A125" s="406" t="s">
        <v>823</v>
      </c>
      <c r="B125" s="407" t="s">
        <v>671</v>
      </c>
      <c r="C125" s="407" t="s">
        <v>672</v>
      </c>
      <c r="D125" s="407" t="s">
        <v>737</v>
      </c>
      <c r="E125" s="407" t="s">
        <v>738</v>
      </c>
      <c r="F125" s="410">
        <v>38</v>
      </c>
      <c r="G125" s="410">
        <v>16302</v>
      </c>
      <c r="H125" s="410">
        <v>1</v>
      </c>
      <c r="I125" s="410">
        <v>429</v>
      </c>
      <c r="J125" s="410">
        <v>39</v>
      </c>
      <c r="K125" s="410">
        <v>17043</v>
      </c>
      <c r="L125" s="410">
        <v>1.0454545454545454</v>
      </c>
      <c r="M125" s="410">
        <v>437</v>
      </c>
      <c r="N125" s="410">
        <v>21</v>
      </c>
      <c r="O125" s="410">
        <v>9576</v>
      </c>
      <c r="P125" s="479">
        <v>0.58741258741258739</v>
      </c>
      <c r="Q125" s="411">
        <v>456</v>
      </c>
    </row>
    <row r="126" spans="1:17" ht="14.4" customHeight="1" x14ac:dyDescent="0.3">
      <c r="A126" s="406" t="s">
        <v>823</v>
      </c>
      <c r="B126" s="407" t="s">
        <v>671</v>
      </c>
      <c r="C126" s="407" t="s">
        <v>672</v>
      </c>
      <c r="D126" s="407" t="s">
        <v>739</v>
      </c>
      <c r="E126" s="407" t="s">
        <v>740</v>
      </c>
      <c r="F126" s="410">
        <v>84</v>
      </c>
      <c r="G126" s="410">
        <v>4452</v>
      </c>
      <c r="H126" s="410">
        <v>1</v>
      </c>
      <c r="I126" s="410">
        <v>53</v>
      </c>
      <c r="J126" s="410">
        <v>92</v>
      </c>
      <c r="K126" s="410">
        <v>4968</v>
      </c>
      <c r="L126" s="410">
        <v>1.1159029649595686</v>
      </c>
      <c r="M126" s="410">
        <v>54</v>
      </c>
      <c r="N126" s="410">
        <v>72</v>
      </c>
      <c r="O126" s="410">
        <v>4176</v>
      </c>
      <c r="P126" s="479">
        <v>0.93800539083557954</v>
      </c>
      <c r="Q126" s="411">
        <v>58</v>
      </c>
    </row>
    <row r="127" spans="1:17" ht="14.4" customHeight="1" x14ac:dyDescent="0.3">
      <c r="A127" s="406" t="s">
        <v>823</v>
      </c>
      <c r="B127" s="407" t="s">
        <v>671</v>
      </c>
      <c r="C127" s="407" t="s">
        <v>672</v>
      </c>
      <c r="D127" s="407" t="s">
        <v>741</v>
      </c>
      <c r="E127" s="407" t="s">
        <v>742</v>
      </c>
      <c r="F127" s="410">
        <v>13</v>
      </c>
      <c r="G127" s="410">
        <v>28132</v>
      </c>
      <c r="H127" s="410">
        <v>1</v>
      </c>
      <c r="I127" s="410">
        <v>2164</v>
      </c>
      <c r="J127" s="410">
        <v>4</v>
      </c>
      <c r="K127" s="410">
        <v>8688</v>
      </c>
      <c r="L127" s="410">
        <v>0.30882980236030144</v>
      </c>
      <c r="M127" s="410">
        <v>2172</v>
      </c>
      <c r="N127" s="410">
        <v>9</v>
      </c>
      <c r="O127" s="410">
        <v>19557</v>
      </c>
      <c r="P127" s="479">
        <v>0.69518697568605148</v>
      </c>
      <c r="Q127" s="411">
        <v>2173</v>
      </c>
    </row>
    <row r="128" spans="1:17" ht="14.4" customHeight="1" x14ac:dyDescent="0.3">
      <c r="A128" s="406" t="s">
        <v>823</v>
      </c>
      <c r="B128" s="407" t="s">
        <v>671</v>
      </c>
      <c r="C128" s="407" t="s">
        <v>672</v>
      </c>
      <c r="D128" s="407" t="s">
        <v>743</v>
      </c>
      <c r="E128" s="407" t="s">
        <v>744</v>
      </c>
      <c r="F128" s="410">
        <v>3513</v>
      </c>
      <c r="G128" s="410">
        <v>579645</v>
      </c>
      <c r="H128" s="410">
        <v>1</v>
      </c>
      <c r="I128" s="410">
        <v>165</v>
      </c>
      <c r="J128" s="410">
        <v>3047</v>
      </c>
      <c r="K128" s="410">
        <v>514943</v>
      </c>
      <c r="L128" s="410">
        <v>0.88837650630989662</v>
      </c>
      <c r="M128" s="410">
        <v>169</v>
      </c>
      <c r="N128" s="410">
        <v>4207</v>
      </c>
      <c r="O128" s="410">
        <v>736225</v>
      </c>
      <c r="P128" s="479">
        <v>1.270130855954938</v>
      </c>
      <c r="Q128" s="411">
        <v>175</v>
      </c>
    </row>
    <row r="129" spans="1:17" ht="14.4" customHeight="1" x14ac:dyDescent="0.3">
      <c r="A129" s="406" t="s">
        <v>823</v>
      </c>
      <c r="B129" s="407" t="s">
        <v>671</v>
      </c>
      <c r="C129" s="407" t="s">
        <v>672</v>
      </c>
      <c r="D129" s="407" t="s">
        <v>745</v>
      </c>
      <c r="E129" s="407" t="s">
        <v>746</v>
      </c>
      <c r="F129" s="410">
        <v>8</v>
      </c>
      <c r="G129" s="410">
        <v>632</v>
      </c>
      <c r="H129" s="410">
        <v>1</v>
      </c>
      <c r="I129" s="410">
        <v>79</v>
      </c>
      <c r="J129" s="410">
        <v>11</v>
      </c>
      <c r="K129" s="410">
        <v>891</v>
      </c>
      <c r="L129" s="410">
        <v>1.4098101265822784</v>
      </c>
      <c r="M129" s="410">
        <v>81</v>
      </c>
      <c r="N129" s="410">
        <v>14</v>
      </c>
      <c r="O129" s="410">
        <v>1190</v>
      </c>
      <c r="P129" s="479">
        <v>1.8829113924050633</v>
      </c>
      <c r="Q129" s="411">
        <v>85</v>
      </c>
    </row>
    <row r="130" spans="1:17" ht="14.4" customHeight="1" x14ac:dyDescent="0.3">
      <c r="A130" s="406" t="s">
        <v>823</v>
      </c>
      <c r="B130" s="407" t="s">
        <v>671</v>
      </c>
      <c r="C130" s="407" t="s">
        <v>672</v>
      </c>
      <c r="D130" s="407" t="s">
        <v>828</v>
      </c>
      <c r="E130" s="407" t="s">
        <v>829</v>
      </c>
      <c r="F130" s="410">
        <v>40</v>
      </c>
      <c r="G130" s="410">
        <v>6560</v>
      </c>
      <c r="H130" s="410">
        <v>1</v>
      </c>
      <c r="I130" s="410">
        <v>164</v>
      </c>
      <c r="J130" s="410">
        <v>36</v>
      </c>
      <c r="K130" s="410">
        <v>5976</v>
      </c>
      <c r="L130" s="410">
        <v>0.91097560975609759</v>
      </c>
      <c r="M130" s="410">
        <v>166</v>
      </c>
      <c r="N130" s="410">
        <v>49</v>
      </c>
      <c r="O130" s="410">
        <v>8722</v>
      </c>
      <c r="P130" s="479">
        <v>1.3295731707317073</v>
      </c>
      <c r="Q130" s="411">
        <v>178</v>
      </c>
    </row>
    <row r="131" spans="1:17" ht="14.4" customHeight="1" x14ac:dyDescent="0.3">
      <c r="A131" s="406" t="s">
        <v>823</v>
      </c>
      <c r="B131" s="407" t="s">
        <v>671</v>
      </c>
      <c r="C131" s="407" t="s">
        <v>672</v>
      </c>
      <c r="D131" s="407" t="s">
        <v>747</v>
      </c>
      <c r="E131" s="407" t="s">
        <v>748</v>
      </c>
      <c r="F131" s="410">
        <v>8</v>
      </c>
      <c r="G131" s="410">
        <v>1280</v>
      </c>
      <c r="H131" s="410">
        <v>1</v>
      </c>
      <c r="I131" s="410">
        <v>160</v>
      </c>
      <c r="J131" s="410">
        <v>3</v>
      </c>
      <c r="K131" s="410">
        <v>489</v>
      </c>
      <c r="L131" s="410">
        <v>0.38203124999999999</v>
      </c>
      <c r="M131" s="410">
        <v>163</v>
      </c>
      <c r="N131" s="410">
        <v>5</v>
      </c>
      <c r="O131" s="410">
        <v>845</v>
      </c>
      <c r="P131" s="479">
        <v>0.66015625</v>
      </c>
      <c r="Q131" s="411">
        <v>169</v>
      </c>
    </row>
    <row r="132" spans="1:17" ht="14.4" customHeight="1" x14ac:dyDescent="0.3">
      <c r="A132" s="406" t="s">
        <v>823</v>
      </c>
      <c r="B132" s="407" t="s">
        <v>671</v>
      </c>
      <c r="C132" s="407" t="s">
        <v>672</v>
      </c>
      <c r="D132" s="407" t="s">
        <v>751</v>
      </c>
      <c r="E132" s="407" t="s">
        <v>752</v>
      </c>
      <c r="F132" s="410">
        <v>15</v>
      </c>
      <c r="G132" s="410">
        <v>15030</v>
      </c>
      <c r="H132" s="410">
        <v>1</v>
      </c>
      <c r="I132" s="410">
        <v>1002</v>
      </c>
      <c r="J132" s="410">
        <v>10</v>
      </c>
      <c r="K132" s="410">
        <v>10080</v>
      </c>
      <c r="L132" s="410">
        <v>0.6706586826347305</v>
      </c>
      <c r="M132" s="410">
        <v>1008</v>
      </c>
      <c r="N132" s="410">
        <v>9</v>
      </c>
      <c r="O132" s="410">
        <v>9099</v>
      </c>
      <c r="P132" s="479">
        <v>0.60538922155688624</v>
      </c>
      <c r="Q132" s="411">
        <v>1011</v>
      </c>
    </row>
    <row r="133" spans="1:17" ht="14.4" customHeight="1" x14ac:dyDescent="0.3">
      <c r="A133" s="406" t="s">
        <v>823</v>
      </c>
      <c r="B133" s="407" t="s">
        <v>671</v>
      </c>
      <c r="C133" s="407" t="s">
        <v>672</v>
      </c>
      <c r="D133" s="407" t="s">
        <v>753</v>
      </c>
      <c r="E133" s="407" t="s">
        <v>754</v>
      </c>
      <c r="F133" s="410">
        <v>38</v>
      </c>
      <c r="G133" s="410">
        <v>6346</v>
      </c>
      <c r="H133" s="410">
        <v>1</v>
      </c>
      <c r="I133" s="410">
        <v>167</v>
      </c>
      <c r="J133" s="410">
        <v>36</v>
      </c>
      <c r="K133" s="410">
        <v>6120</v>
      </c>
      <c r="L133" s="410">
        <v>0.96438701544279859</v>
      </c>
      <c r="M133" s="410">
        <v>170</v>
      </c>
      <c r="N133" s="410">
        <v>42</v>
      </c>
      <c r="O133" s="410">
        <v>7392</v>
      </c>
      <c r="P133" s="479">
        <v>1.1648282382603214</v>
      </c>
      <c r="Q133" s="411">
        <v>176</v>
      </c>
    </row>
    <row r="134" spans="1:17" ht="14.4" customHeight="1" x14ac:dyDescent="0.3">
      <c r="A134" s="406" t="s">
        <v>823</v>
      </c>
      <c r="B134" s="407" t="s">
        <v>671</v>
      </c>
      <c r="C134" s="407" t="s">
        <v>672</v>
      </c>
      <c r="D134" s="407" t="s">
        <v>755</v>
      </c>
      <c r="E134" s="407" t="s">
        <v>756</v>
      </c>
      <c r="F134" s="410">
        <v>15</v>
      </c>
      <c r="G134" s="410">
        <v>33495</v>
      </c>
      <c r="H134" s="410">
        <v>1</v>
      </c>
      <c r="I134" s="410">
        <v>2233</v>
      </c>
      <c r="J134" s="410">
        <v>10</v>
      </c>
      <c r="K134" s="410">
        <v>22640</v>
      </c>
      <c r="L134" s="410">
        <v>0.67592177937005526</v>
      </c>
      <c r="M134" s="410">
        <v>2264</v>
      </c>
      <c r="N134" s="410">
        <v>11</v>
      </c>
      <c r="O134" s="410">
        <v>25234</v>
      </c>
      <c r="P134" s="479">
        <v>0.75336617405582917</v>
      </c>
      <c r="Q134" s="411">
        <v>2294</v>
      </c>
    </row>
    <row r="135" spans="1:17" ht="14.4" customHeight="1" x14ac:dyDescent="0.3">
      <c r="A135" s="406" t="s">
        <v>823</v>
      </c>
      <c r="B135" s="407" t="s">
        <v>671</v>
      </c>
      <c r="C135" s="407" t="s">
        <v>672</v>
      </c>
      <c r="D135" s="407" t="s">
        <v>757</v>
      </c>
      <c r="E135" s="407" t="s">
        <v>758</v>
      </c>
      <c r="F135" s="410">
        <v>6</v>
      </c>
      <c r="G135" s="410">
        <v>1458</v>
      </c>
      <c r="H135" s="410">
        <v>1</v>
      </c>
      <c r="I135" s="410">
        <v>243</v>
      </c>
      <c r="J135" s="410">
        <v>4</v>
      </c>
      <c r="K135" s="410">
        <v>988</v>
      </c>
      <c r="L135" s="410">
        <v>0.67764060356652944</v>
      </c>
      <c r="M135" s="410">
        <v>247</v>
      </c>
      <c r="N135" s="410">
        <v>8</v>
      </c>
      <c r="O135" s="410">
        <v>2104</v>
      </c>
      <c r="P135" s="479">
        <v>1.4430727023319616</v>
      </c>
      <c r="Q135" s="411">
        <v>263</v>
      </c>
    </row>
    <row r="136" spans="1:17" ht="14.4" customHeight="1" x14ac:dyDescent="0.3">
      <c r="A136" s="406" t="s">
        <v>823</v>
      </c>
      <c r="B136" s="407" t="s">
        <v>671</v>
      </c>
      <c r="C136" s="407" t="s">
        <v>672</v>
      </c>
      <c r="D136" s="407" t="s">
        <v>759</v>
      </c>
      <c r="E136" s="407" t="s">
        <v>760</v>
      </c>
      <c r="F136" s="410">
        <v>188</v>
      </c>
      <c r="G136" s="410">
        <v>374684</v>
      </c>
      <c r="H136" s="410">
        <v>1</v>
      </c>
      <c r="I136" s="410">
        <v>1993</v>
      </c>
      <c r="J136" s="410">
        <v>161</v>
      </c>
      <c r="K136" s="410">
        <v>323932</v>
      </c>
      <c r="L136" s="410">
        <v>0.86454719176692896</v>
      </c>
      <c r="M136" s="410">
        <v>2012</v>
      </c>
      <c r="N136" s="410">
        <v>230</v>
      </c>
      <c r="O136" s="410">
        <v>489900</v>
      </c>
      <c r="P136" s="479">
        <v>1.3075017881735009</v>
      </c>
      <c r="Q136" s="411">
        <v>2130</v>
      </c>
    </row>
    <row r="137" spans="1:17" ht="14.4" customHeight="1" x14ac:dyDescent="0.3">
      <c r="A137" s="406" t="s">
        <v>823</v>
      </c>
      <c r="B137" s="407" t="s">
        <v>671</v>
      </c>
      <c r="C137" s="407" t="s">
        <v>672</v>
      </c>
      <c r="D137" s="407" t="s">
        <v>761</v>
      </c>
      <c r="E137" s="407" t="s">
        <v>762</v>
      </c>
      <c r="F137" s="410">
        <v>270</v>
      </c>
      <c r="G137" s="410">
        <v>60210</v>
      </c>
      <c r="H137" s="410">
        <v>1</v>
      </c>
      <c r="I137" s="410">
        <v>223</v>
      </c>
      <c r="J137" s="410">
        <v>235</v>
      </c>
      <c r="K137" s="410">
        <v>53110</v>
      </c>
      <c r="L137" s="410">
        <v>0.88207938880584624</v>
      </c>
      <c r="M137" s="410">
        <v>226</v>
      </c>
      <c r="N137" s="410">
        <v>322</v>
      </c>
      <c r="O137" s="410">
        <v>77924</v>
      </c>
      <c r="P137" s="479">
        <v>1.2942036206610197</v>
      </c>
      <c r="Q137" s="411">
        <v>242</v>
      </c>
    </row>
    <row r="138" spans="1:17" ht="14.4" customHeight="1" x14ac:dyDescent="0.3">
      <c r="A138" s="406" t="s">
        <v>823</v>
      </c>
      <c r="B138" s="407" t="s">
        <v>671</v>
      </c>
      <c r="C138" s="407" t="s">
        <v>672</v>
      </c>
      <c r="D138" s="407" t="s">
        <v>763</v>
      </c>
      <c r="E138" s="407" t="s">
        <v>764</v>
      </c>
      <c r="F138" s="410">
        <v>1</v>
      </c>
      <c r="G138" s="410">
        <v>404</v>
      </c>
      <c r="H138" s="410">
        <v>1</v>
      </c>
      <c r="I138" s="410">
        <v>404</v>
      </c>
      <c r="J138" s="410"/>
      <c r="K138" s="410"/>
      <c r="L138" s="410"/>
      <c r="M138" s="410"/>
      <c r="N138" s="410"/>
      <c r="O138" s="410"/>
      <c r="P138" s="479"/>
      <c r="Q138" s="411"/>
    </row>
    <row r="139" spans="1:17" ht="14.4" customHeight="1" x14ac:dyDescent="0.3">
      <c r="A139" s="406" t="s">
        <v>823</v>
      </c>
      <c r="B139" s="407" t="s">
        <v>671</v>
      </c>
      <c r="C139" s="407" t="s">
        <v>672</v>
      </c>
      <c r="D139" s="407" t="s">
        <v>767</v>
      </c>
      <c r="E139" s="407" t="s">
        <v>676</v>
      </c>
      <c r="F139" s="410">
        <v>2</v>
      </c>
      <c r="G139" s="410">
        <v>68</v>
      </c>
      <c r="H139" s="410">
        <v>1</v>
      </c>
      <c r="I139" s="410">
        <v>34</v>
      </c>
      <c r="J139" s="410"/>
      <c r="K139" s="410"/>
      <c r="L139" s="410"/>
      <c r="M139" s="410"/>
      <c r="N139" s="410"/>
      <c r="O139" s="410"/>
      <c r="P139" s="479"/>
      <c r="Q139" s="411"/>
    </row>
    <row r="140" spans="1:17" ht="14.4" customHeight="1" x14ac:dyDescent="0.3">
      <c r="A140" s="406" t="s">
        <v>823</v>
      </c>
      <c r="B140" s="407" t="s">
        <v>671</v>
      </c>
      <c r="C140" s="407" t="s">
        <v>672</v>
      </c>
      <c r="D140" s="407" t="s">
        <v>770</v>
      </c>
      <c r="E140" s="407" t="s">
        <v>771</v>
      </c>
      <c r="F140" s="410"/>
      <c r="G140" s="410"/>
      <c r="H140" s="410"/>
      <c r="I140" s="410"/>
      <c r="J140" s="410">
        <v>30</v>
      </c>
      <c r="K140" s="410">
        <v>31350</v>
      </c>
      <c r="L140" s="410"/>
      <c r="M140" s="410">
        <v>1045</v>
      </c>
      <c r="N140" s="410"/>
      <c r="O140" s="410"/>
      <c r="P140" s="479"/>
      <c r="Q140" s="411"/>
    </row>
    <row r="141" spans="1:17" ht="14.4" customHeight="1" x14ac:dyDescent="0.3">
      <c r="A141" s="406" t="s">
        <v>823</v>
      </c>
      <c r="B141" s="407" t="s">
        <v>671</v>
      </c>
      <c r="C141" s="407" t="s">
        <v>672</v>
      </c>
      <c r="D141" s="407" t="s">
        <v>772</v>
      </c>
      <c r="E141" s="407" t="s">
        <v>773</v>
      </c>
      <c r="F141" s="410">
        <v>37</v>
      </c>
      <c r="G141" s="410">
        <v>9842</v>
      </c>
      <c r="H141" s="410">
        <v>1</v>
      </c>
      <c r="I141" s="410">
        <v>266</v>
      </c>
      <c r="J141" s="410">
        <v>26</v>
      </c>
      <c r="K141" s="410">
        <v>6994</v>
      </c>
      <c r="L141" s="410">
        <v>0.7106279211542369</v>
      </c>
      <c r="M141" s="410">
        <v>269</v>
      </c>
      <c r="N141" s="410">
        <v>36</v>
      </c>
      <c r="O141" s="410">
        <v>10368</v>
      </c>
      <c r="P141" s="479">
        <v>1.0534444218654746</v>
      </c>
      <c r="Q141" s="411">
        <v>288</v>
      </c>
    </row>
    <row r="142" spans="1:17" ht="14.4" customHeight="1" x14ac:dyDescent="0.3">
      <c r="A142" s="406" t="s">
        <v>823</v>
      </c>
      <c r="B142" s="407" t="s">
        <v>671</v>
      </c>
      <c r="C142" s="407" t="s">
        <v>672</v>
      </c>
      <c r="D142" s="407" t="s">
        <v>782</v>
      </c>
      <c r="E142" s="407" t="s">
        <v>783</v>
      </c>
      <c r="F142" s="410"/>
      <c r="G142" s="410"/>
      <c r="H142" s="410"/>
      <c r="I142" s="410"/>
      <c r="J142" s="410"/>
      <c r="K142" s="410"/>
      <c r="L142" s="410"/>
      <c r="M142" s="410"/>
      <c r="N142" s="410">
        <v>7</v>
      </c>
      <c r="O142" s="410">
        <v>0</v>
      </c>
      <c r="P142" s="479"/>
      <c r="Q142" s="411">
        <v>0</v>
      </c>
    </row>
    <row r="143" spans="1:17" ht="14.4" customHeight="1" x14ac:dyDescent="0.3">
      <c r="A143" s="406" t="s">
        <v>830</v>
      </c>
      <c r="B143" s="407" t="s">
        <v>671</v>
      </c>
      <c r="C143" s="407" t="s">
        <v>672</v>
      </c>
      <c r="D143" s="407" t="s">
        <v>675</v>
      </c>
      <c r="E143" s="407" t="s">
        <v>676</v>
      </c>
      <c r="F143" s="410">
        <v>30</v>
      </c>
      <c r="G143" s="410">
        <v>1590</v>
      </c>
      <c r="H143" s="410">
        <v>1</v>
      </c>
      <c r="I143" s="410">
        <v>53</v>
      </c>
      <c r="J143" s="410">
        <v>26</v>
      </c>
      <c r="K143" s="410">
        <v>1404</v>
      </c>
      <c r="L143" s="410">
        <v>0.88301886792452833</v>
      </c>
      <c r="M143" s="410">
        <v>54</v>
      </c>
      <c r="N143" s="410">
        <v>38</v>
      </c>
      <c r="O143" s="410">
        <v>2204</v>
      </c>
      <c r="P143" s="479">
        <v>1.3861635220125785</v>
      </c>
      <c r="Q143" s="411">
        <v>58</v>
      </c>
    </row>
    <row r="144" spans="1:17" ht="14.4" customHeight="1" x14ac:dyDescent="0.3">
      <c r="A144" s="406" t="s">
        <v>830</v>
      </c>
      <c r="B144" s="407" t="s">
        <v>671</v>
      </c>
      <c r="C144" s="407" t="s">
        <v>672</v>
      </c>
      <c r="D144" s="407" t="s">
        <v>677</v>
      </c>
      <c r="E144" s="407" t="s">
        <v>678</v>
      </c>
      <c r="F144" s="410">
        <v>304</v>
      </c>
      <c r="G144" s="410">
        <v>36784</v>
      </c>
      <c r="H144" s="410">
        <v>1</v>
      </c>
      <c r="I144" s="410">
        <v>121</v>
      </c>
      <c r="J144" s="410">
        <v>284</v>
      </c>
      <c r="K144" s="410">
        <v>34932</v>
      </c>
      <c r="L144" s="410">
        <v>0.94965202261852977</v>
      </c>
      <c r="M144" s="410">
        <v>123</v>
      </c>
      <c r="N144" s="410">
        <v>310</v>
      </c>
      <c r="O144" s="410">
        <v>40610</v>
      </c>
      <c r="P144" s="479">
        <v>1.1040126141800783</v>
      </c>
      <c r="Q144" s="411">
        <v>131</v>
      </c>
    </row>
    <row r="145" spans="1:17" ht="14.4" customHeight="1" x14ac:dyDescent="0.3">
      <c r="A145" s="406" t="s">
        <v>830</v>
      </c>
      <c r="B145" s="407" t="s">
        <v>671</v>
      </c>
      <c r="C145" s="407" t="s">
        <v>672</v>
      </c>
      <c r="D145" s="407" t="s">
        <v>679</v>
      </c>
      <c r="E145" s="407" t="s">
        <v>680</v>
      </c>
      <c r="F145" s="410">
        <v>3</v>
      </c>
      <c r="G145" s="410">
        <v>522</v>
      </c>
      <c r="H145" s="410">
        <v>1</v>
      </c>
      <c r="I145" s="410">
        <v>174</v>
      </c>
      <c r="J145" s="410"/>
      <c r="K145" s="410"/>
      <c r="L145" s="410"/>
      <c r="M145" s="410"/>
      <c r="N145" s="410">
        <v>1</v>
      </c>
      <c r="O145" s="410">
        <v>189</v>
      </c>
      <c r="P145" s="479">
        <v>0.36206896551724138</v>
      </c>
      <c r="Q145" s="411">
        <v>189</v>
      </c>
    </row>
    <row r="146" spans="1:17" ht="14.4" customHeight="1" x14ac:dyDescent="0.3">
      <c r="A146" s="406" t="s">
        <v>830</v>
      </c>
      <c r="B146" s="407" t="s">
        <v>671</v>
      </c>
      <c r="C146" s="407" t="s">
        <v>672</v>
      </c>
      <c r="D146" s="407" t="s">
        <v>683</v>
      </c>
      <c r="E146" s="407" t="s">
        <v>684</v>
      </c>
      <c r="F146" s="410"/>
      <c r="G146" s="410"/>
      <c r="H146" s="410"/>
      <c r="I146" s="410"/>
      <c r="J146" s="410"/>
      <c r="K146" s="410"/>
      <c r="L146" s="410"/>
      <c r="M146" s="410"/>
      <c r="N146" s="410">
        <v>3</v>
      </c>
      <c r="O146" s="410">
        <v>1221</v>
      </c>
      <c r="P146" s="479"/>
      <c r="Q146" s="411">
        <v>407</v>
      </c>
    </row>
    <row r="147" spans="1:17" ht="14.4" customHeight="1" x14ac:dyDescent="0.3">
      <c r="A147" s="406" t="s">
        <v>830</v>
      </c>
      <c r="B147" s="407" t="s">
        <v>671</v>
      </c>
      <c r="C147" s="407" t="s">
        <v>672</v>
      </c>
      <c r="D147" s="407" t="s">
        <v>685</v>
      </c>
      <c r="E147" s="407" t="s">
        <v>686</v>
      </c>
      <c r="F147" s="410">
        <v>39</v>
      </c>
      <c r="G147" s="410">
        <v>6552</v>
      </c>
      <c r="H147" s="410">
        <v>1</v>
      </c>
      <c r="I147" s="410">
        <v>168</v>
      </c>
      <c r="J147" s="410">
        <v>27</v>
      </c>
      <c r="K147" s="410">
        <v>4644</v>
      </c>
      <c r="L147" s="410">
        <v>0.70879120879120883</v>
      </c>
      <c r="M147" s="410">
        <v>172</v>
      </c>
      <c r="N147" s="410">
        <v>7</v>
      </c>
      <c r="O147" s="410">
        <v>1253</v>
      </c>
      <c r="P147" s="479">
        <v>0.19123931623931623</v>
      </c>
      <c r="Q147" s="411">
        <v>179</v>
      </c>
    </row>
    <row r="148" spans="1:17" ht="14.4" customHeight="1" x14ac:dyDescent="0.3">
      <c r="A148" s="406" t="s">
        <v>830</v>
      </c>
      <c r="B148" s="407" t="s">
        <v>671</v>
      </c>
      <c r="C148" s="407" t="s">
        <v>672</v>
      </c>
      <c r="D148" s="407" t="s">
        <v>687</v>
      </c>
      <c r="E148" s="407" t="s">
        <v>688</v>
      </c>
      <c r="F148" s="410">
        <v>1</v>
      </c>
      <c r="G148" s="410">
        <v>525</v>
      </c>
      <c r="H148" s="410">
        <v>1</v>
      </c>
      <c r="I148" s="410">
        <v>525</v>
      </c>
      <c r="J148" s="410"/>
      <c r="K148" s="410"/>
      <c r="L148" s="410"/>
      <c r="M148" s="410"/>
      <c r="N148" s="410"/>
      <c r="O148" s="410"/>
      <c r="P148" s="479"/>
      <c r="Q148" s="411"/>
    </row>
    <row r="149" spans="1:17" ht="14.4" customHeight="1" x14ac:dyDescent="0.3">
      <c r="A149" s="406" t="s">
        <v>830</v>
      </c>
      <c r="B149" s="407" t="s">
        <v>671</v>
      </c>
      <c r="C149" s="407" t="s">
        <v>672</v>
      </c>
      <c r="D149" s="407" t="s">
        <v>689</v>
      </c>
      <c r="E149" s="407" t="s">
        <v>690</v>
      </c>
      <c r="F149" s="410">
        <v>5</v>
      </c>
      <c r="G149" s="410">
        <v>1580</v>
      </c>
      <c r="H149" s="410">
        <v>1</v>
      </c>
      <c r="I149" s="410">
        <v>316</v>
      </c>
      <c r="J149" s="410">
        <v>3</v>
      </c>
      <c r="K149" s="410">
        <v>966</v>
      </c>
      <c r="L149" s="410">
        <v>0.61139240506329118</v>
      </c>
      <c r="M149" s="410">
        <v>322</v>
      </c>
      <c r="N149" s="410">
        <v>12</v>
      </c>
      <c r="O149" s="410">
        <v>4020</v>
      </c>
      <c r="P149" s="479">
        <v>2.5443037974683542</v>
      </c>
      <c r="Q149" s="411">
        <v>335</v>
      </c>
    </row>
    <row r="150" spans="1:17" ht="14.4" customHeight="1" x14ac:dyDescent="0.3">
      <c r="A150" s="406" t="s">
        <v>830</v>
      </c>
      <c r="B150" s="407" t="s">
        <v>671</v>
      </c>
      <c r="C150" s="407" t="s">
        <v>672</v>
      </c>
      <c r="D150" s="407" t="s">
        <v>691</v>
      </c>
      <c r="E150" s="407" t="s">
        <v>692</v>
      </c>
      <c r="F150" s="410">
        <v>2</v>
      </c>
      <c r="G150" s="410">
        <v>870</v>
      </c>
      <c r="H150" s="410">
        <v>1</v>
      </c>
      <c r="I150" s="410">
        <v>435</v>
      </c>
      <c r="J150" s="410"/>
      <c r="K150" s="410"/>
      <c r="L150" s="410"/>
      <c r="M150" s="410"/>
      <c r="N150" s="410"/>
      <c r="O150" s="410"/>
      <c r="P150" s="479"/>
      <c r="Q150" s="411"/>
    </row>
    <row r="151" spans="1:17" ht="14.4" customHeight="1" x14ac:dyDescent="0.3">
      <c r="A151" s="406" t="s">
        <v>830</v>
      </c>
      <c r="B151" s="407" t="s">
        <v>671</v>
      </c>
      <c r="C151" s="407" t="s">
        <v>672</v>
      </c>
      <c r="D151" s="407" t="s">
        <v>693</v>
      </c>
      <c r="E151" s="407" t="s">
        <v>694</v>
      </c>
      <c r="F151" s="410">
        <v>17</v>
      </c>
      <c r="G151" s="410">
        <v>5746</v>
      </c>
      <c r="H151" s="410">
        <v>1</v>
      </c>
      <c r="I151" s="410">
        <v>338</v>
      </c>
      <c r="J151" s="410">
        <v>47</v>
      </c>
      <c r="K151" s="410">
        <v>16027</v>
      </c>
      <c r="L151" s="410">
        <v>2.7892446919596239</v>
      </c>
      <c r="M151" s="410">
        <v>341</v>
      </c>
      <c r="N151" s="410">
        <v>71</v>
      </c>
      <c r="O151" s="410">
        <v>24779</v>
      </c>
      <c r="P151" s="479">
        <v>4.3123912286808217</v>
      </c>
      <c r="Q151" s="411">
        <v>349</v>
      </c>
    </row>
    <row r="152" spans="1:17" ht="14.4" customHeight="1" x14ac:dyDescent="0.3">
      <c r="A152" s="406" t="s">
        <v>830</v>
      </c>
      <c r="B152" s="407" t="s">
        <v>671</v>
      </c>
      <c r="C152" s="407" t="s">
        <v>672</v>
      </c>
      <c r="D152" s="407" t="s">
        <v>701</v>
      </c>
      <c r="E152" s="407" t="s">
        <v>702</v>
      </c>
      <c r="F152" s="410"/>
      <c r="G152" s="410"/>
      <c r="H152" s="410"/>
      <c r="I152" s="410"/>
      <c r="J152" s="410"/>
      <c r="K152" s="410"/>
      <c r="L152" s="410"/>
      <c r="M152" s="410"/>
      <c r="N152" s="410">
        <v>1</v>
      </c>
      <c r="O152" s="410">
        <v>117</v>
      </c>
      <c r="P152" s="479"/>
      <c r="Q152" s="411">
        <v>117</v>
      </c>
    </row>
    <row r="153" spans="1:17" ht="14.4" customHeight="1" x14ac:dyDescent="0.3">
      <c r="A153" s="406" t="s">
        <v>830</v>
      </c>
      <c r="B153" s="407" t="s">
        <v>671</v>
      </c>
      <c r="C153" s="407" t="s">
        <v>672</v>
      </c>
      <c r="D153" s="407" t="s">
        <v>707</v>
      </c>
      <c r="E153" s="407" t="s">
        <v>708</v>
      </c>
      <c r="F153" s="410">
        <v>3</v>
      </c>
      <c r="G153" s="410">
        <v>111</v>
      </c>
      <c r="H153" s="410">
        <v>1</v>
      </c>
      <c r="I153" s="410">
        <v>37</v>
      </c>
      <c r="J153" s="410">
        <v>5</v>
      </c>
      <c r="K153" s="410">
        <v>185</v>
      </c>
      <c r="L153" s="410">
        <v>1.6666666666666667</v>
      </c>
      <c r="M153" s="410">
        <v>37</v>
      </c>
      <c r="N153" s="410">
        <v>1</v>
      </c>
      <c r="O153" s="410">
        <v>38</v>
      </c>
      <c r="P153" s="479">
        <v>0.34234234234234234</v>
      </c>
      <c r="Q153" s="411">
        <v>38</v>
      </c>
    </row>
    <row r="154" spans="1:17" ht="14.4" customHeight="1" x14ac:dyDescent="0.3">
      <c r="A154" s="406" t="s">
        <v>830</v>
      </c>
      <c r="B154" s="407" t="s">
        <v>671</v>
      </c>
      <c r="C154" s="407" t="s">
        <v>672</v>
      </c>
      <c r="D154" s="407" t="s">
        <v>713</v>
      </c>
      <c r="E154" s="407" t="s">
        <v>714</v>
      </c>
      <c r="F154" s="410"/>
      <c r="G154" s="410"/>
      <c r="H154" s="410"/>
      <c r="I154" s="410"/>
      <c r="J154" s="410">
        <v>1</v>
      </c>
      <c r="K154" s="410">
        <v>676</v>
      </c>
      <c r="L154" s="410"/>
      <c r="M154" s="410">
        <v>676</v>
      </c>
      <c r="N154" s="410"/>
      <c r="O154" s="410"/>
      <c r="P154" s="479"/>
      <c r="Q154" s="411"/>
    </row>
    <row r="155" spans="1:17" ht="14.4" customHeight="1" x14ac:dyDescent="0.3">
      <c r="A155" s="406" t="s">
        <v>830</v>
      </c>
      <c r="B155" s="407" t="s">
        <v>671</v>
      </c>
      <c r="C155" s="407" t="s">
        <v>672</v>
      </c>
      <c r="D155" s="407" t="s">
        <v>715</v>
      </c>
      <c r="E155" s="407" t="s">
        <v>716</v>
      </c>
      <c r="F155" s="410">
        <v>2</v>
      </c>
      <c r="G155" s="410">
        <v>272</v>
      </c>
      <c r="H155" s="410">
        <v>1</v>
      </c>
      <c r="I155" s="410">
        <v>136</v>
      </c>
      <c r="J155" s="410"/>
      <c r="K155" s="410"/>
      <c r="L155" s="410"/>
      <c r="M155" s="410"/>
      <c r="N155" s="410"/>
      <c r="O155" s="410"/>
      <c r="P155" s="479"/>
      <c r="Q155" s="411"/>
    </row>
    <row r="156" spans="1:17" ht="14.4" customHeight="1" x14ac:dyDescent="0.3">
      <c r="A156" s="406" t="s">
        <v>830</v>
      </c>
      <c r="B156" s="407" t="s">
        <v>671</v>
      </c>
      <c r="C156" s="407" t="s">
        <v>672</v>
      </c>
      <c r="D156" s="407" t="s">
        <v>717</v>
      </c>
      <c r="E156" s="407" t="s">
        <v>718</v>
      </c>
      <c r="F156" s="410">
        <v>94</v>
      </c>
      <c r="G156" s="410">
        <v>26414</v>
      </c>
      <c r="H156" s="410">
        <v>1</v>
      </c>
      <c r="I156" s="410">
        <v>281</v>
      </c>
      <c r="J156" s="410">
        <v>99</v>
      </c>
      <c r="K156" s="410">
        <v>28215</v>
      </c>
      <c r="L156" s="410">
        <v>1.0681835390323313</v>
      </c>
      <c r="M156" s="410">
        <v>285</v>
      </c>
      <c r="N156" s="410">
        <v>107</v>
      </c>
      <c r="O156" s="410">
        <v>32528</v>
      </c>
      <c r="P156" s="479">
        <v>1.2314681608238056</v>
      </c>
      <c r="Q156" s="411">
        <v>304</v>
      </c>
    </row>
    <row r="157" spans="1:17" ht="14.4" customHeight="1" x14ac:dyDescent="0.3">
      <c r="A157" s="406" t="s">
        <v>830</v>
      </c>
      <c r="B157" s="407" t="s">
        <v>671</v>
      </c>
      <c r="C157" s="407" t="s">
        <v>672</v>
      </c>
      <c r="D157" s="407" t="s">
        <v>721</v>
      </c>
      <c r="E157" s="407" t="s">
        <v>722</v>
      </c>
      <c r="F157" s="410">
        <v>13</v>
      </c>
      <c r="G157" s="410">
        <v>5928</v>
      </c>
      <c r="H157" s="410">
        <v>1</v>
      </c>
      <c r="I157" s="410">
        <v>456</v>
      </c>
      <c r="J157" s="410">
        <v>8</v>
      </c>
      <c r="K157" s="410">
        <v>3696</v>
      </c>
      <c r="L157" s="410">
        <v>0.62348178137651822</v>
      </c>
      <c r="M157" s="410">
        <v>462</v>
      </c>
      <c r="N157" s="410">
        <v>25</v>
      </c>
      <c r="O157" s="410">
        <v>12350</v>
      </c>
      <c r="P157" s="479">
        <v>2.0833333333333335</v>
      </c>
      <c r="Q157" s="411">
        <v>494</v>
      </c>
    </row>
    <row r="158" spans="1:17" ht="14.4" customHeight="1" x14ac:dyDescent="0.3">
      <c r="A158" s="406" t="s">
        <v>830</v>
      </c>
      <c r="B158" s="407" t="s">
        <v>671</v>
      </c>
      <c r="C158" s="407" t="s">
        <v>672</v>
      </c>
      <c r="D158" s="407" t="s">
        <v>725</v>
      </c>
      <c r="E158" s="407" t="s">
        <v>726</v>
      </c>
      <c r="F158" s="410">
        <v>99</v>
      </c>
      <c r="G158" s="410">
        <v>34452</v>
      </c>
      <c r="H158" s="410">
        <v>1</v>
      </c>
      <c r="I158" s="410">
        <v>348</v>
      </c>
      <c r="J158" s="410">
        <v>86</v>
      </c>
      <c r="K158" s="410">
        <v>30616</v>
      </c>
      <c r="L158" s="410">
        <v>0.88865668176013002</v>
      </c>
      <c r="M158" s="410">
        <v>356</v>
      </c>
      <c r="N158" s="410">
        <v>103</v>
      </c>
      <c r="O158" s="410">
        <v>38110</v>
      </c>
      <c r="P158" s="479">
        <v>1.1061767096249855</v>
      </c>
      <c r="Q158" s="411">
        <v>370</v>
      </c>
    </row>
    <row r="159" spans="1:17" ht="14.4" customHeight="1" x14ac:dyDescent="0.3">
      <c r="A159" s="406" t="s">
        <v>830</v>
      </c>
      <c r="B159" s="407" t="s">
        <v>671</v>
      </c>
      <c r="C159" s="407" t="s">
        <v>672</v>
      </c>
      <c r="D159" s="407" t="s">
        <v>729</v>
      </c>
      <c r="E159" s="407" t="s">
        <v>730</v>
      </c>
      <c r="F159" s="410">
        <v>2</v>
      </c>
      <c r="G159" s="410">
        <v>206</v>
      </c>
      <c r="H159" s="410">
        <v>1</v>
      </c>
      <c r="I159" s="410">
        <v>103</v>
      </c>
      <c r="J159" s="410"/>
      <c r="K159" s="410"/>
      <c r="L159" s="410"/>
      <c r="M159" s="410"/>
      <c r="N159" s="410">
        <v>4</v>
      </c>
      <c r="O159" s="410">
        <v>444</v>
      </c>
      <c r="P159" s="479">
        <v>2.1553398058252426</v>
      </c>
      <c r="Q159" s="411">
        <v>111</v>
      </c>
    </row>
    <row r="160" spans="1:17" ht="14.4" customHeight="1" x14ac:dyDescent="0.3">
      <c r="A160" s="406" t="s">
        <v>830</v>
      </c>
      <c r="B160" s="407" t="s">
        <v>671</v>
      </c>
      <c r="C160" s="407" t="s">
        <v>672</v>
      </c>
      <c r="D160" s="407" t="s">
        <v>731</v>
      </c>
      <c r="E160" s="407" t="s">
        <v>732</v>
      </c>
      <c r="F160" s="410">
        <v>1</v>
      </c>
      <c r="G160" s="410">
        <v>115</v>
      </c>
      <c r="H160" s="410">
        <v>1</v>
      </c>
      <c r="I160" s="410">
        <v>115</v>
      </c>
      <c r="J160" s="410"/>
      <c r="K160" s="410"/>
      <c r="L160" s="410"/>
      <c r="M160" s="410"/>
      <c r="N160" s="410"/>
      <c r="O160" s="410"/>
      <c r="P160" s="479"/>
      <c r="Q160" s="411"/>
    </row>
    <row r="161" spans="1:17" ht="14.4" customHeight="1" x14ac:dyDescent="0.3">
      <c r="A161" s="406" t="s">
        <v>830</v>
      </c>
      <c r="B161" s="407" t="s">
        <v>671</v>
      </c>
      <c r="C161" s="407" t="s">
        <v>672</v>
      </c>
      <c r="D161" s="407" t="s">
        <v>733</v>
      </c>
      <c r="E161" s="407" t="s">
        <v>734</v>
      </c>
      <c r="F161" s="410"/>
      <c r="G161" s="410"/>
      <c r="H161" s="410"/>
      <c r="I161" s="410"/>
      <c r="J161" s="410">
        <v>1</v>
      </c>
      <c r="K161" s="410">
        <v>463</v>
      </c>
      <c r="L161" s="410"/>
      <c r="M161" s="410">
        <v>463</v>
      </c>
      <c r="N161" s="410">
        <v>2</v>
      </c>
      <c r="O161" s="410">
        <v>990</v>
      </c>
      <c r="P161" s="479"/>
      <c r="Q161" s="411">
        <v>495</v>
      </c>
    </row>
    <row r="162" spans="1:17" ht="14.4" customHeight="1" x14ac:dyDescent="0.3">
      <c r="A162" s="406" t="s">
        <v>830</v>
      </c>
      <c r="B162" s="407" t="s">
        <v>671</v>
      </c>
      <c r="C162" s="407" t="s">
        <v>672</v>
      </c>
      <c r="D162" s="407" t="s">
        <v>735</v>
      </c>
      <c r="E162" s="407" t="s">
        <v>736</v>
      </c>
      <c r="F162" s="410"/>
      <c r="G162" s="410"/>
      <c r="H162" s="410"/>
      <c r="I162" s="410"/>
      <c r="J162" s="410"/>
      <c r="K162" s="410"/>
      <c r="L162" s="410"/>
      <c r="M162" s="410"/>
      <c r="N162" s="410">
        <v>2</v>
      </c>
      <c r="O162" s="410">
        <v>2566</v>
      </c>
      <c r="P162" s="479"/>
      <c r="Q162" s="411">
        <v>1283</v>
      </c>
    </row>
    <row r="163" spans="1:17" ht="14.4" customHeight="1" x14ac:dyDescent="0.3">
      <c r="A163" s="406" t="s">
        <v>830</v>
      </c>
      <c r="B163" s="407" t="s">
        <v>671</v>
      </c>
      <c r="C163" s="407" t="s">
        <v>672</v>
      </c>
      <c r="D163" s="407" t="s">
        <v>737</v>
      </c>
      <c r="E163" s="407" t="s">
        <v>738</v>
      </c>
      <c r="F163" s="410">
        <v>5</v>
      </c>
      <c r="G163" s="410">
        <v>2145</v>
      </c>
      <c r="H163" s="410">
        <v>1</v>
      </c>
      <c r="I163" s="410">
        <v>429</v>
      </c>
      <c r="J163" s="410">
        <v>4</v>
      </c>
      <c r="K163" s="410">
        <v>1748</v>
      </c>
      <c r="L163" s="410">
        <v>0.81491841491841488</v>
      </c>
      <c r="M163" s="410">
        <v>437</v>
      </c>
      <c r="N163" s="410">
        <v>2</v>
      </c>
      <c r="O163" s="410">
        <v>912</v>
      </c>
      <c r="P163" s="479">
        <v>0.42517482517482519</v>
      </c>
      <c r="Q163" s="411">
        <v>456</v>
      </c>
    </row>
    <row r="164" spans="1:17" ht="14.4" customHeight="1" x14ac:dyDescent="0.3">
      <c r="A164" s="406" t="s">
        <v>830</v>
      </c>
      <c r="B164" s="407" t="s">
        <v>671</v>
      </c>
      <c r="C164" s="407" t="s">
        <v>672</v>
      </c>
      <c r="D164" s="407" t="s">
        <v>739</v>
      </c>
      <c r="E164" s="407" t="s">
        <v>740</v>
      </c>
      <c r="F164" s="410">
        <v>4</v>
      </c>
      <c r="G164" s="410">
        <v>212</v>
      </c>
      <c r="H164" s="410">
        <v>1</v>
      </c>
      <c r="I164" s="410">
        <v>53</v>
      </c>
      <c r="J164" s="410"/>
      <c r="K164" s="410"/>
      <c r="L164" s="410"/>
      <c r="M164" s="410"/>
      <c r="N164" s="410">
        <v>12</v>
      </c>
      <c r="O164" s="410">
        <v>696</v>
      </c>
      <c r="P164" s="479">
        <v>3.2830188679245285</v>
      </c>
      <c r="Q164" s="411">
        <v>58</v>
      </c>
    </row>
    <row r="165" spans="1:17" ht="14.4" customHeight="1" x14ac:dyDescent="0.3">
      <c r="A165" s="406" t="s">
        <v>830</v>
      </c>
      <c r="B165" s="407" t="s">
        <v>671</v>
      </c>
      <c r="C165" s="407" t="s">
        <v>672</v>
      </c>
      <c r="D165" s="407" t="s">
        <v>743</v>
      </c>
      <c r="E165" s="407" t="s">
        <v>744</v>
      </c>
      <c r="F165" s="410">
        <v>586</v>
      </c>
      <c r="G165" s="410">
        <v>96690</v>
      </c>
      <c r="H165" s="410">
        <v>1</v>
      </c>
      <c r="I165" s="410">
        <v>165</v>
      </c>
      <c r="J165" s="410">
        <v>566</v>
      </c>
      <c r="K165" s="410">
        <v>95654</v>
      </c>
      <c r="L165" s="410">
        <v>0.98928534491674425</v>
      </c>
      <c r="M165" s="410">
        <v>169</v>
      </c>
      <c r="N165" s="410">
        <v>593</v>
      </c>
      <c r="O165" s="410">
        <v>103775</v>
      </c>
      <c r="P165" s="479">
        <v>1.0732754162788292</v>
      </c>
      <c r="Q165" s="411">
        <v>175</v>
      </c>
    </row>
    <row r="166" spans="1:17" ht="14.4" customHeight="1" x14ac:dyDescent="0.3">
      <c r="A166" s="406" t="s">
        <v>830</v>
      </c>
      <c r="B166" s="407" t="s">
        <v>671</v>
      </c>
      <c r="C166" s="407" t="s">
        <v>672</v>
      </c>
      <c r="D166" s="407" t="s">
        <v>745</v>
      </c>
      <c r="E166" s="407" t="s">
        <v>746</v>
      </c>
      <c r="F166" s="410">
        <v>3</v>
      </c>
      <c r="G166" s="410">
        <v>237</v>
      </c>
      <c r="H166" s="410">
        <v>1</v>
      </c>
      <c r="I166" s="410">
        <v>79</v>
      </c>
      <c r="J166" s="410">
        <v>9</v>
      </c>
      <c r="K166" s="410">
        <v>729</v>
      </c>
      <c r="L166" s="410">
        <v>3.0759493670886076</v>
      </c>
      <c r="M166" s="410">
        <v>81</v>
      </c>
      <c r="N166" s="410"/>
      <c r="O166" s="410"/>
      <c r="P166" s="479"/>
      <c r="Q166" s="411"/>
    </row>
    <row r="167" spans="1:17" ht="14.4" customHeight="1" x14ac:dyDescent="0.3">
      <c r="A167" s="406" t="s">
        <v>830</v>
      </c>
      <c r="B167" s="407" t="s">
        <v>671</v>
      </c>
      <c r="C167" s="407" t="s">
        <v>672</v>
      </c>
      <c r="D167" s="407" t="s">
        <v>747</v>
      </c>
      <c r="E167" s="407" t="s">
        <v>748</v>
      </c>
      <c r="F167" s="410">
        <v>6</v>
      </c>
      <c r="G167" s="410">
        <v>960</v>
      </c>
      <c r="H167" s="410">
        <v>1</v>
      </c>
      <c r="I167" s="410">
        <v>160</v>
      </c>
      <c r="J167" s="410">
        <v>2</v>
      </c>
      <c r="K167" s="410">
        <v>326</v>
      </c>
      <c r="L167" s="410">
        <v>0.33958333333333335</v>
      </c>
      <c r="M167" s="410">
        <v>163</v>
      </c>
      <c r="N167" s="410">
        <v>2</v>
      </c>
      <c r="O167" s="410">
        <v>338</v>
      </c>
      <c r="P167" s="479">
        <v>0.35208333333333336</v>
      </c>
      <c r="Q167" s="411">
        <v>169</v>
      </c>
    </row>
    <row r="168" spans="1:17" ht="14.4" customHeight="1" x14ac:dyDescent="0.3">
      <c r="A168" s="406" t="s">
        <v>830</v>
      </c>
      <c r="B168" s="407" t="s">
        <v>671</v>
      </c>
      <c r="C168" s="407" t="s">
        <v>672</v>
      </c>
      <c r="D168" s="407" t="s">
        <v>751</v>
      </c>
      <c r="E168" s="407" t="s">
        <v>752</v>
      </c>
      <c r="F168" s="410"/>
      <c r="G168" s="410"/>
      <c r="H168" s="410"/>
      <c r="I168" s="410"/>
      <c r="J168" s="410"/>
      <c r="K168" s="410"/>
      <c r="L168" s="410"/>
      <c r="M168" s="410"/>
      <c r="N168" s="410">
        <v>6</v>
      </c>
      <c r="O168" s="410">
        <v>6066</v>
      </c>
      <c r="P168" s="479"/>
      <c r="Q168" s="411">
        <v>1011</v>
      </c>
    </row>
    <row r="169" spans="1:17" ht="14.4" customHeight="1" x14ac:dyDescent="0.3">
      <c r="A169" s="406" t="s">
        <v>830</v>
      </c>
      <c r="B169" s="407" t="s">
        <v>671</v>
      </c>
      <c r="C169" s="407" t="s">
        <v>672</v>
      </c>
      <c r="D169" s="407" t="s">
        <v>755</v>
      </c>
      <c r="E169" s="407" t="s">
        <v>756</v>
      </c>
      <c r="F169" s="410"/>
      <c r="G169" s="410"/>
      <c r="H169" s="410"/>
      <c r="I169" s="410"/>
      <c r="J169" s="410"/>
      <c r="K169" s="410"/>
      <c r="L169" s="410"/>
      <c r="M169" s="410"/>
      <c r="N169" s="410">
        <v>6</v>
      </c>
      <c r="O169" s="410">
        <v>13764</v>
      </c>
      <c r="P169" s="479"/>
      <c r="Q169" s="411">
        <v>2294</v>
      </c>
    </row>
    <row r="170" spans="1:17" ht="14.4" customHeight="1" x14ac:dyDescent="0.3">
      <c r="A170" s="406" t="s">
        <v>830</v>
      </c>
      <c r="B170" s="407" t="s">
        <v>671</v>
      </c>
      <c r="C170" s="407" t="s">
        <v>672</v>
      </c>
      <c r="D170" s="407" t="s">
        <v>757</v>
      </c>
      <c r="E170" s="407" t="s">
        <v>758</v>
      </c>
      <c r="F170" s="410">
        <v>1</v>
      </c>
      <c r="G170" s="410">
        <v>243</v>
      </c>
      <c r="H170" s="410">
        <v>1</v>
      </c>
      <c r="I170" s="410">
        <v>243</v>
      </c>
      <c r="J170" s="410">
        <v>5</v>
      </c>
      <c r="K170" s="410">
        <v>1235</v>
      </c>
      <c r="L170" s="410">
        <v>5.0823045267489713</v>
      </c>
      <c r="M170" s="410">
        <v>247</v>
      </c>
      <c r="N170" s="410"/>
      <c r="O170" s="410"/>
      <c r="P170" s="479"/>
      <c r="Q170" s="411"/>
    </row>
    <row r="171" spans="1:17" ht="14.4" customHeight="1" x14ac:dyDescent="0.3">
      <c r="A171" s="406" t="s">
        <v>830</v>
      </c>
      <c r="B171" s="407" t="s">
        <v>671</v>
      </c>
      <c r="C171" s="407" t="s">
        <v>672</v>
      </c>
      <c r="D171" s="407" t="s">
        <v>759</v>
      </c>
      <c r="E171" s="407" t="s">
        <v>760</v>
      </c>
      <c r="F171" s="410"/>
      <c r="G171" s="410"/>
      <c r="H171" s="410"/>
      <c r="I171" s="410"/>
      <c r="J171" s="410"/>
      <c r="K171" s="410"/>
      <c r="L171" s="410"/>
      <c r="M171" s="410"/>
      <c r="N171" s="410">
        <v>1</v>
      </c>
      <c r="O171" s="410">
        <v>2130</v>
      </c>
      <c r="P171" s="479"/>
      <c r="Q171" s="411">
        <v>2130</v>
      </c>
    </row>
    <row r="172" spans="1:17" ht="14.4" customHeight="1" x14ac:dyDescent="0.3">
      <c r="A172" s="406" t="s">
        <v>830</v>
      </c>
      <c r="B172" s="407" t="s">
        <v>671</v>
      </c>
      <c r="C172" s="407" t="s">
        <v>672</v>
      </c>
      <c r="D172" s="407" t="s">
        <v>761</v>
      </c>
      <c r="E172" s="407" t="s">
        <v>762</v>
      </c>
      <c r="F172" s="410"/>
      <c r="G172" s="410"/>
      <c r="H172" s="410"/>
      <c r="I172" s="410"/>
      <c r="J172" s="410"/>
      <c r="K172" s="410"/>
      <c r="L172" s="410"/>
      <c r="M172" s="410"/>
      <c r="N172" s="410">
        <v>1</v>
      </c>
      <c r="O172" s="410">
        <v>242</v>
      </c>
      <c r="P172" s="479"/>
      <c r="Q172" s="411">
        <v>242</v>
      </c>
    </row>
    <row r="173" spans="1:17" ht="14.4" customHeight="1" x14ac:dyDescent="0.3">
      <c r="A173" s="406" t="s">
        <v>831</v>
      </c>
      <c r="B173" s="407" t="s">
        <v>671</v>
      </c>
      <c r="C173" s="407" t="s">
        <v>672</v>
      </c>
      <c r="D173" s="407" t="s">
        <v>675</v>
      </c>
      <c r="E173" s="407" t="s">
        <v>676</v>
      </c>
      <c r="F173" s="410">
        <v>52</v>
      </c>
      <c r="G173" s="410">
        <v>2756</v>
      </c>
      <c r="H173" s="410">
        <v>1</v>
      </c>
      <c r="I173" s="410">
        <v>53</v>
      </c>
      <c r="J173" s="410">
        <v>64</v>
      </c>
      <c r="K173" s="410">
        <v>3456</v>
      </c>
      <c r="L173" s="410">
        <v>1.2539912917271407</v>
      </c>
      <c r="M173" s="410">
        <v>54</v>
      </c>
      <c r="N173" s="410">
        <v>24</v>
      </c>
      <c r="O173" s="410">
        <v>1392</v>
      </c>
      <c r="P173" s="479">
        <v>0.50507982583454281</v>
      </c>
      <c r="Q173" s="411">
        <v>58</v>
      </c>
    </row>
    <row r="174" spans="1:17" ht="14.4" customHeight="1" x14ac:dyDescent="0.3">
      <c r="A174" s="406" t="s">
        <v>831</v>
      </c>
      <c r="B174" s="407" t="s">
        <v>671</v>
      </c>
      <c r="C174" s="407" t="s">
        <v>672</v>
      </c>
      <c r="D174" s="407" t="s">
        <v>677</v>
      </c>
      <c r="E174" s="407" t="s">
        <v>678</v>
      </c>
      <c r="F174" s="410">
        <v>6</v>
      </c>
      <c r="G174" s="410">
        <v>726</v>
      </c>
      <c r="H174" s="410">
        <v>1</v>
      </c>
      <c r="I174" s="410">
        <v>121</v>
      </c>
      <c r="J174" s="410">
        <v>10</v>
      </c>
      <c r="K174" s="410">
        <v>1230</v>
      </c>
      <c r="L174" s="410">
        <v>1.6942148760330578</v>
      </c>
      <c r="M174" s="410">
        <v>123</v>
      </c>
      <c r="N174" s="410">
        <v>4</v>
      </c>
      <c r="O174" s="410">
        <v>524</v>
      </c>
      <c r="P174" s="479">
        <v>0.721763085399449</v>
      </c>
      <c r="Q174" s="411">
        <v>131</v>
      </c>
    </row>
    <row r="175" spans="1:17" ht="14.4" customHeight="1" x14ac:dyDescent="0.3">
      <c r="A175" s="406" t="s">
        <v>831</v>
      </c>
      <c r="B175" s="407" t="s">
        <v>671</v>
      </c>
      <c r="C175" s="407" t="s">
        <v>672</v>
      </c>
      <c r="D175" s="407" t="s">
        <v>683</v>
      </c>
      <c r="E175" s="407" t="s">
        <v>684</v>
      </c>
      <c r="F175" s="410"/>
      <c r="G175" s="410"/>
      <c r="H175" s="410"/>
      <c r="I175" s="410"/>
      <c r="J175" s="410"/>
      <c r="K175" s="410"/>
      <c r="L175" s="410"/>
      <c r="M175" s="410"/>
      <c r="N175" s="410">
        <v>1</v>
      </c>
      <c r="O175" s="410">
        <v>407</v>
      </c>
      <c r="P175" s="479"/>
      <c r="Q175" s="411">
        <v>407</v>
      </c>
    </row>
    <row r="176" spans="1:17" ht="14.4" customHeight="1" x14ac:dyDescent="0.3">
      <c r="A176" s="406" t="s">
        <v>831</v>
      </c>
      <c r="B176" s="407" t="s">
        <v>671</v>
      </c>
      <c r="C176" s="407" t="s">
        <v>672</v>
      </c>
      <c r="D176" s="407" t="s">
        <v>685</v>
      </c>
      <c r="E176" s="407" t="s">
        <v>686</v>
      </c>
      <c r="F176" s="410">
        <v>20</v>
      </c>
      <c r="G176" s="410">
        <v>3360</v>
      </c>
      <c r="H176" s="410">
        <v>1</v>
      </c>
      <c r="I176" s="410">
        <v>168</v>
      </c>
      <c r="J176" s="410">
        <v>13</v>
      </c>
      <c r="K176" s="410">
        <v>2236</v>
      </c>
      <c r="L176" s="410">
        <v>0.66547619047619044</v>
      </c>
      <c r="M176" s="410">
        <v>172</v>
      </c>
      <c r="N176" s="410">
        <v>15</v>
      </c>
      <c r="O176" s="410">
        <v>2685</v>
      </c>
      <c r="P176" s="479">
        <v>0.7991071428571429</v>
      </c>
      <c r="Q176" s="411">
        <v>179</v>
      </c>
    </row>
    <row r="177" spans="1:17" ht="14.4" customHeight="1" x14ac:dyDescent="0.3">
      <c r="A177" s="406" t="s">
        <v>831</v>
      </c>
      <c r="B177" s="407" t="s">
        <v>671</v>
      </c>
      <c r="C177" s="407" t="s">
        <v>672</v>
      </c>
      <c r="D177" s="407" t="s">
        <v>689</v>
      </c>
      <c r="E177" s="407" t="s">
        <v>690</v>
      </c>
      <c r="F177" s="410">
        <v>12</v>
      </c>
      <c r="G177" s="410">
        <v>3792</v>
      </c>
      <c r="H177" s="410">
        <v>1</v>
      </c>
      <c r="I177" s="410">
        <v>316</v>
      </c>
      <c r="J177" s="410">
        <v>4</v>
      </c>
      <c r="K177" s="410">
        <v>1288</v>
      </c>
      <c r="L177" s="410">
        <v>0.33966244725738398</v>
      </c>
      <c r="M177" s="410">
        <v>322</v>
      </c>
      <c r="N177" s="410">
        <v>5</v>
      </c>
      <c r="O177" s="410">
        <v>1675</v>
      </c>
      <c r="P177" s="479">
        <v>0.44171940928270043</v>
      </c>
      <c r="Q177" s="411">
        <v>335</v>
      </c>
    </row>
    <row r="178" spans="1:17" ht="14.4" customHeight="1" x14ac:dyDescent="0.3">
      <c r="A178" s="406" t="s">
        <v>831</v>
      </c>
      <c r="B178" s="407" t="s">
        <v>671</v>
      </c>
      <c r="C178" s="407" t="s">
        <v>672</v>
      </c>
      <c r="D178" s="407" t="s">
        <v>693</v>
      </c>
      <c r="E178" s="407" t="s">
        <v>694</v>
      </c>
      <c r="F178" s="410">
        <v>249</v>
      </c>
      <c r="G178" s="410">
        <v>84162</v>
      </c>
      <c r="H178" s="410">
        <v>1</v>
      </c>
      <c r="I178" s="410">
        <v>338</v>
      </c>
      <c r="J178" s="410">
        <v>179</v>
      </c>
      <c r="K178" s="410">
        <v>61039</v>
      </c>
      <c r="L178" s="410">
        <v>0.72525605380100278</v>
      </c>
      <c r="M178" s="410">
        <v>341</v>
      </c>
      <c r="N178" s="410">
        <v>232</v>
      </c>
      <c r="O178" s="410">
        <v>80968</v>
      </c>
      <c r="P178" s="479">
        <v>0.96204938095577575</v>
      </c>
      <c r="Q178" s="411">
        <v>349</v>
      </c>
    </row>
    <row r="179" spans="1:17" ht="14.4" customHeight="1" x14ac:dyDescent="0.3">
      <c r="A179" s="406" t="s">
        <v>831</v>
      </c>
      <c r="B179" s="407" t="s">
        <v>671</v>
      </c>
      <c r="C179" s="407" t="s">
        <v>672</v>
      </c>
      <c r="D179" s="407" t="s">
        <v>701</v>
      </c>
      <c r="E179" s="407" t="s">
        <v>702</v>
      </c>
      <c r="F179" s="410"/>
      <c r="G179" s="410"/>
      <c r="H179" s="410"/>
      <c r="I179" s="410"/>
      <c r="J179" s="410"/>
      <c r="K179" s="410"/>
      <c r="L179" s="410"/>
      <c r="M179" s="410"/>
      <c r="N179" s="410">
        <v>1</v>
      </c>
      <c r="O179" s="410">
        <v>117</v>
      </c>
      <c r="P179" s="479"/>
      <c r="Q179" s="411">
        <v>117</v>
      </c>
    </row>
    <row r="180" spans="1:17" ht="14.4" customHeight="1" x14ac:dyDescent="0.3">
      <c r="A180" s="406" t="s">
        <v>831</v>
      </c>
      <c r="B180" s="407" t="s">
        <v>671</v>
      </c>
      <c r="C180" s="407" t="s">
        <v>672</v>
      </c>
      <c r="D180" s="407" t="s">
        <v>707</v>
      </c>
      <c r="E180" s="407" t="s">
        <v>708</v>
      </c>
      <c r="F180" s="410"/>
      <c r="G180" s="410"/>
      <c r="H180" s="410"/>
      <c r="I180" s="410"/>
      <c r="J180" s="410"/>
      <c r="K180" s="410"/>
      <c r="L180" s="410"/>
      <c r="M180" s="410"/>
      <c r="N180" s="410">
        <v>1</v>
      </c>
      <c r="O180" s="410">
        <v>38</v>
      </c>
      <c r="P180" s="479"/>
      <c r="Q180" s="411">
        <v>38</v>
      </c>
    </row>
    <row r="181" spans="1:17" ht="14.4" customHeight="1" x14ac:dyDescent="0.3">
      <c r="A181" s="406" t="s">
        <v>831</v>
      </c>
      <c r="B181" s="407" t="s">
        <v>671</v>
      </c>
      <c r="C181" s="407" t="s">
        <v>672</v>
      </c>
      <c r="D181" s="407" t="s">
        <v>717</v>
      </c>
      <c r="E181" s="407" t="s">
        <v>718</v>
      </c>
      <c r="F181" s="410">
        <v>11</v>
      </c>
      <c r="G181" s="410">
        <v>3091</v>
      </c>
      <c r="H181" s="410">
        <v>1</v>
      </c>
      <c r="I181" s="410">
        <v>281</v>
      </c>
      <c r="J181" s="410">
        <v>12</v>
      </c>
      <c r="K181" s="410">
        <v>3420</v>
      </c>
      <c r="L181" s="410">
        <v>1.1064380459398253</v>
      </c>
      <c r="M181" s="410">
        <v>285</v>
      </c>
      <c r="N181" s="410">
        <v>7</v>
      </c>
      <c r="O181" s="410">
        <v>2128</v>
      </c>
      <c r="P181" s="479">
        <v>0.68845033969589131</v>
      </c>
      <c r="Q181" s="411">
        <v>304</v>
      </c>
    </row>
    <row r="182" spans="1:17" ht="14.4" customHeight="1" x14ac:dyDescent="0.3">
      <c r="A182" s="406" t="s">
        <v>831</v>
      </c>
      <c r="B182" s="407" t="s">
        <v>671</v>
      </c>
      <c r="C182" s="407" t="s">
        <v>672</v>
      </c>
      <c r="D182" s="407" t="s">
        <v>719</v>
      </c>
      <c r="E182" s="407" t="s">
        <v>720</v>
      </c>
      <c r="F182" s="410">
        <v>1</v>
      </c>
      <c r="G182" s="410">
        <v>3439</v>
      </c>
      <c r="H182" s="410">
        <v>1</v>
      </c>
      <c r="I182" s="410">
        <v>3439</v>
      </c>
      <c r="J182" s="410"/>
      <c r="K182" s="410"/>
      <c r="L182" s="410"/>
      <c r="M182" s="410"/>
      <c r="N182" s="410"/>
      <c r="O182" s="410"/>
      <c r="P182" s="479"/>
      <c r="Q182" s="411"/>
    </row>
    <row r="183" spans="1:17" ht="14.4" customHeight="1" x14ac:dyDescent="0.3">
      <c r="A183" s="406" t="s">
        <v>831</v>
      </c>
      <c r="B183" s="407" t="s">
        <v>671</v>
      </c>
      <c r="C183" s="407" t="s">
        <v>672</v>
      </c>
      <c r="D183" s="407" t="s">
        <v>721</v>
      </c>
      <c r="E183" s="407" t="s">
        <v>722</v>
      </c>
      <c r="F183" s="410">
        <v>51</v>
      </c>
      <c r="G183" s="410">
        <v>23256</v>
      </c>
      <c r="H183" s="410">
        <v>1</v>
      </c>
      <c r="I183" s="410">
        <v>456</v>
      </c>
      <c r="J183" s="410">
        <v>39</v>
      </c>
      <c r="K183" s="410">
        <v>18018</v>
      </c>
      <c r="L183" s="410">
        <v>0.77476780185758509</v>
      </c>
      <c r="M183" s="410">
        <v>462</v>
      </c>
      <c r="N183" s="410">
        <v>44</v>
      </c>
      <c r="O183" s="410">
        <v>21736</v>
      </c>
      <c r="P183" s="479">
        <v>0.934640522875817</v>
      </c>
      <c r="Q183" s="411">
        <v>494</v>
      </c>
    </row>
    <row r="184" spans="1:17" ht="14.4" customHeight="1" x14ac:dyDescent="0.3">
      <c r="A184" s="406" t="s">
        <v>831</v>
      </c>
      <c r="B184" s="407" t="s">
        <v>671</v>
      </c>
      <c r="C184" s="407" t="s">
        <v>672</v>
      </c>
      <c r="D184" s="407" t="s">
        <v>723</v>
      </c>
      <c r="E184" s="407" t="s">
        <v>724</v>
      </c>
      <c r="F184" s="410"/>
      <c r="G184" s="410"/>
      <c r="H184" s="410"/>
      <c r="I184" s="410"/>
      <c r="J184" s="410">
        <v>1</v>
      </c>
      <c r="K184" s="410">
        <v>6211</v>
      </c>
      <c r="L184" s="410"/>
      <c r="M184" s="410">
        <v>6211</v>
      </c>
      <c r="N184" s="410"/>
      <c r="O184" s="410"/>
      <c r="P184" s="479"/>
      <c r="Q184" s="411"/>
    </row>
    <row r="185" spans="1:17" ht="14.4" customHeight="1" x14ac:dyDescent="0.3">
      <c r="A185" s="406" t="s">
        <v>831</v>
      </c>
      <c r="B185" s="407" t="s">
        <v>671</v>
      </c>
      <c r="C185" s="407" t="s">
        <v>672</v>
      </c>
      <c r="D185" s="407" t="s">
        <v>725</v>
      </c>
      <c r="E185" s="407" t="s">
        <v>726</v>
      </c>
      <c r="F185" s="410">
        <v>66</v>
      </c>
      <c r="G185" s="410">
        <v>22968</v>
      </c>
      <c r="H185" s="410">
        <v>1</v>
      </c>
      <c r="I185" s="410">
        <v>348</v>
      </c>
      <c r="J185" s="410">
        <v>53</v>
      </c>
      <c r="K185" s="410">
        <v>18868</v>
      </c>
      <c r="L185" s="410">
        <v>0.82149076976663182</v>
      </c>
      <c r="M185" s="410">
        <v>356</v>
      </c>
      <c r="N185" s="410">
        <v>48</v>
      </c>
      <c r="O185" s="410">
        <v>17760</v>
      </c>
      <c r="P185" s="479">
        <v>0.77324973876698011</v>
      </c>
      <c r="Q185" s="411">
        <v>370</v>
      </c>
    </row>
    <row r="186" spans="1:17" ht="14.4" customHeight="1" x14ac:dyDescent="0.3">
      <c r="A186" s="406" t="s">
        <v>831</v>
      </c>
      <c r="B186" s="407" t="s">
        <v>671</v>
      </c>
      <c r="C186" s="407" t="s">
        <v>672</v>
      </c>
      <c r="D186" s="407" t="s">
        <v>729</v>
      </c>
      <c r="E186" s="407" t="s">
        <v>730</v>
      </c>
      <c r="F186" s="410"/>
      <c r="G186" s="410"/>
      <c r="H186" s="410"/>
      <c r="I186" s="410"/>
      <c r="J186" s="410"/>
      <c r="K186" s="410"/>
      <c r="L186" s="410"/>
      <c r="M186" s="410"/>
      <c r="N186" s="410">
        <v>1</v>
      </c>
      <c r="O186" s="410">
        <v>111</v>
      </c>
      <c r="P186" s="479"/>
      <c r="Q186" s="411">
        <v>111</v>
      </c>
    </row>
    <row r="187" spans="1:17" ht="14.4" customHeight="1" x14ac:dyDescent="0.3">
      <c r="A187" s="406" t="s">
        <v>831</v>
      </c>
      <c r="B187" s="407" t="s">
        <v>671</v>
      </c>
      <c r="C187" s="407" t="s">
        <v>672</v>
      </c>
      <c r="D187" s="407" t="s">
        <v>731</v>
      </c>
      <c r="E187" s="407" t="s">
        <v>732</v>
      </c>
      <c r="F187" s="410">
        <v>5</v>
      </c>
      <c r="G187" s="410">
        <v>575</v>
      </c>
      <c r="H187" s="410">
        <v>1</v>
      </c>
      <c r="I187" s="410">
        <v>115</v>
      </c>
      <c r="J187" s="410">
        <v>1</v>
      </c>
      <c r="K187" s="410">
        <v>117</v>
      </c>
      <c r="L187" s="410">
        <v>0.20347826086956522</v>
      </c>
      <c r="M187" s="410">
        <v>117</v>
      </c>
      <c r="N187" s="410"/>
      <c r="O187" s="410"/>
      <c r="P187" s="479"/>
      <c r="Q187" s="411"/>
    </row>
    <row r="188" spans="1:17" ht="14.4" customHeight="1" x14ac:dyDescent="0.3">
      <c r="A188" s="406" t="s">
        <v>831</v>
      </c>
      <c r="B188" s="407" t="s">
        <v>671</v>
      </c>
      <c r="C188" s="407" t="s">
        <v>672</v>
      </c>
      <c r="D188" s="407" t="s">
        <v>733</v>
      </c>
      <c r="E188" s="407" t="s">
        <v>734</v>
      </c>
      <c r="F188" s="410"/>
      <c r="G188" s="410"/>
      <c r="H188" s="410"/>
      <c r="I188" s="410"/>
      <c r="J188" s="410"/>
      <c r="K188" s="410"/>
      <c r="L188" s="410"/>
      <c r="M188" s="410"/>
      <c r="N188" s="410">
        <v>1</v>
      </c>
      <c r="O188" s="410">
        <v>495</v>
      </c>
      <c r="P188" s="479"/>
      <c r="Q188" s="411">
        <v>495</v>
      </c>
    </row>
    <row r="189" spans="1:17" ht="14.4" customHeight="1" x14ac:dyDescent="0.3">
      <c r="A189" s="406" t="s">
        <v>831</v>
      </c>
      <c r="B189" s="407" t="s">
        <v>671</v>
      </c>
      <c r="C189" s="407" t="s">
        <v>672</v>
      </c>
      <c r="D189" s="407" t="s">
        <v>737</v>
      </c>
      <c r="E189" s="407" t="s">
        <v>738</v>
      </c>
      <c r="F189" s="410">
        <v>10</v>
      </c>
      <c r="G189" s="410">
        <v>4290</v>
      </c>
      <c r="H189" s="410">
        <v>1</v>
      </c>
      <c r="I189" s="410">
        <v>429</v>
      </c>
      <c r="J189" s="410">
        <v>3</v>
      </c>
      <c r="K189" s="410">
        <v>1311</v>
      </c>
      <c r="L189" s="410">
        <v>0.30559440559440559</v>
      </c>
      <c r="M189" s="410">
        <v>437</v>
      </c>
      <c r="N189" s="410">
        <v>1</v>
      </c>
      <c r="O189" s="410">
        <v>456</v>
      </c>
      <c r="P189" s="479">
        <v>0.1062937062937063</v>
      </c>
      <c r="Q189" s="411">
        <v>456</v>
      </c>
    </row>
    <row r="190" spans="1:17" ht="14.4" customHeight="1" x14ac:dyDescent="0.3">
      <c r="A190" s="406" t="s">
        <v>831</v>
      </c>
      <c r="B190" s="407" t="s">
        <v>671</v>
      </c>
      <c r="C190" s="407" t="s">
        <v>672</v>
      </c>
      <c r="D190" s="407" t="s">
        <v>739</v>
      </c>
      <c r="E190" s="407" t="s">
        <v>740</v>
      </c>
      <c r="F190" s="410">
        <v>150</v>
      </c>
      <c r="G190" s="410">
        <v>7950</v>
      </c>
      <c r="H190" s="410">
        <v>1</v>
      </c>
      <c r="I190" s="410">
        <v>53</v>
      </c>
      <c r="J190" s="410">
        <v>146</v>
      </c>
      <c r="K190" s="410">
        <v>7884</v>
      </c>
      <c r="L190" s="410">
        <v>0.99169811320754719</v>
      </c>
      <c r="M190" s="410">
        <v>54</v>
      </c>
      <c r="N190" s="410">
        <v>190</v>
      </c>
      <c r="O190" s="410">
        <v>11020</v>
      </c>
      <c r="P190" s="479">
        <v>1.3861635220125785</v>
      </c>
      <c r="Q190" s="411">
        <v>58</v>
      </c>
    </row>
    <row r="191" spans="1:17" ht="14.4" customHeight="1" x14ac:dyDescent="0.3">
      <c r="A191" s="406" t="s">
        <v>831</v>
      </c>
      <c r="B191" s="407" t="s">
        <v>671</v>
      </c>
      <c r="C191" s="407" t="s">
        <v>672</v>
      </c>
      <c r="D191" s="407" t="s">
        <v>743</v>
      </c>
      <c r="E191" s="407" t="s">
        <v>744</v>
      </c>
      <c r="F191" s="410">
        <v>103</v>
      </c>
      <c r="G191" s="410">
        <v>16995</v>
      </c>
      <c r="H191" s="410">
        <v>1</v>
      </c>
      <c r="I191" s="410">
        <v>165</v>
      </c>
      <c r="J191" s="410">
        <v>106</v>
      </c>
      <c r="K191" s="410">
        <v>17914</v>
      </c>
      <c r="L191" s="410">
        <v>1.0540747278611355</v>
      </c>
      <c r="M191" s="410">
        <v>169</v>
      </c>
      <c r="N191" s="410">
        <v>71</v>
      </c>
      <c r="O191" s="410">
        <v>12425</v>
      </c>
      <c r="P191" s="479">
        <v>0.73109738158281845</v>
      </c>
      <c r="Q191" s="411">
        <v>175</v>
      </c>
    </row>
    <row r="192" spans="1:17" ht="14.4" customHeight="1" x14ac:dyDescent="0.3">
      <c r="A192" s="406" t="s">
        <v>831</v>
      </c>
      <c r="B192" s="407" t="s">
        <v>671</v>
      </c>
      <c r="C192" s="407" t="s">
        <v>672</v>
      </c>
      <c r="D192" s="407" t="s">
        <v>747</v>
      </c>
      <c r="E192" s="407" t="s">
        <v>748</v>
      </c>
      <c r="F192" s="410">
        <v>10</v>
      </c>
      <c r="G192" s="410">
        <v>1600</v>
      </c>
      <c r="H192" s="410">
        <v>1</v>
      </c>
      <c r="I192" s="410">
        <v>160</v>
      </c>
      <c r="J192" s="410">
        <v>2</v>
      </c>
      <c r="K192" s="410">
        <v>326</v>
      </c>
      <c r="L192" s="410">
        <v>0.20374999999999999</v>
      </c>
      <c r="M192" s="410">
        <v>163</v>
      </c>
      <c r="N192" s="410">
        <v>3</v>
      </c>
      <c r="O192" s="410">
        <v>507</v>
      </c>
      <c r="P192" s="479">
        <v>0.31687500000000002</v>
      </c>
      <c r="Q192" s="411">
        <v>169</v>
      </c>
    </row>
    <row r="193" spans="1:17" ht="14.4" customHeight="1" x14ac:dyDescent="0.3">
      <c r="A193" s="406" t="s">
        <v>831</v>
      </c>
      <c r="B193" s="407" t="s">
        <v>671</v>
      </c>
      <c r="C193" s="407" t="s">
        <v>672</v>
      </c>
      <c r="D193" s="407" t="s">
        <v>759</v>
      </c>
      <c r="E193" s="407" t="s">
        <v>760</v>
      </c>
      <c r="F193" s="410">
        <v>94</v>
      </c>
      <c r="G193" s="410">
        <v>187342</v>
      </c>
      <c r="H193" s="410">
        <v>1</v>
      </c>
      <c r="I193" s="410">
        <v>1993</v>
      </c>
      <c r="J193" s="410">
        <v>38</v>
      </c>
      <c r="K193" s="410">
        <v>76456</v>
      </c>
      <c r="L193" s="410">
        <v>0.40810923338066213</v>
      </c>
      <c r="M193" s="410">
        <v>2012</v>
      </c>
      <c r="N193" s="410">
        <v>30</v>
      </c>
      <c r="O193" s="410">
        <v>63900</v>
      </c>
      <c r="P193" s="479">
        <v>0.34108742300178285</v>
      </c>
      <c r="Q193" s="411">
        <v>2130</v>
      </c>
    </row>
    <row r="194" spans="1:17" ht="14.4" customHeight="1" x14ac:dyDescent="0.3">
      <c r="A194" s="406" t="s">
        <v>831</v>
      </c>
      <c r="B194" s="407" t="s">
        <v>671</v>
      </c>
      <c r="C194" s="407" t="s">
        <v>672</v>
      </c>
      <c r="D194" s="407" t="s">
        <v>761</v>
      </c>
      <c r="E194" s="407" t="s">
        <v>762</v>
      </c>
      <c r="F194" s="410"/>
      <c r="G194" s="410"/>
      <c r="H194" s="410"/>
      <c r="I194" s="410"/>
      <c r="J194" s="410"/>
      <c r="K194" s="410"/>
      <c r="L194" s="410"/>
      <c r="M194" s="410"/>
      <c r="N194" s="410">
        <v>1</v>
      </c>
      <c r="O194" s="410">
        <v>242</v>
      </c>
      <c r="P194" s="479"/>
      <c r="Q194" s="411">
        <v>242</v>
      </c>
    </row>
    <row r="195" spans="1:17" ht="14.4" customHeight="1" x14ac:dyDescent="0.3">
      <c r="A195" s="406" t="s">
        <v>831</v>
      </c>
      <c r="B195" s="407" t="s">
        <v>671</v>
      </c>
      <c r="C195" s="407" t="s">
        <v>672</v>
      </c>
      <c r="D195" s="407" t="s">
        <v>763</v>
      </c>
      <c r="E195" s="407" t="s">
        <v>764</v>
      </c>
      <c r="F195" s="410">
        <v>1</v>
      </c>
      <c r="G195" s="410">
        <v>404</v>
      </c>
      <c r="H195" s="410">
        <v>1</v>
      </c>
      <c r="I195" s="410">
        <v>404</v>
      </c>
      <c r="J195" s="410">
        <v>1</v>
      </c>
      <c r="K195" s="410">
        <v>418</v>
      </c>
      <c r="L195" s="410">
        <v>1.0346534653465347</v>
      </c>
      <c r="M195" s="410">
        <v>418</v>
      </c>
      <c r="N195" s="410"/>
      <c r="O195" s="410"/>
      <c r="P195" s="479"/>
      <c r="Q195" s="411"/>
    </row>
    <row r="196" spans="1:17" ht="14.4" customHeight="1" x14ac:dyDescent="0.3">
      <c r="A196" s="406" t="s">
        <v>831</v>
      </c>
      <c r="B196" s="407" t="s">
        <v>671</v>
      </c>
      <c r="C196" s="407" t="s">
        <v>672</v>
      </c>
      <c r="D196" s="407" t="s">
        <v>774</v>
      </c>
      <c r="E196" s="407" t="s">
        <v>775</v>
      </c>
      <c r="F196" s="410">
        <v>1</v>
      </c>
      <c r="G196" s="410">
        <v>1024</v>
      </c>
      <c r="H196" s="410">
        <v>1</v>
      </c>
      <c r="I196" s="410">
        <v>1024</v>
      </c>
      <c r="J196" s="410">
        <v>1</v>
      </c>
      <c r="K196" s="410">
        <v>1050</v>
      </c>
      <c r="L196" s="410">
        <v>1.025390625</v>
      </c>
      <c r="M196" s="410">
        <v>1050</v>
      </c>
      <c r="N196" s="410"/>
      <c r="O196" s="410"/>
      <c r="P196" s="479"/>
      <c r="Q196" s="411"/>
    </row>
    <row r="197" spans="1:17" ht="14.4" customHeight="1" x14ac:dyDescent="0.3">
      <c r="A197" s="406" t="s">
        <v>831</v>
      </c>
      <c r="B197" s="407" t="s">
        <v>671</v>
      </c>
      <c r="C197" s="407" t="s">
        <v>672</v>
      </c>
      <c r="D197" s="407" t="s">
        <v>782</v>
      </c>
      <c r="E197" s="407" t="s">
        <v>783</v>
      </c>
      <c r="F197" s="410"/>
      <c r="G197" s="410"/>
      <c r="H197" s="410"/>
      <c r="I197" s="410"/>
      <c r="J197" s="410"/>
      <c r="K197" s="410"/>
      <c r="L197" s="410"/>
      <c r="M197" s="410"/>
      <c r="N197" s="410">
        <v>5</v>
      </c>
      <c r="O197" s="410">
        <v>0</v>
      </c>
      <c r="P197" s="479"/>
      <c r="Q197" s="411">
        <v>0</v>
      </c>
    </row>
    <row r="198" spans="1:17" ht="14.4" customHeight="1" x14ac:dyDescent="0.3">
      <c r="A198" s="406" t="s">
        <v>832</v>
      </c>
      <c r="B198" s="407" t="s">
        <v>671</v>
      </c>
      <c r="C198" s="407" t="s">
        <v>672</v>
      </c>
      <c r="D198" s="407" t="s">
        <v>824</v>
      </c>
      <c r="E198" s="407" t="s">
        <v>825</v>
      </c>
      <c r="F198" s="410">
        <v>1</v>
      </c>
      <c r="G198" s="410">
        <v>2064</v>
      </c>
      <c r="H198" s="410">
        <v>1</v>
      </c>
      <c r="I198" s="410">
        <v>2064</v>
      </c>
      <c r="J198" s="410"/>
      <c r="K198" s="410"/>
      <c r="L198" s="410"/>
      <c r="M198" s="410"/>
      <c r="N198" s="410">
        <v>4</v>
      </c>
      <c r="O198" s="410">
        <v>8904</v>
      </c>
      <c r="P198" s="479">
        <v>4.3139534883720927</v>
      </c>
      <c r="Q198" s="411">
        <v>2226</v>
      </c>
    </row>
    <row r="199" spans="1:17" ht="14.4" customHeight="1" x14ac:dyDescent="0.3">
      <c r="A199" s="406" t="s">
        <v>832</v>
      </c>
      <c r="B199" s="407" t="s">
        <v>671</v>
      </c>
      <c r="C199" s="407" t="s">
        <v>672</v>
      </c>
      <c r="D199" s="407" t="s">
        <v>675</v>
      </c>
      <c r="E199" s="407" t="s">
        <v>676</v>
      </c>
      <c r="F199" s="410">
        <v>12</v>
      </c>
      <c r="G199" s="410">
        <v>636</v>
      </c>
      <c r="H199" s="410">
        <v>1</v>
      </c>
      <c r="I199" s="410">
        <v>53</v>
      </c>
      <c r="J199" s="410">
        <v>14</v>
      </c>
      <c r="K199" s="410">
        <v>756</v>
      </c>
      <c r="L199" s="410">
        <v>1.1886792452830188</v>
      </c>
      <c r="M199" s="410">
        <v>54</v>
      </c>
      <c r="N199" s="410">
        <v>48</v>
      </c>
      <c r="O199" s="410">
        <v>2784</v>
      </c>
      <c r="P199" s="479">
        <v>4.3773584905660377</v>
      </c>
      <c r="Q199" s="411">
        <v>58</v>
      </c>
    </row>
    <row r="200" spans="1:17" ht="14.4" customHeight="1" x14ac:dyDescent="0.3">
      <c r="A200" s="406" t="s">
        <v>832</v>
      </c>
      <c r="B200" s="407" t="s">
        <v>671</v>
      </c>
      <c r="C200" s="407" t="s">
        <v>672</v>
      </c>
      <c r="D200" s="407" t="s">
        <v>677</v>
      </c>
      <c r="E200" s="407" t="s">
        <v>678</v>
      </c>
      <c r="F200" s="410">
        <v>24</v>
      </c>
      <c r="G200" s="410">
        <v>2904</v>
      </c>
      <c r="H200" s="410">
        <v>1</v>
      </c>
      <c r="I200" s="410">
        <v>121</v>
      </c>
      <c r="J200" s="410">
        <v>8</v>
      </c>
      <c r="K200" s="410">
        <v>984</v>
      </c>
      <c r="L200" s="410">
        <v>0.33884297520661155</v>
      </c>
      <c r="M200" s="410">
        <v>123</v>
      </c>
      <c r="N200" s="410">
        <v>42</v>
      </c>
      <c r="O200" s="410">
        <v>5502</v>
      </c>
      <c r="P200" s="479">
        <v>1.8946280991735538</v>
      </c>
      <c r="Q200" s="411">
        <v>131</v>
      </c>
    </row>
    <row r="201" spans="1:17" ht="14.4" customHeight="1" x14ac:dyDescent="0.3">
      <c r="A201" s="406" t="s">
        <v>832</v>
      </c>
      <c r="B201" s="407" t="s">
        <v>671</v>
      </c>
      <c r="C201" s="407" t="s">
        <v>672</v>
      </c>
      <c r="D201" s="407" t="s">
        <v>679</v>
      </c>
      <c r="E201" s="407" t="s">
        <v>680</v>
      </c>
      <c r="F201" s="410">
        <v>4</v>
      </c>
      <c r="G201" s="410">
        <v>696</v>
      </c>
      <c r="H201" s="410">
        <v>1</v>
      </c>
      <c r="I201" s="410">
        <v>174</v>
      </c>
      <c r="J201" s="410">
        <v>1</v>
      </c>
      <c r="K201" s="410">
        <v>177</v>
      </c>
      <c r="L201" s="410">
        <v>0.25431034482758619</v>
      </c>
      <c r="M201" s="410">
        <v>177</v>
      </c>
      <c r="N201" s="410">
        <v>1</v>
      </c>
      <c r="O201" s="410">
        <v>189</v>
      </c>
      <c r="P201" s="479">
        <v>0.27155172413793105</v>
      </c>
      <c r="Q201" s="411">
        <v>189</v>
      </c>
    </row>
    <row r="202" spans="1:17" ht="14.4" customHeight="1" x14ac:dyDescent="0.3">
      <c r="A202" s="406" t="s">
        <v>832</v>
      </c>
      <c r="B202" s="407" t="s">
        <v>671</v>
      </c>
      <c r="C202" s="407" t="s">
        <v>672</v>
      </c>
      <c r="D202" s="407" t="s">
        <v>683</v>
      </c>
      <c r="E202" s="407" t="s">
        <v>684</v>
      </c>
      <c r="F202" s="410">
        <v>3</v>
      </c>
      <c r="G202" s="410">
        <v>1140</v>
      </c>
      <c r="H202" s="410">
        <v>1</v>
      </c>
      <c r="I202" s="410">
        <v>380</v>
      </c>
      <c r="J202" s="410">
        <v>1</v>
      </c>
      <c r="K202" s="410">
        <v>384</v>
      </c>
      <c r="L202" s="410">
        <v>0.33684210526315789</v>
      </c>
      <c r="M202" s="410">
        <v>384</v>
      </c>
      <c r="N202" s="410">
        <v>8</v>
      </c>
      <c r="O202" s="410">
        <v>3256</v>
      </c>
      <c r="P202" s="479">
        <v>2.856140350877193</v>
      </c>
      <c r="Q202" s="411">
        <v>407</v>
      </c>
    </row>
    <row r="203" spans="1:17" ht="14.4" customHeight="1" x14ac:dyDescent="0.3">
      <c r="A203" s="406" t="s">
        <v>832</v>
      </c>
      <c r="B203" s="407" t="s">
        <v>671</v>
      </c>
      <c r="C203" s="407" t="s">
        <v>672</v>
      </c>
      <c r="D203" s="407" t="s">
        <v>685</v>
      </c>
      <c r="E203" s="407" t="s">
        <v>686</v>
      </c>
      <c r="F203" s="410"/>
      <c r="G203" s="410"/>
      <c r="H203" s="410"/>
      <c r="I203" s="410"/>
      <c r="J203" s="410">
        <v>6</v>
      </c>
      <c r="K203" s="410">
        <v>1032</v>
      </c>
      <c r="L203" s="410"/>
      <c r="M203" s="410">
        <v>172</v>
      </c>
      <c r="N203" s="410">
        <v>1</v>
      </c>
      <c r="O203" s="410">
        <v>179</v>
      </c>
      <c r="P203" s="479"/>
      <c r="Q203" s="411">
        <v>179</v>
      </c>
    </row>
    <row r="204" spans="1:17" ht="14.4" customHeight="1" x14ac:dyDescent="0.3">
      <c r="A204" s="406" t="s">
        <v>832</v>
      </c>
      <c r="B204" s="407" t="s">
        <v>671</v>
      </c>
      <c r="C204" s="407" t="s">
        <v>672</v>
      </c>
      <c r="D204" s="407" t="s">
        <v>687</v>
      </c>
      <c r="E204" s="407" t="s">
        <v>688</v>
      </c>
      <c r="F204" s="410"/>
      <c r="G204" s="410"/>
      <c r="H204" s="410"/>
      <c r="I204" s="410"/>
      <c r="J204" s="410">
        <v>1</v>
      </c>
      <c r="K204" s="410">
        <v>533</v>
      </c>
      <c r="L204" s="410"/>
      <c r="M204" s="410">
        <v>533</v>
      </c>
      <c r="N204" s="410">
        <v>3</v>
      </c>
      <c r="O204" s="410">
        <v>1707</v>
      </c>
      <c r="P204" s="479"/>
      <c r="Q204" s="411">
        <v>569</v>
      </c>
    </row>
    <row r="205" spans="1:17" ht="14.4" customHeight="1" x14ac:dyDescent="0.3">
      <c r="A205" s="406" t="s">
        <v>832</v>
      </c>
      <c r="B205" s="407" t="s">
        <v>671</v>
      </c>
      <c r="C205" s="407" t="s">
        <v>672</v>
      </c>
      <c r="D205" s="407" t="s">
        <v>689</v>
      </c>
      <c r="E205" s="407" t="s">
        <v>690</v>
      </c>
      <c r="F205" s="410">
        <v>2</v>
      </c>
      <c r="G205" s="410">
        <v>632</v>
      </c>
      <c r="H205" s="410">
        <v>1</v>
      </c>
      <c r="I205" s="410">
        <v>316</v>
      </c>
      <c r="J205" s="410">
        <v>8</v>
      </c>
      <c r="K205" s="410">
        <v>2576</v>
      </c>
      <c r="L205" s="410">
        <v>4.075949367088608</v>
      </c>
      <c r="M205" s="410">
        <v>322</v>
      </c>
      <c r="N205" s="410">
        <v>4</v>
      </c>
      <c r="O205" s="410">
        <v>1340</v>
      </c>
      <c r="P205" s="479">
        <v>2.1202531645569622</v>
      </c>
      <c r="Q205" s="411">
        <v>335</v>
      </c>
    </row>
    <row r="206" spans="1:17" ht="14.4" customHeight="1" x14ac:dyDescent="0.3">
      <c r="A206" s="406" t="s">
        <v>832</v>
      </c>
      <c r="B206" s="407" t="s">
        <v>671</v>
      </c>
      <c r="C206" s="407" t="s">
        <v>672</v>
      </c>
      <c r="D206" s="407" t="s">
        <v>693</v>
      </c>
      <c r="E206" s="407" t="s">
        <v>694</v>
      </c>
      <c r="F206" s="410">
        <v>36</v>
      </c>
      <c r="G206" s="410">
        <v>12168</v>
      </c>
      <c r="H206" s="410">
        <v>1</v>
      </c>
      <c r="I206" s="410">
        <v>338</v>
      </c>
      <c r="J206" s="410">
        <v>7</v>
      </c>
      <c r="K206" s="410">
        <v>2387</v>
      </c>
      <c r="L206" s="410">
        <v>0.19617028270874426</v>
      </c>
      <c r="M206" s="410">
        <v>341</v>
      </c>
      <c r="N206" s="410">
        <v>1</v>
      </c>
      <c r="O206" s="410">
        <v>349</v>
      </c>
      <c r="P206" s="479">
        <v>2.8681788297172911E-2</v>
      </c>
      <c r="Q206" s="411">
        <v>349</v>
      </c>
    </row>
    <row r="207" spans="1:17" ht="14.4" customHeight="1" x14ac:dyDescent="0.3">
      <c r="A207" s="406" t="s">
        <v>832</v>
      </c>
      <c r="B207" s="407" t="s">
        <v>671</v>
      </c>
      <c r="C207" s="407" t="s">
        <v>672</v>
      </c>
      <c r="D207" s="407" t="s">
        <v>701</v>
      </c>
      <c r="E207" s="407" t="s">
        <v>702</v>
      </c>
      <c r="F207" s="410">
        <v>1</v>
      </c>
      <c r="G207" s="410">
        <v>108</v>
      </c>
      <c r="H207" s="410">
        <v>1</v>
      </c>
      <c r="I207" s="410">
        <v>108</v>
      </c>
      <c r="J207" s="410">
        <v>1</v>
      </c>
      <c r="K207" s="410">
        <v>109</v>
      </c>
      <c r="L207" s="410">
        <v>1.0092592592592593</v>
      </c>
      <c r="M207" s="410">
        <v>109</v>
      </c>
      <c r="N207" s="410">
        <v>5</v>
      </c>
      <c r="O207" s="410">
        <v>585</v>
      </c>
      <c r="P207" s="479">
        <v>5.416666666666667</v>
      </c>
      <c r="Q207" s="411">
        <v>117</v>
      </c>
    </row>
    <row r="208" spans="1:17" ht="14.4" customHeight="1" x14ac:dyDescent="0.3">
      <c r="A208" s="406" t="s">
        <v>832</v>
      </c>
      <c r="B208" s="407" t="s">
        <v>671</v>
      </c>
      <c r="C208" s="407" t="s">
        <v>672</v>
      </c>
      <c r="D208" s="407" t="s">
        <v>705</v>
      </c>
      <c r="E208" s="407" t="s">
        <v>706</v>
      </c>
      <c r="F208" s="410"/>
      <c r="G208" s="410"/>
      <c r="H208" s="410"/>
      <c r="I208" s="410"/>
      <c r="J208" s="410"/>
      <c r="K208" s="410"/>
      <c r="L208" s="410"/>
      <c r="M208" s="410"/>
      <c r="N208" s="410">
        <v>1</v>
      </c>
      <c r="O208" s="410">
        <v>387</v>
      </c>
      <c r="P208" s="479"/>
      <c r="Q208" s="411">
        <v>387</v>
      </c>
    </row>
    <row r="209" spans="1:17" ht="14.4" customHeight="1" x14ac:dyDescent="0.3">
      <c r="A209" s="406" t="s">
        <v>832</v>
      </c>
      <c r="B209" s="407" t="s">
        <v>671</v>
      </c>
      <c r="C209" s="407" t="s">
        <v>672</v>
      </c>
      <c r="D209" s="407" t="s">
        <v>707</v>
      </c>
      <c r="E209" s="407" t="s">
        <v>708</v>
      </c>
      <c r="F209" s="410">
        <v>1</v>
      </c>
      <c r="G209" s="410">
        <v>37</v>
      </c>
      <c r="H209" s="410">
        <v>1</v>
      </c>
      <c r="I209" s="410">
        <v>37</v>
      </c>
      <c r="J209" s="410">
        <v>1</v>
      </c>
      <c r="K209" s="410">
        <v>37</v>
      </c>
      <c r="L209" s="410">
        <v>1</v>
      </c>
      <c r="M209" s="410">
        <v>37</v>
      </c>
      <c r="N209" s="410">
        <v>2</v>
      </c>
      <c r="O209" s="410">
        <v>76</v>
      </c>
      <c r="P209" s="479">
        <v>2.0540540540540539</v>
      </c>
      <c r="Q209" s="411">
        <v>38</v>
      </c>
    </row>
    <row r="210" spans="1:17" ht="14.4" customHeight="1" x14ac:dyDescent="0.3">
      <c r="A210" s="406" t="s">
        <v>832</v>
      </c>
      <c r="B210" s="407" t="s">
        <v>671</v>
      </c>
      <c r="C210" s="407" t="s">
        <v>672</v>
      </c>
      <c r="D210" s="407" t="s">
        <v>713</v>
      </c>
      <c r="E210" s="407" t="s">
        <v>714</v>
      </c>
      <c r="F210" s="410">
        <v>1</v>
      </c>
      <c r="G210" s="410">
        <v>664</v>
      </c>
      <c r="H210" s="410">
        <v>1</v>
      </c>
      <c r="I210" s="410">
        <v>664</v>
      </c>
      <c r="J210" s="410"/>
      <c r="K210" s="410"/>
      <c r="L210" s="410"/>
      <c r="M210" s="410"/>
      <c r="N210" s="410">
        <v>1</v>
      </c>
      <c r="O210" s="410">
        <v>704</v>
      </c>
      <c r="P210" s="479">
        <v>1.0602409638554218</v>
      </c>
      <c r="Q210" s="411">
        <v>704</v>
      </c>
    </row>
    <row r="211" spans="1:17" ht="14.4" customHeight="1" x14ac:dyDescent="0.3">
      <c r="A211" s="406" t="s">
        <v>832</v>
      </c>
      <c r="B211" s="407" t="s">
        <v>671</v>
      </c>
      <c r="C211" s="407" t="s">
        <v>672</v>
      </c>
      <c r="D211" s="407" t="s">
        <v>717</v>
      </c>
      <c r="E211" s="407" t="s">
        <v>718</v>
      </c>
      <c r="F211" s="410">
        <v>14</v>
      </c>
      <c r="G211" s="410">
        <v>3934</v>
      </c>
      <c r="H211" s="410">
        <v>1</v>
      </c>
      <c r="I211" s="410">
        <v>281</v>
      </c>
      <c r="J211" s="410">
        <v>7</v>
      </c>
      <c r="K211" s="410">
        <v>1995</v>
      </c>
      <c r="L211" s="410">
        <v>0.50711743772241991</v>
      </c>
      <c r="M211" s="410">
        <v>285</v>
      </c>
      <c r="N211" s="410">
        <v>23</v>
      </c>
      <c r="O211" s="410">
        <v>6992</v>
      </c>
      <c r="P211" s="479">
        <v>1.7773258769700051</v>
      </c>
      <c r="Q211" s="411">
        <v>304</v>
      </c>
    </row>
    <row r="212" spans="1:17" ht="14.4" customHeight="1" x14ac:dyDescent="0.3">
      <c r="A212" s="406" t="s">
        <v>832</v>
      </c>
      <c r="B212" s="407" t="s">
        <v>671</v>
      </c>
      <c r="C212" s="407" t="s">
        <v>672</v>
      </c>
      <c r="D212" s="407" t="s">
        <v>719</v>
      </c>
      <c r="E212" s="407" t="s">
        <v>720</v>
      </c>
      <c r="F212" s="410">
        <v>1</v>
      </c>
      <c r="G212" s="410">
        <v>3439</v>
      </c>
      <c r="H212" s="410">
        <v>1</v>
      </c>
      <c r="I212" s="410">
        <v>3439</v>
      </c>
      <c r="J212" s="410">
        <v>2</v>
      </c>
      <c r="K212" s="410">
        <v>7010</v>
      </c>
      <c r="L212" s="410">
        <v>2.0383832509450421</v>
      </c>
      <c r="M212" s="410">
        <v>3505</v>
      </c>
      <c r="N212" s="410">
        <v>3</v>
      </c>
      <c r="O212" s="410">
        <v>11121</v>
      </c>
      <c r="P212" s="479">
        <v>3.2337888921198021</v>
      </c>
      <c r="Q212" s="411">
        <v>3707</v>
      </c>
    </row>
    <row r="213" spans="1:17" ht="14.4" customHeight="1" x14ac:dyDescent="0.3">
      <c r="A213" s="406" t="s">
        <v>832</v>
      </c>
      <c r="B213" s="407" t="s">
        <v>671</v>
      </c>
      <c r="C213" s="407" t="s">
        <v>672</v>
      </c>
      <c r="D213" s="407" t="s">
        <v>721</v>
      </c>
      <c r="E213" s="407" t="s">
        <v>722</v>
      </c>
      <c r="F213" s="410">
        <v>9</v>
      </c>
      <c r="G213" s="410">
        <v>4104</v>
      </c>
      <c r="H213" s="410">
        <v>1</v>
      </c>
      <c r="I213" s="410">
        <v>456</v>
      </c>
      <c r="J213" s="410">
        <v>6</v>
      </c>
      <c r="K213" s="410">
        <v>2772</v>
      </c>
      <c r="L213" s="410">
        <v>0.67543859649122806</v>
      </c>
      <c r="M213" s="410">
        <v>462</v>
      </c>
      <c r="N213" s="410">
        <v>19</v>
      </c>
      <c r="O213" s="410">
        <v>9386</v>
      </c>
      <c r="P213" s="479">
        <v>2.2870370370370372</v>
      </c>
      <c r="Q213" s="411">
        <v>494</v>
      </c>
    </row>
    <row r="214" spans="1:17" ht="14.4" customHeight="1" x14ac:dyDescent="0.3">
      <c r="A214" s="406" t="s">
        <v>832</v>
      </c>
      <c r="B214" s="407" t="s">
        <v>671</v>
      </c>
      <c r="C214" s="407" t="s">
        <v>672</v>
      </c>
      <c r="D214" s="407" t="s">
        <v>723</v>
      </c>
      <c r="E214" s="407" t="s">
        <v>724</v>
      </c>
      <c r="F214" s="410">
        <v>1</v>
      </c>
      <c r="G214" s="410">
        <v>6094</v>
      </c>
      <c r="H214" s="410">
        <v>1</v>
      </c>
      <c r="I214" s="410">
        <v>6094</v>
      </c>
      <c r="J214" s="410"/>
      <c r="K214" s="410"/>
      <c r="L214" s="410"/>
      <c r="M214" s="410"/>
      <c r="N214" s="410"/>
      <c r="O214" s="410"/>
      <c r="P214" s="479"/>
      <c r="Q214" s="411"/>
    </row>
    <row r="215" spans="1:17" ht="14.4" customHeight="1" x14ac:dyDescent="0.3">
      <c r="A215" s="406" t="s">
        <v>832</v>
      </c>
      <c r="B215" s="407" t="s">
        <v>671</v>
      </c>
      <c r="C215" s="407" t="s">
        <v>672</v>
      </c>
      <c r="D215" s="407" t="s">
        <v>725</v>
      </c>
      <c r="E215" s="407" t="s">
        <v>726</v>
      </c>
      <c r="F215" s="410">
        <v>23</v>
      </c>
      <c r="G215" s="410">
        <v>8004</v>
      </c>
      <c r="H215" s="410">
        <v>1</v>
      </c>
      <c r="I215" s="410">
        <v>348</v>
      </c>
      <c r="J215" s="410">
        <v>12</v>
      </c>
      <c r="K215" s="410">
        <v>4272</v>
      </c>
      <c r="L215" s="410">
        <v>0.53373313343328332</v>
      </c>
      <c r="M215" s="410">
        <v>356</v>
      </c>
      <c r="N215" s="410">
        <v>36</v>
      </c>
      <c r="O215" s="410">
        <v>13320</v>
      </c>
      <c r="P215" s="479">
        <v>1.6641679160419791</v>
      </c>
      <c r="Q215" s="411">
        <v>370</v>
      </c>
    </row>
    <row r="216" spans="1:17" ht="14.4" customHeight="1" x14ac:dyDescent="0.3">
      <c r="A216" s="406" t="s">
        <v>832</v>
      </c>
      <c r="B216" s="407" t="s">
        <v>671</v>
      </c>
      <c r="C216" s="407" t="s">
        <v>672</v>
      </c>
      <c r="D216" s="407" t="s">
        <v>731</v>
      </c>
      <c r="E216" s="407" t="s">
        <v>732</v>
      </c>
      <c r="F216" s="410">
        <v>1</v>
      </c>
      <c r="G216" s="410">
        <v>115</v>
      </c>
      <c r="H216" s="410">
        <v>1</v>
      </c>
      <c r="I216" s="410">
        <v>115</v>
      </c>
      <c r="J216" s="410"/>
      <c r="K216" s="410"/>
      <c r="L216" s="410"/>
      <c r="M216" s="410"/>
      <c r="N216" s="410">
        <v>1</v>
      </c>
      <c r="O216" s="410">
        <v>125</v>
      </c>
      <c r="P216" s="479">
        <v>1.0869565217391304</v>
      </c>
      <c r="Q216" s="411">
        <v>125</v>
      </c>
    </row>
    <row r="217" spans="1:17" ht="14.4" customHeight="1" x14ac:dyDescent="0.3">
      <c r="A217" s="406" t="s">
        <v>832</v>
      </c>
      <c r="B217" s="407" t="s">
        <v>671</v>
      </c>
      <c r="C217" s="407" t="s">
        <v>672</v>
      </c>
      <c r="D217" s="407" t="s">
        <v>733</v>
      </c>
      <c r="E217" s="407" t="s">
        <v>734</v>
      </c>
      <c r="F217" s="410">
        <v>1</v>
      </c>
      <c r="G217" s="410">
        <v>457</v>
      </c>
      <c r="H217" s="410">
        <v>1</v>
      </c>
      <c r="I217" s="410">
        <v>457</v>
      </c>
      <c r="J217" s="410">
        <v>1</v>
      </c>
      <c r="K217" s="410">
        <v>463</v>
      </c>
      <c r="L217" s="410">
        <v>1.013129102844639</v>
      </c>
      <c r="M217" s="410">
        <v>463</v>
      </c>
      <c r="N217" s="410">
        <v>5</v>
      </c>
      <c r="O217" s="410">
        <v>2475</v>
      </c>
      <c r="P217" s="479">
        <v>5.4157549234135667</v>
      </c>
      <c r="Q217" s="411">
        <v>495</v>
      </c>
    </row>
    <row r="218" spans="1:17" ht="14.4" customHeight="1" x14ac:dyDescent="0.3">
      <c r="A218" s="406" t="s">
        <v>832</v>
      </c>
      <c r="B218" s="407" t="s">
        <v>671</v>
      </c>
      <c r="C218" s="407" t="s">
        <v>672</v>
      </c>
      <c r="D218" s="407" t="s">
        <v>737</v>
      </c>
      <c r="E218" s="407" t="s">
        <v>738</v>
      </c>
      <c r="F218" s="410"/>
      <c r="G218" s="410"/>
      <c r="H218" s="410"/>
      <c r="I218" s="410"/>
      <c r="J218" s="410">
        <v>2</v>
      </c>
      <c r="K218" s="410">
        <v>874</v>
      </c>
      <c r="L218" s="410"/>
      <c r="M218" s="410">
        <v>437</v>
      </c>
      <c r="N218" s="410">
        <v>4</v>
      </c>
      <c r="O218" s="410">
        <v>1824</v>
      </c>
      <c r="P218" s="479"/>
      <c r="Q218" s="411">
        <v>456</v>
      </c>
    </row>
    <row r="219" spans="1:17" ht="14.4" customHeight="1" x14ac:dyDescent="0.3">
      <c r="A219" s="406" t="s">
        <v>832</v>
      </c>
      <c r="B219" s="407" t="s">
        <v>671</v>
      </c>
      <c r="C219" s="407" t="s">
        <v>672</v>
      </c>
      <c r="D219" s="407" t="s">
        <v>739</v>
      </c>
      <c r="E219" s="407" t="s">
        <v>740</v>
      </c>
      <c r="F219" s="410">
        <v>6</v>
      </c>
      <c r="G219" s="410">
        <v>318</v>
      </c>
      <c r="H219" s="410">
        <v>1</v>
      </c>
      <c r="I219" s="410">
        <v>53</v>
      </c>
      <c r="J219" s="410">
        <v>2</v>
      </c>
      <c r="K219" s="410">
        <v>108</v>
      </c>
      <c r="L219" s="410">
        <v>0.33962264150943394</v>
      </c>
      <c r="M219" s="410">
        <v>54</v>
      </c>
      <c r="N219" s="410">
        <v>4</v>
      </c>
      <c r="O219" s="410">
        <v>232</v>
      </c>
      <c r="P219" s="479">
        <v>0.72955974842767291</v>
      </c>
      <c r="Q219" s="411">
        <v>58</v>
      </c>
    </row>
    <row r="220" spans="1:17" ht="14.4" customHeight="1" x14ac:dyDescent="0.3">
      <c r="A220" s="406" t="s">
        <v>832</v>
      </c>
      <c r="B220" s="407" t="s">
        <v>671</v>
      </c>
      <c r="C220" s="407" t="s">
        <v>672</v>
      </c>
      <c r="D220" s="407" t="s">
        <v>743</v>
      </c>
      <c r="E220" s="407" t="s">
        <v>744</v>
      </c>
      <c r="F220" s="410">
        <v>135</v>
      </c>
      <c r="G220" s="410">
        <v>22275</v>
      </c>
      <c r="H220" s="410">
        <v>1</v>
      </c>
      <c r="I220" s="410">
        <v>165</v>
      </c>
      <c r="J220" s="410">
        <v>55</v>
      </c>
      <c r="K220" s="410">
        <v>9295</v>
      </c>
      <c r="L220" s="410">
        <v>0.41728395061728396</v>
      </c>
      <c r="M220" s="410">
        <v>169</v>
      </c>
      <c r="N220" s="410">
        <v>211</v>
      </c>
      <c r="O220" s="410">
        <v>36925</v>
      </c>
      <c r="P220" s="479">
        <v>1.6576879910213242</v>
      </c>
      <c r="Q220" s="411">
        <v>175</v>
      </c>
    </row>
    <row r="221" spans="1:17" ht="14.4" customHeight="1" x14ac:dyDescent="0.3">
      <c r="A221" s="406" t="s">
        <v>832</v>
      </c>
      <c r="B221" s="407" t="s">
        <v>671</v>
      </c>
      <c r="C221" s="407" t="s">
        <v>672</v>
      </c>
      <c r="D221" s="407" t="s">
        <v>745</v>
      </c>
      <c r="E221" s="407" t="s">
        <v>746</v>
      </c>
      <c r="F221" s="410">
        <v>2</v>
      </c>
      <c r="G221" s="410">
        <v>158</v>
      </c>
      <c r="H221" s="410">
        <v>1</v>
      </c>
      <c r="I221" s="410">
        <v>79</v>
      </c>
      <c r="J221" s="410"/>
      <c r="K221" s="410"/>
      <c r="L221" s="410"/>
      <c r="M221" s="410"/>
      <c r="N221" s="410">
        <v>2</v>
      </c>
      <c r="O221" s="410">
        <v>170</v>
      </c>
      <c r="P221" s="479">
        <v>1.0759493670886076</v>
      </c>
      <c r="Q221" s="411">
        <v>85</v>
      </c>
    </row>
    <row r="222" spans="1:17" ht="14.4" customHeight="1" x14ac:dyDescent="0.3">
      <c r="A222" s="406" t="s">
        <v>832</v>
      </c>
      <c r="B222" s="407" t="s">
        <v>671</v>
      </c>
      <c r="C222" s="407" t="s">
        <v>672</v>
      </c>
      <c r="D222" s="407" t="s">
        <v>747</v>
      </c>
      <c r="E222" s="407" t="s">
        <v>748</v>
      </c>
      <c r="F222" s="410">
        <v>2</v>
      </c>
      <c r="G222" s="410">
        <v>320</v>
      </c>
      <c r="H222" s="410">
        <v>1</v>
      </c>
      <c r="I222" s="410">
        <v>160</v>
      </c>
      <c r="J222" s="410">
        <v>2</v>
      </c>
      <c r="K222" s="410">
        <v>326</v>
      </c>
      <c r="L222" s="410">
        <v>1.01875</v>
      </c>
      <c r="M222" s="410">
        <v>163</v>
      </c>
      <c r="N222" s="410">
        <v>2</v>
      </c>
      <c r="O222" s="410">
        <v>338</v>
      </c>
      <c r="P222" s="479">
        <v>1.0562499999999999</v>
      </c>
      <c r="Q222" s="411">
        <v>169</v>
      </c>
    </row>
    <row r="223" spans="1:17" ht="14.4" customHeight="1" x14ac:dyDescent="0.3">
      <c r="A223" s="406" t="s">
        <v>832</v>
      </c>
      <c r="B223" s="407" t="s">
        <v>671</v>
      </c>
      <c r="C223" s="407" t="s">
        <v>672</v>
      </c>
      <c r="D223" s="407" t="s">
        <v>757</v>
      </c>
      <c r="E223" s="407" t="s">
        <v>758</v>
      </c>
      <c r="F223" s="410">
        <v>1</v>
      </c>
      <c r="G223" s="410">
        <v>243</v>
      </c>
      <c r="H223" s="410">
        <v>1</v>
      </c>
      <c r="I223" s="410">
        <v>243</v>
      </c>
      <c r="J223" s="410"/>
      <c r="K223" s="410"/>
      <c r="L223" s="410"/>
      <c r="M223" s="410"/>
      <c r="N223" s="410">
        <v>1</v>
      </c>
      <c r="O223" s="410">
        <v>263</v>
      </c>
      <c r="P223" s="479">
        <v>1.0823045267489713</v>
      </c>
      <c r="Q223" s="411">
        <v>263</v>
      </c>
    </row>
    <row r="224" spans="1:17" ht="14.4" customHeight="1" x14ac:dyDescent="0.3">
      <c r="A224" s="406" t="s">
        <v>832</v>
      </c>
      <c r="B224" s="407" t="s">
        <v>671</v>
      </c>
      <c r="C224" s="407" t="s">
        <v>672</v>
      </c>
      <c r="D224" s="407" t="s">
        <v>761</v>
      </c>
      <c r="E224" s="407" t="s">
        <v>762</v>
      </c>
      <c r="F224" s="410">
        <v>1</v>
      </c>
      <c r="G224" s="410">
        <v>223</v>
      </c>
      <c r="H224" s="410">
        <v>1</v>
      </c>
      <c r="I224" s="410">
        <v>223</v>
      </c>
      <c r="J224" s="410">
        <v>1</v>
      </c>
      <c r="K224" s="410">
        <v>226</v>
      </c>
      <c r="L224" s="410">
        <v>1.0134529147982063</v>
      </c>
      <c r="M224" s="410">
        <v>226</v>
      </c>
      <c r="N224" s="410">
        <v>5</v>
      </c>
      <c r="O224" s="410">
        <v>1210</v>
      </c>
      <c r="P224" s="479">
        <v>5.4260089686098656</v>
      </c>
      <c r="Q224" s="411">
        <v>242</v>
      </c>
    </row>
    <row r="225" spans="1:17" ht="14.4" customHeight="1" x14ac:dyDescent="0.3">
      <c r="A225" s="406" t="s">
        <v>832</v>
      </c>
      <c r="B225" s="407" t="s">
        <v>671</v>
      </c>
      <c r="C225" s="407" t="s">
        <v>672</v>
      </c>
      <c r="D225" s="407" t="s">
        <v>763</v>
      </c>
      <c r="E225" s="407" t="s">
        <v>764</v>
      </c>
      <c r="F225" s="410">
        <v>6</v>
      </c>
      <c r="G225" s="410">
        <v>2424</v>
      </c>
      <c r="H225" s="410">
        <v>1</v>
      </c>
      <c r="I225" s="410">
        <v>404</v>
      </c>
      <c r="J225" s="410">
        <v>2</v>
      </c>
      <c r="K225" s="410">
        <v>836</v>
      </c>
      <c r="L225" s="410">
        <v>0.34488448844884489</v>
      </c>
      <c r="M225" s="410">
        <v>418</v>
      </c>
      <c r="N225" s="410">
        <v>4</v>
      </c>
      <c r="O225" s="410">
        <v>1692</v>
      </c>
      <c r="P225" s="479">
        <v>0.69801980198019797</v>
      </c>
      <c r="Q225" s="411">
        <v>423</v>
      </c>
    </row>
    <row r="226" spans="1:17" ht="14.4" customHeight="1" x14ac:dyDescent="0.3">
      <c r="A226" s="406" t="s">
        <v>832</v>
      </c>
      <c r="B226" s="407" t="s">
        <v>671</v>
      </c>
      <c r="C226" s="407" t="s">
        <v>672</v>
      </c>
      <c r="D226" s="407" t="s">
        <v>765</v>
      </c>
      <c r="E226" s="407" t="s">
        <v>766</v>
      </c>
      <c r="F226" s="410">
        <v>4</v>
      </c>
      <c r="G226" s="410">
        <v>3164</v>
      </c>
      <c r="H226" s="410">
        <v>1</v>
      </c>
      <c r="I226" s="410">
        <v>791</v>
      </c>
      <c r="J226" s="410"/>
      <c r="K226" s="410"/>
      <c r="L226" s="410"/>
      <c r="M226" s="410"/>
      <c r="N226" s="410"/>
      <c r="O226" s="410"/>
      <c r="P226" s="479"/>
      <c r="Q226" s="411"/>
    </row>
    <row r="227" spans="1:17" ht="14.4" customHeight="1" x14ac:dyDescent="0.3">
      <c r="A227" s="406" t="s">
        <v>832</v>
      </c>
      <c r="B227" s="407" t="s">
        <v>671</v>
      </c>
      <c r="C227" s="407" t="s">
        <v>672</v>
      </c>
      <c r="D227" s="407" t="s">
        <v>774</v>
      </c>
      <c r="E227" s="407" t="s">
        <v>775</v>
      </c>
      <c r="F227" s="410">
        <v>4</v>
      </c>
      <c r="G227" s="410">
        <v>4096</v>
      </c>
      <c r="H227" s="410">
        <v>1</v>
      </c>
      <c r="I227" s="410">
        <v>1024</v>
      </c>
      <c r="J227" s="410">
        <v>2</v>
      </c>
      <c r="K227" s="410">
        <v>2100</v>
      </c>
      <c r="L227" s="410">
        <v>0.5126953125</v>
      </c>
      <c r="M227" s="410">
        <v>1050</v>
      </c>
      <c r="N227" s="410"/>
      <c r="O227" s="410"/>
      <c r="P227" s="479"/>
      <c r="Q227" s="411"/>
    </row>
    <row r="228" spans="1:17" ht="14.4" customHeight="1" x14ac:dyDescent="0.3">
      <c r="A228" s="406" t="s">
        <v>833</v>
      </c>
      <c r="B228" s="407" t="s">
        <v>671</v>
      </c>
      <c r="C228" s="407" t="s">
        <v>672</v>
      </c>
      <c r="D228" s="407" t="s">
        <v>824</v>
      </c>
      <c r="E228" s="407" t="s">
        <v>825</v>
      </c>
      <c r="F228" s="410">
        <v>1</v>
      </c>
      <c r="G228" s="410">
        <v>2064</v>
      </c>
      <c r="H228" s="410">
        <v>1</v>
      </c>
      <c r="I228" s="410">
        <v>2064</v>
      </c>
      <c r="J228" s="410">
        <v>1</v>
      </c>
      <c r="K228" s="410">
        <v>2103</v>
      </c>
      <c r="L228" s="410">
        <v>1.0188953488372092</v>
      </c>
      <c r="M228" s="410">
        <v>2103</v>
      </c>
      <c r="N228" s="410"/>
      <c r="O228" s="410"/>
      <c r="P228" s="479"/>
      <c r="Q228" s="411"/>
    </row>
    <row r="229" spans="1:17" ht="14.4" customHeight="1" x14ac:dyDescent="0.3">
      <c r="A229" s="406" t="s">
        <v>833</v>
      </c>
      <c r="B229" s="407" t="s">
        <v>671</v>
      </c>
      <c r="C229" s="407" t="s">
        <v>672</v>
      </c>
      <c r="D229" s="407" t="s">
        <v>675</v>
      </c>
      <c r="E229" s="407" t="s">
        <v>676</v>
      </c>
      <c r="F229" s="410">
        <v>180</v>
      </c>
      <c r="G229" s="410">
        <v>9540</v>
      </c>
      <c r="H229" s="410">
        <v>1</v>
      </c>
      <c r="I229" s="410">
        <v>53</v>
      </c>
      <c r="J229" s="410">
        <v>158</v>
      </c>
      <c r="K229" s="410">
        <v>8532</v>
      </c>
      <c r="L229" s="410">
        <v>0.89433962264150946</v>
      </c>
      <c r="M229" s="410">
        <v>54</v>
      </c>
      <c r="N229" s="410">
        <v>236</v>
      </c>
      <c r="O229" s="410">
        <v>13688</v>
      </c>
      <c r="P229" s="479">
        <v>1.4348008385744235</v>
      </c>
      <c r="Q229" s="411">
        <v>58</v>
      </c>
    </row>
    <row r="230" spans="1:17" ht="14.4" customHeight="1" x14ac:dyDescent="0.3">
      <c r="A230" s="406" t="s">
        <v>833</v>
      </c>
      <c r="B230" s="407" t="s">
        <v>671</v>
      </c>
      <c r="C230" s="407" t="s">
        <v>672</v>
      </c>
      <c r="D230" s="407" t="s">
        <v>677</v>
      </c>
      <c r="E230" s="407" t="s">
        <v>678</v>
      </c>
      <c r="F230" s="410">
        <v>767</v>
      </c>
      <c r="G230" s="410">
        <v>92807</v>
      </c>
      <c r="H230" s="410">
        <v>1</v>
      </c>
      <c r="I230" s="410">
        <v>121</v>
      </c>
      <c r="J230" s="410">
        <v>813</v>
      </c>
      <c r="K230" s="410">
        <v>99999</v>
      </c>
      <c r="L230" s="410">
        <v>1.077494154535757</v>
      </c>
      <c r="M230" s="410">
        <v>123</v>
      </c>
      <c r="N230" s="410">
        <v>818</v>
      </c>
      <c r="O230" s="410">
        <v>107158</v>
      </c>
      <c r="P230" s="479">
        <v>1.154632732444751</v>
      </c>
      <c r="Q230" s="411">
        <v>131</v>
      </c>
    </row>
    <row r="231" spans="1:17" ht="14.4" customHeight="1" x14ac:dyDescent="0.3">
      <c r="A231" s="406" t="s">
        <v>833</v>
      </c>
      <c r="B231" s="407" t="s">
        <v>671</v>
      </c>
      <c r="C231" s="407" t="s">
        <v>672</v>
      </c>
      <c r="D231" s="407" t="s">
        <v>679</v>
      </c>
      <c r="E231" s="407" t="s">
        <v>680</v>
      </c>
      <c r="F231" s="410">
        <v>50</v>
      </c>
      <c r="G231" s="410">
        <v>8700</v>
      </c>
      <c r="H231" s="410">
        <v>1</v>
      </c>
      <c r="I231" s="410">
        <v>174</v>
      </c>
      <c r="J231" s="410">
        <v>37</v>
      </c>
      <c r="K231" s="410">
        <v>6549</v>
      </c>
      <c r="L231" s="410">
        <v>0.75275862068965516</v>
      </c>
      <c r="M231" s="410">
        <v>177</v>
      </c>
      <c r="N231" s="410">
        <v>43</v>
      </c>
      <c r="O231" s="410">
        <v>8127</v>
      </c>
      <c r="P231" s="479">
        <v>0.93413793103448273</v>
      </c>
      <c r="Q231" s="411">
        <v>189</v>
      </c>
    </row>
    <row r="232" spans="1:17" ht="14.4" customHeight="1" x14ac:dyDescent="0.3">
      <c r="A232" s="406" t="s">
        <v>833</v>
      </c>
      <c r="B232" s="407" t="s">
        <v>671</v>
      </c>
      <c r="C232" s="407" t="s">
        <v>672</v>
      </c>
      <c r="D232" s="407" t="s">
        <v>683</v>
      </c>
      <c r="E232" s="407" t="s">
        <v>684</v>
      </c>
      <c r="F232" s="410">
        <v>5</v>
      </c>
      <c r="G232" s="410">
        <v>1900</v>
      </c>
      <c r="H232" s="410">
        <v>1</v>
      </c>
      <c r="I232" s="410">
        <v>380</v>
      </c>
      <c r="J232" s="410">
        <v>5</v>
      </c>
      <c r="K232" s="410">
        <v>1920</v>
      </c>
      <c r="L232" s="410">
        <v>1.0105263157894737</v>
      </c>
      <c r="M232" s="410">
        <v>384</v>
      </c>
      <c r="N232" s="410">
        <v>3</v>
      </c>
      <c r="O232" s="410">
        <v>1221</v>
      </c>
      <c r="P232" s="479">
        <v>0.64263157894736844</v>
      </c>
      <c r="Q232" s="411">
        <v>407</v>
      </c>
    </row>
    <row r="233" spans="1:17" ht="14.4" customHeight="1" x14ac:dyDescent="0.3">
      <c r="A233" s="406" t="s">
        <v>833</v>
      </c>
      <c r="B233" s="407" t="s">
        <v>671</v>
      </c>
      <c r="C233" s="407" t="s">
        <v>672</v>
      </c>
      <c r="D233" s="407" t="s">
        <v>685</v>
      </c>
      <c r="E233" s="407" t="s">
        <v>686</v>
      </c>
      <c r="F233" s="410">
        <v>121</v>
      </c>
      <c r="G233" s="410">
        <v>20328</v>
      </c>
      <c r="H233" s="410">
        <v>1</v>
      </c>
      <c r="I233" s="410">
        <v>168</v>
      </c>
      <c r="J233" s="410">
        <v>70</v>
      </c>
      <c r="K233" s="410">
        <v>12040</v>
      </c>
      <c r="L233" s="410">
        <v>0.59228650137741046</v>
      </c>
      <c r="M233" s="410">
        <v>172</v>
      </c>
      <c r="N233" s="410">
        <v>76</v>
      </c>
      <c r="O233" s="410">
        <v>13604</v>
      </c>
      <c r="P233" s="479">
        <v>0.66922471467926015</v>
      </c>
      <c r="Q233" s="411">
        <v>179</v>
      </c>
    </row>
    <row r="234" spans="1:17" ht="14.4" customHeight="1" x14ac:dyDescent="0.3">
      <c r="A234" s="406" t="s">
        <v>833</v>
      </c>
      <c r="B234" s="407" t="s">
        <v>671</v>
      </c>
      <c r="C234" s="407" t="s">
        <v>672</v>
      </c>
      <c r="D234" s="407" t="s">
        <v>689</v>
      </c>
      <c r="E234" s="407" t="s">
        <v>690</v>
      </c>
      <c r="F234" s="410">
        <v>57</v>
      </c>
      <c r="G234" s="410">
        <v>18012</v>
      </c>
      <c r="H234" s="410">
        <v>1</v>
      </c>
      <c r="I234" s="410">
        <v>316</v>
      </c>
      <c r="J234" s="410">
        <v>20</v>
      </c>
      <c r="K234" s="410">
        <v>6440</v>
      </c>
      <c r="L234" s="410">
        <v>0.35753941816566731</v>
      </c>
      <c r="M234" s="410">
        <v>322</v>
      </c>
      <c r="N234" s="410">
        <v>19</v>
      </c>
      <c r="O234" s="410">
        <v>6365</v>
      </c>
      <c r="P234" s="479">
        <v>0.35337552742616035</v>
      </c>
      <c r="Q234" s="411">
        <v>335</v>
      </c>
    </row>
    <row r="235" spans="1:17" ht="14.4" customHeight="1" x14ac:dyDescent="0.3">
      <c r="A235" s="406" t="s">
        <v>833</v>
      </c>
      <c r="B235" s="407" t="s">
        <v>671</v>
      </c>
      <c r="C235" s="407" t="s">
        <v>672</v>
      </c>
      <c r="D235" s="407" t="s">
        <v>693</v>
      </c>
      <c r="E235" s="407" t="s">
        <v>694</v>
      </c>
      <c r="F235" s="410">
        <v>167</v>
      </c>
      <c r="G235" s="410">
        <v>56446</v>
      </c>
      <c r="H235" s="410">
        <v>1</v>
      </c>
      <c r="I235" s="410">
        <v>338</v>
      </c>
      <c r="J235" s="410">
        <v>94</v>
      </c>
      <c r="K235" s="410">
        <v>32054</v>
      </c>
      <c r="L235" s="410">
        <v>0.56787017680615104</v>
      </c>
      <c r="M235" s="410">
        <v>341</v>
      </c>
      <c r="N235" s="410">
        <v>129</v>
      </c>
      <c r="O235" s="410">
        <v>45021</v>
      </c>
      <c r="P235" s="479">
        <v>0.79759416079084433</v>
      </c>
      <c r="Q235" s="411">
        <v>349</v>
      </c>
    </row>
    <row r="236" spans="1:17" ht="14.4" customHeight="1" x14ac:dyDescent="0.3">
      <c r="A236" s="406" t="s">
        <v>833</v>
      </c>
      <c r="B236" s="407" t="s">
        <v>671</v>
      </c>
      <c r="C236" s="407" t="s">
        <v>672</v>
      </c>
      <c r="D236" s="407" t="s">
        <v>701</v>
      </c>
      <c r="E236" s="407" t="s">
        <v>702</v>
      </c>
      <c r="F236" s="410">
        <v>4</v>
      </c>
      <c r="G236" s="410">
        <v>432</v>
      </c>
      <c r="H236" s="410">
        <v>1</v>
      </c>
      <c r="I236" s="410">
        <v>108</v>
      </c>
      <c r="J236" s="410">
        <v>2</v>
      </c>
      <c r="K236" s="410">
        <v>218</v>
      </c>
      <c r="L236" s="410">
        <v>0.50462962962962965</v>
      </c>
      <c r="M236" s="410">
        <v>109</v>
      </c>
      <c r="N236" s="410">
        <v>3</v>
      </c>
      <c r="O236" s="410">
        <v>351</v>
      </c>
      <c r="P236" s="479">
        <v>0.8125</v>
      </c>
      <c r="Q236" s="411">
        <v>117</v>
      </c>
    </row>
    <row r="237" spans="1:17" ht="14.4" customHeight="1" x14ac:dyDescent="0.3">
      <c r="A237" s="406" t="s">
        <v>833</v>
      </c>
      <c r="B237" s="407" t="s">
        <v>671</v>
      </c>
      <c r="C237" s="407" t="s">
        <v>672</v>
      </c>
      <c r="D237" s="407" t="s">
        <v>705</v>
      </c>
      <c r="E237" s="407" t="s">
        <v>706</v>
      </c>
      <c r="F237" s="410">
        <v>6</v>
      </c>
      <c r="G237" s="410">
        <v>2190</v>
      </c>
      <c r="H237" s="410">
        <v>1</v>
      </c>
      <c r="I237" s="410">
        <v>365</v>
      </c>
      <c r="J237" s="410">
        <v>14</v>
      </c>
      <c r="K237" s="410">
        <v>5264</v>
      </c>
      <c r="L237" s="410">
        <v>2.4036529680365297</v>
      </c>
      <c r="M237" s="410">
        <v>376</v>
      </c>
      <c r="N237" s="410">
        <v>8</v>
      </c>
      <c r="O237" s="410">
        <v>3096</v>
      </c>
      <c r="P237" s="479">
        <v>1.4136986301369863</v>
      </c>
      <c r="Q237" s="411">
        <v>387</v>
      </c>
    </row>
    <row r="238" spans="1:17" ht="14.4" customHeight="1" x14ac:dyDescent="0.3">
      <c r="A238" s="406" t="s">
        <v>833</v>
      </c>
      <c r="B238" s="407" t="s">
        <v>671</v>
      </c>
      <c r="C238" s="407" t="s">
        <v>672</v>
      </c>
      <c r="D238" s="407" t="s">
        <v>707</v>
      </c>
      <c r="E238" s="407" t="s">
        <v>708</v>
      </c>
      <c r="F238" s="410">
        <v>4</v>
      </c>
      <c r="G238" s="410">
        <v>148</v>
      </c>
      <c r="H238" s="410">
        <v>1</v>
      </c>
      <c r="I238" s="410">
        <v>37</v>
      </c>
      <c r="J238" s="410">
        <v>2</v>
      </c>
      <c r="K238" s="410">
        <v>74</v>
      </c>
      <c r="L238" s="410">
        <v>0.5</v>
      </c>
      <c r="M238" s="410">
        <v>37</v>
      </c>
      <c r="N238" s="410">
        <v>3</v>
      </c>
      <c r="O238" s="410">
        <v>114</v>
      </c>
      <c r="P238" s="479">
        <v>0.77027027027027029</v>
      </c>
      <c r="Q238" s="411">
        <v>38</v>
      </c>
    </row>
    <row r="239" spans="1:17" ht="14.4" customHeight="1" x14ac:dyDescent="0.3">
      <c r="A239" s="406" t="s">
        <v>833</v>
      </c>
      <c r="B239" s="407" t="s">
        <v>671</v>
      </c>
      <c r="C239" s="407" t="s">
        <v>672</v>
      </c>
      <c r="D239" s="407" t="s">
        <v>713</v>
      </c>
      <c r="E239" s="407" t="s">
        <v>714</v>
      </c>
      <c r="F239" s="410">
        <v>7</v>
      </c>
      <c r="G239" s="410">
        <v>4648</v>
      </c>
      <c r="H239" s="410">
        <v>1</v>
      </c>
      <c r="I239" s="410">
        <v>664</v>
      </c>
      <c r="J239" s="410">
        <v>17</v>
      </c>
      <c r="K239" s="410">
        <v>11492</v>
      </c>
      <c r="L239" s="410">
        <v>2.4724612736660929</v>
      </c>
      <c r="M239" s="410">
        <v>676</v>
      </c>
      <c r="N239" s="410">
        <v>13</v>
      </c>
      <c r="O239" s="410">
        <v>9152</v>
      </c>
      <c r="P239" s="479">
        <v>1.9690189328743546</v>
      </c>
      <c r="Q239" s="411">
        <v>704</v>
      </c>
    </row>
    <row r="240" spans="1:17" ht="14.4" customHeight="1" x14ac:dyDescent="0.3">
      <c r="A240" s="406" t="s">
        <v>833</v>
      </c>
      <c r="B240" s="407" t="s">
        <v>671</v>
      </c>
      <c r="C240" s="407" t="s">
        <v>672</v>
      </c>
      <c r="D240" s="407" t="s">
        <v>717</v>
      </c>
      <c r="E240" s="407" t="s">
        <v>718</v>
      </c>
      <c r="F240" s="410">
        <v>584</v>
      </c>
      <c r="G240" s="410">
        <v>164104</v>
      </c>
      <c r="H240" s="410">
        <v>1</v>
      </c>
      <c r="I240" s="410">
        <v>281</v>
      </c>
      <c r="J240" s="410">
        <v>608</v>
      </c>
      <c r="K240" s="410">
        <v>173280</v>
      </c>
      <c r="L240" s="410">
        <v>1.0559157607370935</v>
      </c>
      <c r="M240" s="410">
        <v>285</v>
      </c>
      <c r="N240" s="410">
        <v>645</v>
      </c>
      <c r="O240" s="410">
        <v>196080</v>
      </c>
      <c r="P240" s="479">
        <v>1.1948520450446058</v>
      </c>
      <c r="Q240" s="411">
        <v>304</v>
      </c>
    </row>
    <row r="241" spans="1:17" ht="14.4" customHeight="1" x14ac:dyDescent="0.3">
      <c r="A241" s="406" t="s">
        <v>833</v>
      </c>
      <c r="B241" s="407" t="s">
        <v>671</v>
      </c>
      <c r="C241" s="407" t="s">
        <v>672</v>
      </c>
      <c r="D241" s="407" t="s">
        <v>721</v>
      </c>
      <c r="E241" s="407" t="s">
        <v>722</v>
      </c>
      <c r="F241" s="410">
        <v>86</v>
      </c>
      <c r="G241" s="410">
        <v>39216</v>
      </c>
      <c r="H241" s="410">
        <v>1</v>
      </c>
      <c r="I241" s="410">
        <v>456</v>
      </c>
      <c r="J241" s="410">
        <v>72</v>
      </c>
      <c r="K241" s="410">
        <v>33264</v>
      </c>
      <c r="L241" s="410">
        <v>0.84822521419828645</v>
      </c>
      <c r="M241" s="410">
        <v>462</v>
      </c>
      <c r="N241" s="410">
        <v>101</v>
      </c>
      <c r="O241" s="410">
        <v>49894</v>
      </c>
      <c r="P241" s="479">
        <v>1.2722868217054264</v>
      </c>
      <c r="Q241" s="411">
        <v>494</v>
      </c>
    </row>
    <row r="242" spans="1:17" ht="14.4" customHeight="1" x14ac:dyDescent="0.3">
      <c r="A242" s="406" t="s">
        <v>833</v>
      </c>
      <c r="B242" s="407" t="s">
        <v>671</v>
      </c>
      <c r="C242" s="407" t="s">
        <v>672</v>
      </c>
      <c r="D242" s="407" t="s">
        <v>723</v>
      </c>
      <c r="E242" s="407" t="s">
        <v>724</v>
      </c>
      <c r="F242" s="410">
        <v>1</v>
      </c>
      <c r="G242" s="410">
        <v>6094</v>
      </c>
      <c r="H242" s="410">
        <v>1</v>
      </c>
      <c r="I242" s="410">
        <v>6094</v>
      </c>
      <c r="J242" s="410">
        <v>2</v>
      </c>
      <c r="K242" s="410">
        <v>12422</v>
      </c>
      <c r="L242" s="410">
        <v>2.0383984246800133</v>
      </c>
      <c r="M242" s="410">
        <v>6211</v>
      </c>
      <c r="N242" s="410"/>
      <c r="O242" s="410"/>
      <c r="P242" s="479"/>
      <c r="Q242" s="411"/>
    </row>
    <row r="243" spans="1:17" ht="14.4" customHeight="1" x14ac:dyDescent="0.3">
      <c r="A243" s="406" t="s">
        <v>833</v>
      </c>
      <c r="B243" s="407" t="s">
        <v>671</v>
      </c>
      <c r="C243" s="407" t="s">
        <v>672</v>
      </c>
      <c r="D243" s="407" t="s">
        <v>725</v>
      </c>
      <c r="E243" s="407" t="s">
        <v>726</v>
      </c>
      <c r="F243" s="410">
        <v>688</v>
      </c>
      <c r="G243" s="410">
        <v>239424</v>
      </c>
      <c r="H243" s="410">
        <v>1</v>
      </c>
      <c r="I243" s="410">
        <v>348</v>
      </c>
      <c r="J243" s="410">
        <v>634</v>
      </c>
      <c r="K243" s="410">
        <v>225704</v>
      </c>
      <c r="L243" s="410">
        <v>0.94269580326116009</v>
      </c>
      <c r="M243" s="410">
        <v>356</v>
      </c>
      <c r="N243" s="410">
        <v>711</v>
      </c>
      <c r="O243" s="410">
        <v>263070</v>
      </c>
      <c r="P243" s="479">
        <v>1.0987620288692863</v>
      </c>
      <c r="Q243" s="411">
        <v>370</v>
      </c>
    </row>
    <row r="244" spans="1:17" ht="14.4" customHeight="1" x14ac:dyDescent="0.3">
      <c r="A244" s="406" t="s">
        <v>833</v>
      </c>
      <c r="B244" s="407" t="s">
        <v>671</v>
      </c>
      <c r="C244" s="407" t="s">
        <v>672</v>
      </c>
      <c r="D244" s="407" t="s">
        <v>731</v>
      </c>
      <c r="E244" s="407" t="s">
        <v>732</v>
      </c>
      <c r="F244" s="410">
        <v>81</v>
      </c>
      <c r="G244" s="410">
        <v>9315</v>
      </c>
      <c r="H244" s="410">
        <v>1</v>
      </c>
      <c r="I244" s="410">
        <v>115</v>
      </c>
      <c r="J244" s="410">
        <v>30</v>
      </c>
      <c r="K244" s="410">
        <v>3510</v>
      </c>
      <c r="L244" s="410">
        <v>0.37681159420289856</v>
      </c>
      <c r="M244" s="410">
        <v>117</v>
      </c>
      <c r="N244" s="410">
        <v>64</v>
      </c>
      <c r="O244" s="410">
        <v>8000</v>
      </c>
      <c r="P244" s="479">
        <v>0.85882984433709075</v>
      </c>
      <c r="Q244" s="411">
        <v>125</v>
      </c>
    </row>
    <row r="245" spans="1:17" ht="14.4" customHeight="1" x14ac:dyDescent="0.3">
      <c r="A245" s="406" t="s">
        <v>833</v>
      </c>
      <c r="B245" s="407" t="s">
        <v>671</v>
      </c>
      <c r="C245" s="407" t="s">
        <v>672</v>
      </c>
      <c r="D245" s="407" t="s">
        <v>733</v>
      </c>
      <c r="E245" s="407" t="s">
        <v>734</v>
      </c>
      <c r="F245" s="410">
        <v>7</v>
      </c>
      <c r="G245" s="410">
        <v>3199</v>
      </c>
      <c r="H245" s="410">
        <v>1</v>
      </c>
      <c r="I245" s="410">
        <v>457</v>
      </c>
      <c r="J245" s="410">
        <v>7</v>
      </c>
      <c r="K245" s="410">
        <v>3241</v>
      </c>
      <c r="L245" s="410">
        <v>1.013129102844639</v>
      </c>
      <c r="M245" s="410">
        <v>463</v>
      </c>
      <c r="N245" s="410">
        <v>4</v>
      </c>
      <c r="O245" s="410">
        <v>1980</v>
      </c>
      <c r="P245" s="479">
        <v>0.61894341981869339</v>
      </c>
      <c r="Q245" s="411">
        <v>495</v>
      </c>
    </row>
    <row r="246" spans="1:17" ht="14.4" customHeight="1" x14ac:dyDescent="0.3">
      <c r="A246" s="406" t="s">
        <v>833</v>
      </c>
      <c r="B246" s="407" t="s">
        <v>671</v>
      </c>
      <c r="C246" s="407" t="s">
        <v>672</v>
      </c>
      <c r="D246" s="407" t="s">
        <v>737</v>
      </c>
      <c r="E246" s="407" t="s">
        <v>738</v>
      </c>
      <c r="F246" s="410">
        <v>3</v>
      </c>
      <c r="G246" s="410">
        <v>1287</v>
      </c>
      <c r="H246" s="410">
        <v>1</v>
      </c>
      <c r="I246" s="410">
        <v>429</v>
      </c>
      <c r="J246" s="410">
        <v>4</v>
      </c>
      <c r="K246" s="410">
        <v>1748</v>
      </c>
      <c r="L246" s="410">
        <v>1.3581973581973581</v>
      </c>
      <c r="M246" s="410">
        <v>437</v>
      </c>
      <c r="N246" s="410">
        <v>3</v>
      </c>
      <c r="O246" s="410">
        <v>1368</v>
      </c>
      <c r="P246" s="479">
        <v>1.0629370629370629</v>
      </c>
      <c r="Q246" s="411">
        <v>456</v>
      </c>
    </row>
    <row r="247" spans="1:17" ht="14.4" customHeight="1" x14ac:dyDescent="0.3">
      <c r="A247" s="406" t="s">
        <v>833</v>
      </c>
      <c r="B247" s="407" t="s">
        <v>671</v>
      </c>
      <c r="C247" s="407" t="s">
        <v>672</v>
      </c>
      <c r="D247" s="407" t="s">
        <v>739</v>
      </c>
      <c r="E247" s="407" t="s">
        <v>740</v>
      </c>
      <c r="F247" s="410">
        <v>616</v>
      </c>
      <c r="G247" s="410">
        <v>32648</v>
      </c>
      <c r="H247" s="410">
        <v>1</v>
      </c>
      <c r="I247" s="410">
        <v>53</v>
      </c>
      <c r="J247" s="410">
        <v>512</v>
      </c>
      <c r="K247" s="410">
        <v>27648</v>
      </c>
      <c r="L247" s="410">
        <v>0.84685126194560156</v>
      </c>
      <c r="M247" s="410">
        <v>54</v>
      </c>
      <c r="N247" s="410">
        <v>556</v>
      </c>
      <c r="O247" s="410">
        <v>32248</v>
      </c>
      <c r="P247" s="479">
        <v>0.98774810095564813</v>
      </c>
      <c r="Q247" s="411">
        <v>58</v>
      </c>
    </row>
    <row r="248" spans="1:17" ht="14.4" customHeight="1" x14ac:dyDescent="0.3">
      <c r="A248" s="406" t="s">
        <v>833</v>
      </c>
      <c r="B248" s="407" t="s">
        <v>671</v>
      </c>
      <c r="C248" s="407" t="s">
        <v>672</v>
      </c>
      <c r="D248" s="407" t="s">
        <v>743</v>
      </c>
      <c r="E248" s="407" t="s">
        <v>744</v>
      </c>
      <c r="F248" s="410">
        <v>2039</v>
      </c>
      <c r="G248" s="410">
        <v>336435</v>
      </c>
      <c r="H248" s="410">
        <v>1</v>
      </c>
      <c r="I248" s="410">
        <v>165</v>
      </c>
      <c r="J248" s="410">
        <v>2122</v>
      </c>
      <c r="K248" s="410">
        <v>358618</v>
      </c>
      <c r="L248" s="410">
        <v>1.0659354704474862</v>
      </c>
      <c r="M248" s="410">
        <v>169</v>
      </c>
      <c r="N248" s="410">
        <v>2638</v>
      </c>
      <c r="O248" s="410">
        <v>461650</v>
      </c>
      <c r="P248" s="479">
        <v>1.3721818479052417</v>
      </c>
      <c r="Q248" s="411">
        <v>175</v>
      </c>
    </row>
    <row r="249" spans="1:17" ht="14.4" customHeight="1" x14ac:dyDescent="0.3">
      <c r="A249" s="406" t="s">
        <v>833</v>
      </c>
      <c r="B249" s="407" t="s">
        <v>671</v>
      </c>
      <c r="C249" s="407" t="s">
        <v>672</v>
      </c>
      <c r="D249" s="407" t="s">
        <v>745</v>
      </c>
      <c r="E249" s="407" t="s">
        <v>746</v>
      </c>
      <c r="F249" s="410">
        <v>13</v>
      </c>
      <c r="G249" s="410">
        <v>1027</v>
      </c>
      <c r="H249" s="410">
        <v>1</v>
      </c>
      <c r="I249" s="410">
        <v>79</v>
      </c>
      <c r="J249" s="410">
        <v>31</v>
      </c>
      <c r="K249" s="410">
        <v>2511</v>
      </c>
      <c r="L249" s="410">
        <v>2.4449853943524831</v>
      </c>
      <c r="M249" s="410">
        <v>81</v>
      </c>
      <c r="N249" s="410">
        <v>28</v>
      </c>
      <c r="O249" s="410">
        <v>2380</v>
      </c>
      <c r="P249" s="479">
        <v>2.3174294060370011</v>
      </c>
      <c r="Q249" s="411">
        <v>85</v>
      </c>
    </row>
    <row r="250" spans="1:17" ht="14.4" customHeight="1" x14ac:dyDescent="0.3">
      <c r="A250" s="406" t="s">
        <v>833</v>
      </c>
      <c r="B250" s="407" t="s">
        <v>671</v>
      </c>
      <c r="C250" s="407" t="s">
        <v>672</v>
      </c>
      <c r="D250" s="407" t="s">
        <v>747</v>
      </c>
      <c r="E250" s="407" t="s">
        <v>748</v>
      </c>
      <c r="F250" s="410">
        <v>4</v>
      </c>
      <c r="G250" s="410">
        <v>640</v>
      </c>
      <c r="H250" s="410">
        <v>1</v>
      </c>
      <c r="I250" s="410">
        <v>160</v>
      </c>
      <c r="J250" s="410">
        <v>1</v>
      </c>
      <c r="K250" s="410">
        <v>163</v>
      </c>
      <c r="L250" s="410">
        <v>0.25468750000000001</v>
      </c>
      <c r="M250" s="410">
        <v>163</v>
      </c>
      <c r="N250" s="410">
        <v>2</v>
      </c>
      <c r="O250" s="410">
        <v>338</v>
      </c>
      <c r="P250" s="479">
        <v>0.52812499999999996</v>
      </c>
      <c r="Q250" s="411">
        <v>169</v>
      </c>
    </row>
    <row r="251" spans="1:17" ht="14.4" customHeight="1" x14ac:dyDescent="0.3">
      <c r="A251" s="406" t="s">
        <v>833</v>
      </c>
      <c r="B251" s="407" t="s">
        <v>671</v>
      </c>
      <c r="C251" s="407" t="s">
        <v>672</v>
      </c>
      <c r="D251" s="407" t="s">
        <v>757</v>
      </c>
      <c r="E251" s="407" t="s">
        <v>758</v>
      </c>
      <c r="F251" s="410">
        <v>4</v>
      </c>
      <c r="G251" s="410">
        <v>972</v>
      </c>
      <c r="H251" s="410">
        <v>1</v>
      </c>
      <c r="I251" s="410">
        <v>243</v>
      </c>
      <c r="J251" s="410">
        <v>10</v>
      </c>
      <c r="K251" s="410">
        <v>2470</v>
      </c>
      <c r="L251" s="410">
        <v>2.5411522633744856</v>
      </c>
      <c r="M251" s="410">
        <v>247</v>
      </c>
      <c r="N251" s="410">
        <v>13</v>
      </c>
      <c r="O251" s="410">
        <v>3419</v>
      </c>
      <c r="P251" s="479">
        <v>3.5174897119341564</v>
      </c>
      <c r="Q251" s="411">
        <v>263</v>
      </c>
    </row>
    <row r="252" spans="1:17" ht="14.4" customHeight="1" x14ac:dyDescent="0.3">
      <c r="A252" s="406" t="s">
        <v>833</v>
      </c>
      <c r="B252" s="407" t="s">
        <v>671</v>
      </c>
      <c r="C252" s="407" t="s">
        <v>672</v>
      </c>
      <c r="D252" s="407" t="s">
        <v>759</v>
      </c>
      <c r="E252" s="407" t="s">
        <v>760</v>
      </c>
      <c r="F252" s="410">
        <v>2</v>
      </c>
      <c r="G252" s="410">
        <v>3986</v>
      </c>
      <c r="H252" s="410">
        <v>1</v>
      </c>
      <c r="I252" s="410">
        <v>1993</v>
      </c>
      <c r="J252" s="410">
        <v>4</v>
      </c>
      <c r="K252" s="410">
        <v>8048</v>
      </c>
      <c r="L252" s="410">
        <v>2.0190667335674863</v>
      </c>
      <c r="M252" s="410">
        <v>2012</v>
      </c>
      <c r="N252" s="410">
        <v>10</v>
      </c>
      <c r="O252" s="410">
        <v>21300</v>
      </c>
      <c r="P252" s="479">
        <v>5.3437029603612647</v>
      </c>
      <c r="Q252" s="411">
        <v>2130</v>
      </c>
    </row>
    <row r="253" spans="1:17" ht="14.4" customHeight="1" x14ac:dyDescent="0.3">
      <c r="A253" s="406" t="s">
        <v>833</v>
      </c>
      <c r="B253" s="407" t="s">
        <v>671</v>
      </c>
      <c r="C253" s="407" t="s">
        <v>672</v>
      </c>
      <c r="D253" s="407" t="s">
        <v>761</v>
      </c>
      <c r="E253" s="407" t="s">
        <v>762</v>
      </c>
      <c r="F253" s="410">
        <v>5</v>
      </c>
      <c r="G253" s="410">
        <v>1115</v>
      </c>
      <c r="H253" s="410">
        <v>1</v>
      </c>
      <c r="I253" s="410">
        <v>223</v>
      </c>
      <c r="J253" s="410">
        <v>5</v>
      </c>
      <c r="K253" s="410">
        <v>1130</v>
      </c>
      <c r="L253" s="410">
        <v>1.0134529147982063</v>
      </c>
      <c r="M253" s="410">
        <v>226</v>
      </c>
      <c r="N253" s="410">
        <v>3</v>
      </c>
      <c r="O253" s="410">
        <v>726</v>
      </c>
      <c r="P253" s="479">
        <v>0.65112107623318383</v>
      </c>
      <c r="Q253" s="411">
        <v>242</v>
      </c>
    </row>
    <row r="254" spans="1:17" ht="14.4" customHeight="1" x14ac:dyDescent="0.3">
      <c r="A254" s="406" t="s">
        <v>833</v>
      </c>
      <c r="B254" s="407" t="s">
        <v>671</v>
      </c>
      <c r="C254" s="407" t="s">
        <v>672</v>
      </c>
      <c r="D254" s="407" t="s">
        <v>763</v>
      </c>
      <c r="E254" s="407" t="s">
        <v>764</v>
      </c>
      <c r="F254" s="410">
        <v>1</v>
      </c>
      <c r="G254" s="410">
        <v>404</v>
      </c>
      <c r="H254" s="410">
        <v>1</v>
      </c>
      <c r="I254" s="410">
        <v>404</v>
      </c>
      <c r="J254" s="410">
        <v>3</v>
      </c>
      <c r="K254" s="410">
        <v>1254</v>
      </c>
      <c r="L254" s="410">
        <v>3.1039603960396041</v>
      </c>
      <c r="M254" s="410">
        <v>418</v>
      </c>
      <c r="N254" s="410"/>
      <c r="O254" s="410"/>
      <c r="P254" s="479"/>
      <c r="Q254" s="411"/>
    </row>
    <row r="255" spans="1:17" ht="14.4" customHeight="1" x14ac:dyDescent="0.3">
      <c r="A255" s="406" t="s">
        <v>833</v>
      </c>
      <c r="B255" s="407" t="s">
        <v>671</v>
      </c>
      <c r="C255" s="407" t="s">
        <v>672</v>
      </c>
      <c r="D255" s="407" t="s">
        <v>774</v>
      </c>
      <c r="E255" s="407" t="s">
        <v>775</v>
      </c>
      <c r="F255" s="410"/>
      <c r="G255" s="410"/>
      <c r="H255" s="410"/>
      <c r="I255" s="410"/>
      <c r="J255" s="410">
        <v>1</v>
      </c>
      <c r="K255" s="410">
        <v>1050</v>
      </c>
      <c r="L255" s="410"/>
      <c r="M255" s="410">
        <v>1050</v>
      </c>
      <c r="N255" s="410"/>
      <c r="O255" s="410"/>
      <c r="P255" s="479"/>
      <c r="Q255" s="411"/>
    </row>
    <row r="256" spans="1:17" ht="14.4" customHeight="1" x14ac:dyDescent="0.3">
      <c r="A256" s="406" t="s">
        <v>833</v>
      </c>
      <c r="B256" s="407" t="s">
        <v>671</v>
      </c>
      <c r="C256" s="407" t="s">
        <v>672</v>
      </c>
      <c r="D256" s="407" t="s">
        <v>778</v>
      </c>
      <c r="E256" s="407" t="s">
        <v>779</v>
      </c>
      <c r="F256" s="410"/>
      <c r="G256" s="410"/>
      <c r="H256" s="410"/>
      <c r="I256" s="410"/>
      <c r="J256" s="410">
        <v>2</v>
      </c>
      <c r="K256" s="410">
        <v>612</v>
      </c>
      <c r="L256" s="410"/>
      <c r="M256" s="410">
        <v>306</v>
      </c>
      <c r="N256" s="410"/>
      <c r="O256" s="410"/>
      <c r="P256" s="479"/>
      <c r="Q256" s="411"/>
    </row>
    <row r="257" spans="1:17" ht="14.4" customHeight="1" x14ac:dyDescent="0.3">
      <c r="A257" s="406" t="s">
        <v>834</v>
      </c>
      <c r="B257" s="407" t="s">
        <v>671</v>
      </c>
      <c r="C257" s="407" t="s">
        <v>672</v>
      </c>
      <c r="D257" s="407" t="s">
        <v>824</v>
      </c>
      <c r="E257" s="407" t="s">
        <v>825</v>
      </c>
      <c r="F257" s="410">
        <v>2</v>
      </c>
      <c r="G257" s="410">
        <v>4128</v>
      </c>
      <c r="H257" s="410">
        <v>1</v>
      </c>
      <c r="I257" s="410">
        <v>2064</v>
      </c>
      <c r="J257" s="410"/>
      <c r="K257" s="410"/>
      <c r="L257" s="410"/>
      <c r="M257" s="410"/>
      <c r="N257" s="410">
        <v>2</v>
      </c>
      <c r="O257" s="410">
        <v>4452</v>
      </c>
      <c r="P257" s="479">
        <v>1.0784883720930232</v>
      </c>
      <c r="Q257" s="411">
        <v>2226</v>
      </c>
    </row>
    <row r="258" spans="1:17" ht="14.4" customHeight="1" x14ac:dyDescent="0.3">
      <c r="A258" s="406" t="s">
        <v>834</v>
      </c>
      <c r="B258" s="407" t="s">
        <v>671</v>
      </c>
      <c r="C258" s="407" t="s">
        <v>672</v>
      </c>
      <c r="D258" s="407" t="s">
        <v>675</v>
      </c>
      <c r="E258" s="407" t="s">
        <v>676</v>
      </c>
      <c r="F258" s="410">
        <v>6</v>
      </c>
      <c r="G258" s="410">
        <v>318</v>
      </c>
      <c r="H258" s="410">
        <v>1</v>
      </c>
      <c r="I258" s="410">
        <v>53</v>
      </c>
      <c r="J258" s="410"/>
      <c r="K258" s="410"/>
      <c r="L258" s="410"/>
      <c r="M258" s="410"/>
      <c r="N258" s="410">
        <v>4</v>
      </c>
      <c r="O258" s="410">
        <v>232</v>
      </c>
      <c r="P258" s="479">
        <v>0.72955974842767291</v>
      </c>
      <c r="Q258" s="411">
        <v>58</v>
      </c>
    </row>
    <row r="259" spans="1:17" ht="14.4" customHeight="1" x14ac:dyDescent="0.3">
      <c r="A259" s="406" t="s">
        <v>834</v>
      </c>
      <c r="B259" s="407" t="s">
        <v>671</v>
      </c>
      <c r="C259" s="407" t="s">
        <v>672</v>
      </c>
      <c r="D259" s="407" t="s">
        <v>677</v>
      </c>
      <c r="E259" s="407" t="s">
        <v>678</v>
      </c>
      <c r="F259" s="410">
        <v>2</v>
      </c>
      <c r="G259" s="410">
        <v>242</v>
      </c>
      <c r="H259" s="410">
        <v>1</v>
      </c>
      <c r="I259" s="410">
        <v>121</v>
      </c>
      <c r="J259" s="410">
        <v>16</v>
      </c>
      <c r="K259" s="410">
        <v>1968</v>
      </c>
      <c r="L259" s="410">
        <v>8.1322314049586772</v>
      </c>
      <c r="M259" s="410">
        <v>123</v>
      </c>
      <c r="N259" s="410">
        <v>10</v>
      </c>
      <c r="O259" s="410">
        <v>1310</v>
      </c>
      <c r="P259" s="479">
        <v>5.4132231404958677</v>
      </c>
      <c r="Q259" s="411">
        <v>131</v>
      </c>
    </row>
    <row r="260" spans="1:17" ht="14.4" customHeight="1" x14ac:dyDescent="0.3">
      <c r="A260" s="406" t="s">
        <v>834</v>
      </c>
      <c r="B260" s="407" t="s">
        <v>671</v>
      </c>
      <c r="C260" s="407" t="s">
        <v>672</v>
      </c>
      <c r="D260" s="407" t="s">
        <v>679</v>
      </c>
      <c r="E260" s="407" t="s">
        <v>680</v>
      </c>
      <c r="F260" s="410"/>
      <c r="G260" s="410"/>
      <c r="H260" s="410"/>
      <c r="I260" s="410"/>
      <c r="J260" s="410">
        <v>1</v>
      </c>
      <c r="K260" s="410">
        <v>177</v>
      </c>
      <c r="L260" s="410"/>
      <c r="M260" s="410">
        <v>177</v>
      </c>
      <c r="N260" s="410"/>
      <c r="O260" s="410"/>
      <c r="P260" s="479"/>
      <c r="Q260" s="411"/>
    </row>
    <row r="261" spans="1:17" ht="14.4" customHeight="1" x14ac:dyDescent="0.3">
      <c r="A261" s="406" t="s">
        <v>834</v>
      </c>
      <c r="B261" s="407" t="s">
        <v>671</v>
      </c>
      <c r="C261" s="407" t="s">
        <v>672</v>
      </c>
      <c r="D261" s="407" t="s">
        <v>683</v>
      </c>
      <c r="E261" s="407" t="s">
        <v>684</v>
      </c>
      <c r="F261" s="410"/>
      <c r="G261" s="410"/>
      <c r="H261" s="410"/>
      <c r="I261" s="410"/>
      <c r="J261" s="410"/>
      <c r="K261" s="410"/>
      <c r="L261" s="410"/>
      <c r="M261" s="410"/>
      <c r="N261" s="410">
        <v>1</v>
      </c>
      <c r="O261" s="410">
        <v>407</v>
      </c>
      <c r="P261" s="479"/>
      <c r="Q261" s="411">
        <v>407</v>
      </c>
    </row>
    <row r="262" spans="1:17" ht="14.4" customHeight="1" x14ac:dyDescent="0.3">
      <c r="A262" s="406" t="s">
        <v>834</v>
      </c>
      <c r="B262" s="407" t="s">
        <v>671</v>
      </c>
      <c r="C262" s="407" t="s">
        <v>672</v>
      </c>
      <c r="D262" s="407" t="s">
        <v>685</v>
      </c>
      <c r="E262" s="407" t="s">
        <v>686</v>
      </c>
      <c r="F262" s="410"/>
      <c r="G262" s="410"/>
      <c r="H262" s="410"/>
      <c r="I262" s="410"/>
      <c r="J262" s="410">
        <v>4</v>
      </c>
      <c r="K262" s="410">
        <v>688</v>
      </c>
      <c r="L262" s="410"/>
      <c r="M262" s="410">
        <v>172</v>
      </c>
      <c r="N262" s="410"/>
      <c r="O262" s="410"/>
      <c r="P262" s="479"/>
      <c r="Q262" s="411"/>
    </row>
    <row r="263" spans="1:17" ht="14.4" customHeight="1" x14ac:dyDescent="0.3">
      <c r="A263" s="406" t="s">
        <v>834</v>
      </c>
      <c r="B263" s="407" t="s">
        <v>671</v>
      </c>
      <c r="C263" s="407" t="s">
        <v>672</v>
      </c>
      <c r="D263" s="407" t="s">
        <v>687</v>
      </c>
      <c r="E263" s="407" t="s">
        <v>688</v>
      </c>
      <c r="F263" s="410"/>
      <c r="G263" s="410"/>
      <c r="H263" s="410"/>
      <c r="I263" s="410"/>
      <c r="J263" s="410">
        <v>1</v>
      </c>
      <c r="K263" s="410">
        <v>533</v>
      </c>
      <c r="L263" s="410"/>
      <c r="M263" s="410">
        <v>533</v>
      </c>
      <c r="N263" s="410"/>
      <c r="O263" s="410"/>
      <c r="P263" s="479"/>
      <c r="Q263" s="411"/>
    </row>
    <row r="264" spans="1:17" ht="14.4" customHeight="1" x14ac:dyDescent="0.3">
      <c r="A264" s="406" t="s">
        <v>834</v>
      </c>
      <c r="B264" s="407" t="s">
        <v>671</v>
      </c>
      <c r="C264" s="407" t="s">
        <v>672</v>
      </c>
      <c r="D264" s="407" t="s">
        <v>689</v>
      </c>
      <c r="E264" s="407" t="s">
        <v>690</v>
      </c>
      <c r="F264" s="410">
        <v>2</v>
      </c>
      <c r="G264" s="410">
        <v>632</v>
      </c>
      <c r="H264" s="410">
        <v>1</v>
      </c>
      <c r="I264" s="410">
        <v>316</v>
      </c>
      <c r="J264" s="410">
        <v>3</v>
      </c>
      <c r="K264" s="410">
        <v>966</v>
      </c>
      <c r="L264" s="410">
        <v>1.5284810126582278</v>
      </c>
      <c r="M264" s="410">
        <v>322</v>
      </c>
      <c r="N264" s="410"/>
      <c r="O264" s="410"/>
      <c r="P264" s="479"/>
      <c r="Q264" s="411"/>
    </row>
    <row r="265" spans="1:17" ht="14.4" customHeight="1" x14ac:dyDescent="0.3">
      <c r="A265" s="406" t="s">
        <v>834</v>
      </c>
      <c r="B265" s="407" t="s">
        <v>671</v>
      </c>
      <c r="C265" s="407" t="s">
        <v>672</v>
      </c>
      <c r="D265" s="407" t="s">
        <v>693</v>
      </c>
      <c r="E265" s="407" t="s">
        <v>694</v>
      </c>
      <c r="F265" s="410">
        <v>8</v>
      </c>
      <c r="G265" s="410">
        <v>2704</v>
      </c>
      <c r="H265" s="410">
        <v>1</v>
      </c>
      <c r="I265" s="410">
        <v>338</v>
      </c>
      <c r="J265" s="410">
        <v>23</v>
      </c>
      <c r="K265" s="410">
        <v>7843</v>
      </c>
      <c r="L265" s="410">
        <v>2.9005177514792901</v>
      </c>
      <c r="M265" s="410">
        <v>341</v>
      </c>
      <c r="N265" s="410">
        <v>11</v>
      </c>
      <c r="O265" s="410">
        <v>3839</v>
      </c>
      <c r="P265" s="479">
        <v>1.4197485207100591</v>
      </c>
      <c r="Q265" s="411">
        <v>349</v>
      </c>
    </row>
    <row r="266" spans="1:17" ht="14.4" customHeight="1" x14ac:dyDescent="0.3">
      <c r="A266" s="406" t="s">
        <v>834</v>
      </c>
      <c r="B266" s="407" t="s">
        <v>671</v>
      </c>
      <c r="C266" s="407" t="s">
        <v>672</v>
      </c>
      <c r="D266" s="407" t="s">
        <v>701</v>
      </c>
      <c r="E266" s="407" t="s">
        <v>702</v>
      </c>
      <c r="F266" s="410"/>
      <c r="G266" s="410"/>
      <c r="H266" s="410"/>
      <c r="I266" s="410"/>
      <c r="J266" s="410"/>
      <c r="K266" s="410"/>
      <c r="L266" s="410"/>
      <c r="M266" s="410"/>
      <c r="N266" s="410">
        <v>1</v>
      </c>
      <c r="O266" s="410">
        <v>117</v>
      </c>
      <c r="P266" s="479"/>
      <c r="Q266" s="411">
        <v>117</v>
      </c>
    </row>
    <row r="267" spans="1:17" ht="14.4" customHeight="1" x14ac:dyDescent="0.3">
      <c r="A267" s="406" t="s">
        <v>834</v>
      </c>
      <c r="B267" s="407" t="s">
        <v>671</v>
      </c>
      <c r="C267" s="407" t="s">
        <v>672</v>
      </c>
      <c r="D267" s="407" t="s">
        <v>707</v>
      </c>
      <c r="E267" s="407" t="s">
        <v>708</v>
      </c>
      <c r="F267" s="410"/>
      <c r="G267" s="410"/>
      <c r="H267" s="410"/>
      <c r="I267" s="410"/>
      <c r="J267" s="410"/>
      <c r="K267" s="410"/>
      <c r="L267" s="410"/>
      <c r="M267" s="410"/>
      <c r="N267" s="410">
        <v>1</v>
      </c>
      <c r="O267" s="410">
        <v>38</v>
      </c>
      <c r="P267" s="479"/>
      <c r="Q267" s="411">
        <v>38</v>
      </c>
    </row>
    <row r="268" spans="1:17" ht="14.4" customHeight="1" x14ac:dyDescent="0.3">
      <c r="A268" s="406" t="s">
        <v>834</v>
      </c>
      <c r="B268" s="407" t="s">
        <v>671</v>
      </c>
      <c r="C268" s="407" t="s">
        <v>672</v>
      </c>
      <c r="D268" s="407" t="s">
        <v>717</v>
      </c>
      <c r="E268" s="407" t="s">
        <v>718</v>
      </c>
      <c r="F268" s="410">
        <v>1</v>
      </c>
      <c r="G268" s="410">
        <v>281</v>
      </c>
      <c r="H268" s="410">
        <v>1</v>
      </c>
      <c r="I268" s="410">
        <v>281</v>
      </c>
      <c r="J268" s="410">
        <v>6</v>
      </c>
      <c r="K268" s="410">
        <v>1710</v>
      </c>
      <c r="L268" s="410">
        <v>6.0854092526690389</v>
      </c>
      <c r="M268" s="410">
        <v>285</v>
      </c>
      <c r="N268" s="410">
        <v>4</v>
      </c>
      <c r="O268" s="410">
        <v>1216</v>
      </c>
      <c r="P268" s="479">
        <v>4.327402135231317</v>
      </c>
      <c r="Q268" s="411">
        <v>304</v>
      </c>
    </row>
    <row r="269" spans="1:17" ht="14.4" customHeight="1" x14ac:dyDescent="0.3">
      <c r="A269" s="406" t="s">
        <v>834</v>
      </c>
      <c r="B269" s="407" t="s">
        <v>671</v>
      </c>
      <c r="C269" s="407" t="s">
        <v>672</v>
      </c>
      <c r="D269" s="407" t="s">
        <v>719</v>
      </c>
      <c r="E269" s="407" t="s">
        <v>720</v>
      </c>
      <c r="F269" s="410">
        <v>1</v>
      </c>
      <c r="G269" s="410">
        <v>3439</v>
      </c>
      <c r="H269" s="410">
        <v>1</v>
      </c>
      <c r="I269" s="410">
        <v>3439</v>
      </c>
      <c r="J269" s="410"/>
      <c r="K269" s="410"/>
      <c r="L269" s="410"/>
      <c r="M269" s="410"/>
      <c r="N269" s="410">
        <v>2</v>
      </c>
      <c r="O269" s="410">
        <v>7414</v>
      </c>
      <c r="P269" s="479">
        <v>2.1558592614132017</v>
      </c>
      <c r="Q269" s="411">
        <v>3707</v>
      </c>
    </row>
    <row r="270" spans="1:17" ht="14.4" customHeight="1" x14ac:dyDescent="0.3">
      <c r="A270" s="406" t="s">
        <v>834</v>
      </c>
      <c r="B270" s="407" t="s">
        <v>671</v>
      </c>
      <c r="C270" s="407" t="s">
        <v>672</v>
      </c>
      <c r="D270" s="407" t="s">
        <v>721</v>
      </c>
      <c r="E270" s="407" t="s">
        <v>722</v>
      </c>
      <c r="F270" s="410">
        <v>4</v>
      </c>
      <c r="G270" s="410">
        <v>1824</v>
      </c>
      <c r="H270" s="410">
        <v>1</v>
      </c>
      <c r="I270" s="410">
        <v>456</v>
      </c>
      <c r="J270" s="410">
        <v>5</v>
      </c>
      <c r="K270" s="410">
        <v>2310</v>
      </c>
      <c r="L270" s="410">
        <v>1.2664473684210527</v>
      </c>
      <c r="M270" s="410">
        <v>462</v>
      </c>
      <c r="N270" s="410">
        <v>3</v>
      </c>
      <c r="O270" s="410">
        <v>1482</v>
      </c>
      <c r="P270" s="479">
        <v>0.8125</v>
      </c>
      <c r="Q270" s="411">
        <v>494</v>
      </c>
    </row>
    <row r="271" spans="1:17" ht="14.4" customHeight="1" x14ac:dyDescent="0.3">
      <c r="A271" s="406" t="s">
        <v>834</v>
      </c>
      <c r="B271" s="407" t="s">
        <v>671</v>
      </c>
      <c r="C271" s="407" t="s">
        <v>672</v>
      </c>
      <c r="D271" s="407" t="s">
        <v>725</v>
      </c>
      <c r="E271" s="407" t="s">
        <v>726</v>
      </c>
      <c r="F271" s="410">
        <v>4</v>
      </c>
      <c r="G271" s="410">
        <v>1392</v>
      </c>
      <c r="H271" s="410">
        <v>1</v>
      </c>
      <c r="I271" s="410">
        <v>348</v>
      </c>
      <c r="J271" s="410">
        <v>11</v>
      </c>
      <c r="K271" s="410">
        <v>3916</v>
      </c>
      <c r="L271" s="410">
        <v>2.8132183908045976</v>
      </c>
      <c r="M271" s="410">
        <v>356</v>
      </c>
      <c r="N271" s="410">
        <v>7</v>
      </c>
      <c r="O271" s="410">
        <v>2590</v>
      </c>
      <c r="P271" s="479">
        <v>1.860632183908046</v>
      </c>
      <c r="Q271" s="411">
        <v>370</v>
      </c>
    </row>
    <row r="272" spans="1:17" ht="14.4" customHeight="1" x14ac:dyDescent="0.3">
      <c r="A272" s="406" t="s">
        <v>834</v>
      </c>
      <c r="B272" s="407" t="s">
        <v>671</v>
      </c>
      <c r="C272" s="407" t="s">
        <v>672</v>
      </c>
      <c r="D272" s="407" t="s">
        <v>733</v>
      </c>
      <c r="E272" s="407" t="s">
        <v>734</v>
      </c>
      <c r="F272" s="410"/>
      <c r="G272" s="410"/>
      <c r="H272" s="410"/>
      <c r="I272" s="410"/>
      <c r="J272" s="410"/>
      <c r="K272" s="410"/>
      <c r="L272" s="410"/>
      <c r="M272" s="410"/>
      <c r="N272" s="410">
        <v>1</v>
      </c>
      <c r="O272" s="410">
        <v>495</v>
      </c>
      <c r="P272" s="479"/>
      <c r="Q272" s="411">
        <v>495</v>
      </c>
    </row>
    <row r="273" spans="1:17" ht="14.4" customHeight="1" x14ac:dyDescent="0.3">
      <c r="A273" s="406" t="s">
        <v>834</v>
      </c>
      <c r="B273" s="407" t="s">
        <v>671</v>
      </c>
      <c r="C273" s="407" t="s">
        <v>672</v>
      </c>
      <c r="D273" s="407" t="s">
        <v>737</v>
      </c>
      <c r="E273" s="407" t="s">
        <v>738</v>
      </c>
      <c r="F273" s="410"/>
      <c r="G273" s="410"/>
      <c r="H273" s="410"/>
      <c r="I273" s="410"/>
      <c r="J273" s="410">
        <v>1</v>
      </c>
      <c r="K273" s="410">
        <v>437</v>
      </c>
      <c r="L273" s="410"/>
      <c r="M273" s="410">
        <v>437</v>
      </c>
      <c r="N273" s="410"/>
      <c r="O273" s="410"/>
      <c r="P273" s="479"/>
      <c r="Q273" s="411"/>
    </row>
    <row r="274" spans="1:17" ht="14.4" customHeight="1" x14ac:dyDescent="0.3">
      <c r="A274" s="406" t="s">
        <v>834</v>
      </c>
      <c r="B274" s="407" t="s">
        <v>671</v>
      </c>
      <c r="C274" s="407" t="s">
        <v>672</v>
      </c>
      <c r="D274" s="407" t="s">
        <v>739</v>
      </c>
      <c r="E274" s="407" t="s">
        <v>740</v>
      </c>
      <c r="F274" s="410"/>
      <c r="G274" s="410"/>
      <c r="H274" s="410"/>
      <c r="I274" s="410"/>
      <c r="J274" s="410">
        <v>2</v>
      </c>
      <c r="K274" s="410">
        <v>108</v>
      </c>
      <c r="L274" s="410"/>
      <c r="M274" s="410">
        <v>54</v>
      </c>
      <c r="N274" s="410"/>
      <c r="O274" s="410"/>
      <c r="P274" s="479"/>
      <c r="Q274" s="411"/>
    </row>
    <row r="275" spans="1:17" ht="14.4" customHeight="1" x14ac:dyDescent="0.3">
      <c r="A275" s="406" t="s">
        <v>834</v>
      </c>
      <c r="B275" s="407" t="s">
        <v>671</v>
      </c>
      <c r="C275" s="407" t="s">
        <v>672</v>
      </c>
      <c r="D275" s="407" t="s">
        <v>743</v>
      </c>
      <c r="E275" s="407" t="s">
        <v>744</v>
      </c>
      <c r="F275" s="410">
        <v>30</v>
      </c>
      <c r="G275" s="410">
        <v>4950</v>
      </c>
      <c r="H275" s="410">
        <v>1</v>
      </c>
      <c r="I275" s="410">
        <v>165</v>
      </c>
      <c r="J275" s="410">
        <v>65</v>
      </c>
      <c r="K275" s="410">
        <v>10985</v>
      </c>
      <c r="L275" s="410">
        <v>2.2191919191919194</v>
      </c>
      <c r="M275" s="410">
        <v>169</v>
      </c>
      <c r="N275" s="410">
        <v>91</v>
      </c>
      <c r="O275" s="410">
        <v>15925</v>
      </c>
      <c r="P275" s="479">
        <v>3.2171717171717171</v>
      </c>
      <c r="Q275" s="411">
        <v>175</v>
      </c>
    </row>
    <row r="276" spans="1:17" ht="14.4" customHeight="1" x14ac:dyDescent="0.3">
      <c r="A276" s="406" t="s">
        <v>834</v>
      </c>
      <c r="B276" s="407" t="s">
        <v>671</v>
      </c>
      <c r="C276" s="407" t="s">
        <v>672</v>
      </c>
      <c r="D276" s="407" t="s">
        <v>747</v>
      </c>
      <c r="E276" s="407" t="s">
        <v>748</v>
      </c>
      <c r="F276" s="410">
        <v>1</v>
      </c>
      <c r="G276" s="410">
        <v>160</v>
      </c>
      <c r="H276" s="410">
        <v>1</v>
      </c>
      <c r="I276" s="410">
        <v>160</v>
      </c>
      <c r="J276" s="410"/>
      <c r="K276" s="410"/>
      <c r="L276" s="410"/>
      <c r="M276" s="410"/>
      <c r="N276" s="410"/>
      <c r="O276" s="410"/>
      <c r="P276" s="479"/>
      <c r="Q276" s="411"/>
    </row>
    <row r="277" spans="1:17" ht="14.4" customHeight="1" x14ac:dyDescent="0.3">
      <c r="A277" s="406" t="s">
        <v>834</v>
      </c>
      <c r="B277" s="407" t="s">
        <v>671</v>
      </c>
      <c r="C277" s="407" t="s">
        <v>672</v>
      </c>
      <c r="D277" s="407" t="s">
        <v>761</v>
      </c>
      <c r="E277" s="407" t="s">
        <v>762</v>
      </c>
      <c r="F277" s="410"/>
      <c r="G277" s="410"/>
      <c r="H277" s="410"/>
      <c r="I277" s="410"/>
      <c r="J277" s="410"/>
      <c r="K277" s="410"/>
      <c r="L277" s="410"/>
      <c r="M277" s="410"/>
      <c r="N277" s="410">
        <v>1</v>
      </c>
      <c r="O277" s="410">
        <v>242</v>
      </c>
      <c r="P277" s="479"/>
      <c r="Q277" s="411">
        <v>242</v>
      </c>
    </row>
    <row r="278" spans="1:17" ht="14.4" customHeight="1" x14ac:dyDescent="0.3">
      <c r="A278" s="406" t="s">
        <v>834</v>
      </c>
      <c r="B278" s="407" t="s">
        <v>671</v>
      </c>
      <c r="C278" s="407" t="s">
        <v>672</v>
      </c>
      <c r="D278" s="407" t="s">
        <v>763</v>
      </c>
      <c r="E278" s="407" t="s">
        <v>764</v>
      </c>
      <c r="F278" s="410">
        <v>2</v>
      </c>
      <c r="G278" s="410">
        <v>808</v>
      </c>
      <c r="H278" s="410">
        <v>1</v>
      </c>
      <c r="I278" s="410">
        <v>404</v>
      </c>
      <c r="J278" s="410">
        <v>1</v>
      </c>
      <c r="K278" s="410">
        <v>418</v>
      </c>
      <c r="L278" s="410">
        <v>0.51732673267326734</v>
      </c>
      <c r="M278" s="410">
        <v>418</v>
      </c>
      <c r="N278" s="410">
        <v>2</v>
      </c>
      <c r="O278" s="410">
        <v>846</v>
      </c>
      <c r="P278" s="479">
        <v>1.0470297029702971</v>
      </c>
      <c r="Q278" s="411">
        <v>423</v>
      </c>
    </row>
    <row r="279" spans="1:17" ht="14.4" customHeight="1" x14ac:dyDescent="0.3">
      <c r="A279" s="406" t="s">
        <v>834</v>
      </c>
      <c r="B279" s="407" t="s">
        <v>671</v>
      </c>
      <c r="C279" s="407" t="s">
        <v>672</v>
      </c>
      <c r="D279" s="407" t="s">
        <v>765</v>
      </c>
      <c r="E279" s="407" t="s">
        <v>766</v>
      </c>
      <c r="F279" s="410"/>
      <c r="G279" s="410"/>
      <c r="H279" s="410"/>
      <c r="I279" s="410"/>
      <c r="J279" s="410">
        <v>1</v>
      </c>
      <c r="K279" s="410">
        <v>812</v>
      </c>
      <c r="L279" s="410"/>
      <c r="M279" s="410">
        <v>812</v>
      </c>
      <c r="N279" s="410"/>
      <c r="O279" s="410"/>
      <c r="P279" s="479"/>
      <c r="Q279" s="411"/>
    </row>
    <row r="280" spans="1:17" ht="14.4" customHeight="1" x14ac:dyDescent="0.3">
      <c r="A280" s="406" t="s">
        <v>834</v>
      </c>
      <c r="B280" s="407" t="s">
        <v>671</v>
      </c>
      <c r="C280" s="407" t="s">
        <v>672</v>
      </c>
      <c r="D280" s="407" t="s">
        <v>774</v>
      </c>
      <c r="E280" s="407" t="s">
        <v>775</v>
      </c>
      <c r="F280" s="410"/>
      <c r="G280" s="410"/>
      <c r="H280" s="410"/>
      <c r="I280" s="410"/>
      <c r="J280" s="410">
        <v>1</v>
      </c>
      <c r="K280" s="410">
        <v>1050</v>
      </c>
      <c r="L280" s="410"/>
      <c r="M280" s="410">
        <v>1050</v>
      </c>
      <c r="N280" s="410"/>
      <c r="O280" s="410"/>
      <c r="P280" s="479"/>
      <c r="Q280" s="411"/>
    </row>
    <row r="281" spans="1:17" ht="14.4" customHeight="1" x14ac:dyDescent="0.3">
      <c r="A281" s="406" t="s">
        <v>835</v>
      </c>
      <c r="B281" s="407" t="s">
        <v>671</v>
      </c>
      <c r="C281" s="407" t="s">
        <v>672</v>
      </c>
      <c r="D281" s="407" t="s">
        <v>675</v>
      </c>
      <c r="E281" s="407" t="s">
        <v>676</v>
      </c>
      <c r="F281" s="410">
        <v>204</v>
      </c>
      <c r="G281" s="410">
        <v>10812</v>
      </c>
      <c r="H281" s="410">
        <v>1</v>
      </c>
      <c r="I281" s="410">
        <v>53</v>
      </c>
      <c r="J281" s="410">
        <v>122</v>
      </c>
      <c r="K281" s="410">
        <v>6588</v>
      </c>
      <c r="L281" s="410">
        <v>0.60932297447280803</v>
      </c>
      <c r="M281" s="410">
        <v>54</v>
      </c>
      <c r="N281" s="410">
        <v>158</v>
      </c>
      <c r="O281" s="410">
        <v>9164</v>
      </c>
      <c r="P281" s="479">
        <v>0.84757676655567893</v>
      </c>
      <c r="Q281" s="411">
        <v>58</v>
      </c>
    </row>
    <row r="282" spans="1:17" ht="14.4" customHeight="1" x14ac:dyDescent="0.3">
      <c r="A282" s="406" t="s">
        <v>835</v>
      </c>
      <c r="B282" s="407" t="s">
        <v>671</v>
      </c>
      <c r="C282" s="407" t="s">
        <v>672</v>
      </c>
      <c r="D282" s="407" t="s">
        <v>677</v>
      </c>
      <c r="E282" s="407" t="s">
        <v>678</v>
      </c>
      <c r="F282" s="410">
        <v>121</v>
      </c>
      <c r="G282" s="410">
        <v>14641</v>
      </c>
      <c r="H282" s="410">
        <v>1</v>
      </c>
      <c r="I282" s="410">
        <v>121</v>
      </c>
      <c r="J282" s="410">
        <v>72</v>
      </c>
      <c r="K282" s="410">
        <v>8856</v>
      </c>
      <c r="L282" s="410">
        <v>0.60487671607130655</v>
      </c>
      <c r="M282" s="410">
        <v>123</v>
      </c>
      <c r="N282" s="410">
        <v>140</v>
      </c>
      <c r="O282" s="410">
        <v>18340</v>
      </c>
      <c r="P282" s="479">
        <v>1.2526466771395397</v>
      </c>
      <c r="Q282" s="411">
        <v>131</v>
      </c>
    </row>
    <row r="283" spans="1:17" ht="14.4" customHeight="1" x14ac:dyDescent="0.3">
      <c r="A283" s="406" t="s">
        <v>835</v>
      </c>
      <c r="B283" s="407" t="s">
        <v>671</v>
      </c>
      <c r="C283" s="407" t="s">
        <v>672</v>
      </c>
      <c r="D283" s="407" t="s">
        <v>679</v>
      </c>
      <c r="E283" s="407" t="s">
        <v>680</v>
      </c>
      <c r="F283" s="410"/>
      <c r="G283" s="410"/>
      <c r="H283" s="410"/>
      <c r="I283" s="410"/>
      <c r="J283" s="410">
        <v>1</v>
      </c>
      <c r="K283" s="410">
        <v>177</v>
      </c>
      <c r="L283" s="410"/>
      <c r="M283" s="410">
        <v>177</v>
      </c>
      <c r="N283" s="410">
        <v>4</v>
      </c>
      <c r="O283" s="410">
        <v>756</v>
      </c>
      <c r="P283" s="479"/>
      <c r="Q283" s="411">
        <v>189</v>
      </c>
    </row>
    <row r="284" spans="1:17" ht="14.4" customHeight="1" x14ac:dyDescent="0.3">
      <c r="A284" s="406" t="s">
        <v>835</v>
      </c>
      <c r="B284" s="407" t="s">
        <v>671</v>
      </c>
      <c r="C284" s="407" t="s">
        <v>672</v>
      </c>
      <c r="D284" s="407" t="s">
        <v>683</v>
      </c>
      <c r="E284" s="407" t="s">
        <v>684</v>
      </c>
      <c r="F284" s="410">
        <v>10</v>
      </c>
      <c r="G284" s="410">
        <v>3800</v>
      </c>
      <c r="H284" s="410">
        <v>1</v>
      </c>
      <c r="I284" s="410">
        <v>380</v>
      </c>
      <c r="J284" s="410"/>
      <c r="K284" s="410"/>
      <c r="L284" s="410"/>
      <c r="M284" s="410"/>
      <c r="N284" s="410">
        <v>12</v>
      </c>
      <c r="O284" s="410">
        <v>4884</v>
      </c>
      <c r="P284" s="479">
        <v>1.2852631578947369</v>
      </c>
      <c r="Q284" s="411">
        <v>407</v>
      </c>
    </row>
    <row r="285" spans="1:17" ht="14.4" customHeight="1" x14ac:dyDescent="0.3">
      <c r="A285" s="406" t="s">
        <v>835</v>
      </c>
      <c r="B285" s="407" t="s">
        <v>671</v>
      </c>
      <c r="C285" s="407" t="s">
        <v>672</v>
      </c>
      <c r="D285" s="407" t="s">
        <v>685</v>
      </c>
      <c r="E285" s="407" t="s">
        <v>686</v>
      </c>
      <c r="F285" s="410">
        <v>62</v>
      </c>
      <c r="G285" s="410">
        <v>10416</v>
      </c>
      <c r="H285" s="410">
        <v>1</v>
      </c>
      <c r="I285" s="410">
        <v>168</v>
      </c>
      <c r="J285" s="410">
        <v>30</v>
      </c>
      <c r="K285" s="410">
        <v>5160</v>
      </c>
      <c r="L285" s="410">
        <v>0.49539170506912444</v>
      </c>
      <c r="M285" s="410">
        <v>172</v>
      </c>
      <c r="N285" s="410">
        <v>36</v>
      </c>
      <c r="O285" s="410">
        <v>6444</v>
      </c>
      <c r="P285" s="479">
        <v>0.61866359447004604</v>
      </c>
      <c r="Q285" s="411">
        <v>179</v>
      </c>
    </row>
    <row r="286" spans="1:17" ht="14.4" customHeight="1" x14ac:dyDescent="0.3">
      <c r="A286" s="406" t="s">
        <v>835</v>
      </c>
      <c r="B286" s="407" t="s">
        <v>671</v>
      </c>
      <c r="C286" s="407" t="s">
        <v>672</v>
      </c>
      <c r="D286" s="407" t="s">
        <v>687</v>
      </c>
      <c r="E286" s="407" t="s">
        <v>688</v>
      </c>
      <c r="F286" s="410">
        <v>3</v>
      </c>
      <c r="G286" s="410">
        <v>1575</v>
      </c>
      <c r="H286" s="410">
        <v>1</v>
      </c>
      <c r="I286" s="410">
        <v>525</v>
      </c>
      <c r="J286" s="410"/>
      <c r="K286" s="410"/>
      <c r="L286" s="410"/>
      <c r="M286" s="410"/>
      <c r="N286" s="410">
        <v>2</v>
      </c>
      <c r="O286" s="410">
        <v>1138</v>
      </c>
      <c r="P286" s="479">
        <v>0.72253968253968259</v>
      </c>
      <c r="Q286" s="411">
        <v>569</v>
      </c>
    </row>
    <row r="287" spans="1:17" ht="14.4" customHeight="1" x14ac:dyDescent="0.3">
      <c r="A287" s="406" t="s">
        <v>835</v>
      </c>
      <c r="B287" s="407" t="s">
        <v>671</v>
      </c>
      <c r="C287" s="407" t="s">
        <v>672</v>
      </c>
      <c r="D287" s="407" t="s">
        <v>689</v>
      </c>
      <c r="E287" s="407" t="s">
        <v>690</v>
      </c>
      <c r="F287" s="410">
        <v>48</v>
      </c>
      <c r="G287" s="410">
        <v>15168</v>
      </c>
      <c r="H287" s="410">
        <v>1</v>
      </c>
      <c r="I287" s="410">
        <v>316</v>
      </c>
      <c r="J287" s="410">
        <v>29</v>
      </c>
      <c r="K287" s="410">
        <v>9338</v>
      </c>
      <c r="L287" s="410">
        <v>0.61563818565400841</v>
      </c>
      <c r="M287" s="410">
        <v>322</v>
      </c>
      <c r="N287" s="410">
        <v>39</v>
      </c>
      <c r="O287" s="410">
        <v>13065</v>
      </c>
      <c r="P287" s="479">
        <v>0.86135284810126578</v>
      </c>
      <c r="Q287" s="411">
        <v>335</v>
      </c>
    </row>
    <row r="288" spans="1:17" ht="14.4" customHeight="1" x14ac:dyDescent="0.3">
      <c r="A288" s="406" t="s">
        <v>835</v>
      </c>
      <c r="B288" s="407" t="s">
        <v>671</v>
      </c>
      <c r="C288" s="407" t="s">
        <v>672</v>
      </c>
      <c r="D288" s="407" t="s">
        <v>691</v>
      </c>
      <c r="E288" s="407" t="s">
        <v>692</v>
      </c>
      <c r="F288" s="410">
        <v>8</v>
      </c>
      <c r="G288" s="410">
        <v>3480</v>
      </c>
      <c r="H288" s="410">
        <v>1</v>
      </c>
      <c r="I288" s="410">
        <v>435</v>
      </c>
      <c r="J288" s="410">
        <v>2</v>
      </c>
      <c r="K288" s="410">
        <v>878</v>
      </c>
      <c r="L288" s="410">
        <v>0.25229885057471263</v>
      </c>
      <c r="M288" s="410">
        <v>439</v>
      </c>
      <c r="N288" s="410">
        <v>9</v>
      </c>
      <c r="O288" s="410">
        <v>4122</v>
      </c>
      <c r="P288" s="479">
        <v>1.1844827586206896</v>
      </c>
      <c r="Q288" s="411">
        <v>458</v>
      </c>
    </row>
    <row r="289" spans="1:17" ht="14.4" customHeight="1" x14ac:dyDescent="0.3">
      <c r="A289" s="406" t="s">
        <v>835</v>
      </c>
      <c r="B289" s="407" t="s">
        <v>671</v>
      </c>
      <c r="C289" s="407" t="s">
        <v>672</v>
      </c>
      <c r="D289" s="407" t="s">
        <v>693</v>
      </c>
      <c r="E289" s="407" t="s">
        <v>694</v>
      </c>
      <c r="F289" s="410">
        <v>198</v>
      </c>
      <c r="G289" s="410">
        <v>66924</v>
      </c>
      <c r="H289" s="410">
        <v>1</v>
      </c>
      <c r="I289" s="410">
        <v>338</v>
      </c>
      <c r="J289" s="410">
        <v>83</v>
      </c>
      <c r="K289" s="410">
        <v>28303</v>
      </c>
      <c r="L289" s="410">
        <v>0.42291255752794216</v>
      </c>
      <c r="M289" s="410">
        <v>341</v>
      </c>
      <c r="N289" s="410">
        <v>238</v>
      </c>
      <c r="O289" s="410">
        <v>83062</v>
      </c>
      <c r="P289" s="479">
        <v>1.2411392026776642</v>
      </c>
      <c r="Q289" s="411">
        <v>349</v>
      </c>
    </row>
    <row r="290" spans="1:17" ht="14.4" customHeight="1" x14ac:dyDescent="0.3">
      <c r="A290" s="406" t="s">
        <v>835</v>
      </c>
      <c r="B290" s="407" t="s">
        <v>671</v>
      </c>
      <c r="C290" s="407" t="s">
        <v>672</v>
      </c>
      <c r="D290" s="407" t="s">
        <v>695</v>
      </c>
      <c r="E290" s="407" t="s">
        <v>696</v>
      </c>
      <c r="F290" s="410">
        <v>3</v>
      </c>
      <c r="G290" s="410">
        <v>4767</v>
      </c>
      <c r="H290" s="410">
        <v>1</v>
      </c>
      <c r="I290" s="410">
        <v>1589</v>
      </c>
      <c r="J290" s="410"/>
      <c r="K290" s="410"/>
      <c r="L290" s="410"/>
      <c r="M290" s="410"/>
      <c r="N290" s="410">
        <v>1</v>
      </c>
      <c r="O290" s="410">
        <v>1653</v>
      </c>
      <c r="P290" s="479">
        <v>0.34675896790434235</v>
      </c>
      <c r="Q290" s="411">
        <v>1653</v>
      </c>
    </row>
    <row r="291" spans="1:17" ht="14.4" customHeight="1" x14ac:dyDescent="0.3">
      <c r="A291" s="406" t="s">
        <v>835</v>
      </c>
      <c r="B291" s="407" t="s">
        <v>671</v>
      </c>
      <c r="C291" s="407" t="s">
        <v>672</v>
      </c>
      <c r="D291" s="407" t="s">
        <v>699</v>
      </c>
      <c r="E291" s="407" t="s">
        <v>700</v>
      </c>
      <c r="F291" s="410">
        <v>1</v>
      </c>
      <c r="G291" s="410">
        <v>5860</v>
      </c>
      <c r="H291" s="410">
        <v>1</v>
      </c>
      <c r="I291" s="410">
        <v>5860</v>
      </c>
      <c r="J291" s="410"/>
      <c r="K291" s="410"/>
      <c r="L291" s="410"/>
      <c r="M291" s="410"/>
      <c r="N291" s="410">
        <v>3</v>
      </c>
      <c r="O291" s="410">
        <v>18678</v>
      </c>
      <c r="P291" s="479">
        <v>3.1873720136518773</v>
      </c>
      <c r="Q291" s="411">
        <v>6226</v>
      </c>
    </row>
    <row r="292" spans="1:17" ht="14.4" customHeight="1" x14ac:dyDescent="0.3">
      <c r="A292" s="406" t="s">
        <v>835</v>
      </c>
      <c r="B292" s="407" t="s">
        <v>671</v>
      </c>
      <c r="C292" s="407" t="s">
        <v>672</v>
      </c>
      <c r="D292" s="407" t="s">
        <v>701</v>
      </c>
      <c r="E292" s="407" t="s">
        <v>702</v>
      </c>
      <c r="F292" s="410">
        <v>1</v>
      </c>
      <c r="G292" s="410">
        <v>108</v>
      </c>
      <c r="H292" s="410">
        <v>1</v>
      </c>
      <c r="I292" s="410">
        <v>108</v>
      </c>
      <c r="J292" s="410"/>
      <c r="K292" s="410"/>
      <c r="L292" s="410"/>
      <c r="M292" s="410"/>
      <c r="N292" s="410">
        <v>7</v>
      </c>
      <c r="O292" s="410">
        <v>819</v>
      </c>
      <c r="P292" s="479">
        <v>7.583333333333333</v>
      </c>
      <c r="Q292" s="411">
        <v>117</v>
      </c>
    </row>
    <row r="293" spans="1:17" ht="14.4" customHeight="1" x14ac:dyDescent="0.3">
      <c r="A293" s="406" t="s">
        <v>835</v>
      </c>
      <c r="B293" s="407" t="s">
        <v>671</v>
      </c>
      <c r="C293" s="407" t="s">
        <v>672</v>
      </c>
      <c r="D293" s="407" t="s">
        <v>705</v>
      </c>
      <c r="E293" s="407" t="s">
        <v>706</v>
      </c>
      <c r="F293" s="410"/>
      <c r="G293" s="410"/>
      <c r="H293" s="410"/>
      <c r="I293" s="410"/>
      <c r="J293" s="410">
        <v>1</v>
      </c>
      <c r="K293" s="410">
        <v>376</v>
      </c>
      <c r="L293" s="410"/>
      <c r="M293" s="410">
        <v>376</v>
      </c>
      <c r="N293" s="410">
        <v>2</v>
      </c>
      <c r="O293" s="410">
        <v>774</v>
      </c>
      <c r="P293" s="479"/>
      <c r="Q293" s="411">
        <v>387</v>
      </c>
    </row>
    <row r="294" spans="1:17" ht="14.4" customHeight="1" x14ac:dyDescent="0.3">
      <c r="A294" s="406" t="s">
        <v>835</v>
      </c>
      <c r="B294" s="407" t="s">
        <v>671</v>
      </c>
      <c r="C294" s="407" t="s">
        <v>672</v>
      </c>
      <c r="D294" s="407" t="s">
        <v>707</v>
      </c>
      <c r="E294" s="407" t="s">
        <v>708</v>
      </c>
      <c r="F294" s="410">
        <v>2</v>
      </c>
      <c r="G294" s="410">
        <v>74</v>
      </c>
      <c r="H294" s="410">
        <v>1</v>
      </c>
      <c r="I294" s="410">
        <v>37</v>
      </c>
      <c r="J294" s="410"/>
      <c r="K294" s="410"/>
      <c r="L294" s="410"/>
      <c r="M294" s="410"/>
      <c r="N294" s="410">
        <v>3</v>
      </c>
      <c r="O294" s="410">
        <v>114</v>
      </c>
      <c r="P294" s="479">
        <v>1.5405405405405406</v>
      </c>
      <c r="Q294" s="411">
        <v>38</v>
      </c>
    </row>
    <row r="295" spans="1:17" ht="14.4" customHeight="1" x14ac:dyDescent="0.3">
      <c r="A295" s="406" t="s">
        <v>835</v>
      </c>
      <c r="B295" s="407" t="s">
        <v>671</v>
      </c>
      <c r="C295" s="407" t="s">
        <v>672</v>
      </c>
      <c r="D295" s="407" t="s">
        <v>713</v>
      </c>
      <c r="E295" s="407" t="s">
        <v>714</v>
      </c>
      <c r="F295" s="410">
        <v>1</v>
      </c>
      <c r="G295" s="410">
        <v>664</v>
      </c>
      <c r="H295" s="410">
        <v>1</v>
      </c>
      <c r="I295" s="410">
        <v>664</v>
      </c>
      <c r="J295" s="410">
        <v>1</v>
      </c>
      <c r="K295" s="410">
        <v>676</v>
      </c>
      <c r="L295" s="410">
        <v>1.0180722891566265</v>
      </c>
      <c r="M295" s="410">
        <v>676</v>
      </c>
      <c r="N295" s="410">
        <v>3</v>
      </c>
      <c r="O295" s="410">
        <v>2112</v>
      </c>
      <c r="P295" s="479">
        <v>3.1807228915662651</v>
      </c>
      <c r="Q295" s="411">
        <v>704</v>
      </c>
    </row>
    <row r="296" spans="1:17" ht="14.4" customHeight="1" x14ac:dyDescent="0.3">
      <c r="A296" s="406" t="s">
        <v>835</v>
      </c>
      <c r="B296" s="407" t="s">
        <v>671</v>
      </c>
      <c r="C296" s="407" t="s">
        <v>672</v>
      </c>
      <c r="D296" s="407" t="s">
        <v>715</v>
      </c>
      <c r="E296" s="407" t="s">
        <v>716</v>
      </c>
      <c r="F296" s="410">
        <v>1</v>
      </c>
      <c r="G296" s="410">
        <v>136</v>
      </c>
      <c r="H296" s="410">
        <v>1</v>
      </c>
      <c r="I296" s="410">
        <v>136</v>
      </c>
      <c r="J296" s="410"/>
      <c r="K296" s="410"/>
      <c r="L296" s="410"/>
      <c r="M296" s="410"/>
      <c r="N296" s="410">
        <v>1</v>
      </c>
      <c r="O296" s="410">
        <v>147</v>
      </c>
      <c r="P296" s="479">
        <v>1.0808823529411764</v>
      </c>
      <c r="Q296" s="411">
        <v>147</v>
      </c>
    </row>
    <row r="297" spans="1:17" ht="14.4" customHeight="1" x14ac:dyDescent="0.3">
      <c r="A297" s="406" t="s">
        <v>835</v>
      </c>
      <c r="B297" s="407" t="s">
        <v>671</v>
      </c>
      <c r="C297" s="407" t="s">
        <v>672</v>
      </c>
      <c r="D297" s="407" t="s">
        <v>717</v>
      </c>
      <c r="E297" s="407" t="s">
        <v>718</v>
      </c>
      <c r="F297" s="410">
        <v>115</v>
      </c>
      <c r="G297" s="410">
        <v>32315</v>
      </c>
      <c r="H297" s="410">
        <v>1</v>
      </c>
      <c r="I297" s="410">
        <v>281</v>
      </c>
      <c r="J297" s="410">
        <v>77</v>
      </c>
      <c r="K297" s="410">
        <v>21945</v>
      </c>
      <c r="L297" s="410">
        <v>0.67909639486306672</v>
      </c>
      <c r="M297" s="410">
        <v>285</v>
      </c>
      <c r="N297" s="410">
        <v>112</v>
      </c>
      <c r="O297" s="410">
        <v>34048</v>
      </c>
      <c r="P297" s="479">
        <v>1.0536283459693641</v>
      </c>
      <c r="Q297" s="411">
        <v>304</v>
      </c>
    </row>
    <row r="298" spans="1:17" ht="14.4" customHeight="1" x14ac:dyDescent="0.3">
      <c r="A298" s="406" t="s">
        <v>835</v>
      </c>
      <c r="B298" s="407" t="s">
        <v>671</v>
      </c>
      <c r="C298" s="407" t="s">
        <v>672</v>
      </c>
      <c r="D298" s="407" t="s">
        <v>719</v>
      </c>
      <c r="E298" s="407" t="s">
        <v>720</v>
      </c>
      <c r="F298" s="410">
        <v>1</v>
      </c>
      <c r="G298" s="410">
        <v>3439</v>
      </c>
      <c r="H298" s="410">
        <v>1</v>
      </c>
      <c r="I298" s="410">
        <v>3439</v>
      </c>
      <c r="J298" s="410">
        <v>1</v>
      </c>
      <c r="K298" s="410">
        <v>3505</v>
      </c>
      <c r="L298" s="410">
        <v>1.0191916254725211</v>
      </c>
      <c r="M298" s="410">
        <v>3505</v>
      </c>
      <c r="N298" s="410"/>
      <c r="O298" s="410"/>
      <c r="P298" s="479"/>
      <c r="Q298" s="411"/>
    </row>
    <row r="299" spans="1:17" ht="14.4" customHeight="1" x14ac:dyDescent="0.3">
      <c r="A299" s="406" t="s">
        <v>835</v>
      </c>
      <c r="B299" s="407" t="s">
        <v>671</v>
      </c>
      <c r="C299" s="407" t="s">
        <v>672</v>
      </c>
      <c r="D299" s="407" t="s">
        <v>721</v>
      </c>
      <c r="E299" s="407" t="s">
        <v>722</v>
      </c>
      <c r="F299" s="410">
        <v>68</v>
      </c>
      <c r="G299" s="410">
        <v>31008</v>
      </c>
      <c r="H299" s="410">
        <v>1</v>
      </c>
      <c r="I299" s="410">
        <v>456</v>
      </c>
      <c r="J299" s="410">
        <v>61</v>
      </c>
      <c r="K299" s="410">
        <v>28182</v>
      </c>
      <c r="L299" s="410">
        <v>0.90886222910216719</v>
      </c>
      <c r="M299" s="410">
        <v>462</v>
      </c>
      <c r="N299" s="410">
        <v>88</v>
      </c>
      <c r="O299" s="410">
        <v>43472</v>
      </c>
      <c r="P299" s="479">
        <v>1.4019607843137254</v>
      </c>
      <c r="Q299" s="411">
        <v>494</v>
      </c>
    </row>
    <row r="300" spans="1:17" ht="14.4" customHeight="1" x14ac:dyDescent="0.3">
      <c r="A300" s="406" t="s">
        <v>835</v>
      </c>
      <c r="B300" s="407" t="s">
        <v>671</v>
      </c>
      <c r="C300" s="407" t="s">
        <v>672</v>
      </c>
      <c r="D300" s="407" t="s">
        <v>725</v>
      </c>
      <c r="E300" s="407" t="s">
        <v>726</v>
      </c>
      <c r="F300" s="410">
        <v>157</v>
      </c>
      <c r="G300" s="410">
        <v>54636</v>
      </c>
      <c r="H300" s="410">
        <v>1</v>
      </c>
      <c r="I300" s="410">
        <v>348</v>
      </c>
      <c r="J300" s="410">
        <v>118</v>
      </c>
      <c r="K300" s="410">
        <v>42008</v>
      </c>
      <c r="L300" s="410">
        <v>0.76887034189911418</v>
      </c>
      <c r="M300" s="410">
        <v>356</v>
      </c>
      <c r="N300" s="410">
        <v>169</v>
      </c>
      <c r="O300" s="410">
        <v>62530</v>
      </c>
      <c r="P300" s="479">
        <v>1.1444834907387071</v>
      </c>
      <c r="Q300" s="411">
        <v>370</v>
      </c>
    </row>
    <row r="301" spans="1:17" ht="14.4" customHeight="1" x14ac:dyDescent="0.3">
      <c r="A301" s="406" t="s">
        <v>835</v>
      </c>
      <c r="B301" s="407" t="s">
        <v>671</v>
      </c>
      <c r="C301" s="407" t="s">
        <v>672</v>
      </c>
      <c r="D301" s="407" t="s">
        <v>729</v>
      </c>
      <c r="E301" s="407" t="s">
        <v>730</v>
      </c>
      <c r="F301" s="410">
        <v>25</v>
      </c>
      <c r="G301" s="410">
        <v>2575</v>
      </c>
      <c r="H301" s="410">
        <v>1</v>
      </c>
      <c r="I301" s="410">
        <v>103</v>
      </c>
      <c r="J301" s="410">
        <v>16</v>
      </c>
      <c r="K301" s="410">
        <v>1680</v>
      </c>
      <c r="L301" s="410">
        <v>0.65242718446601944</v>
      </c>
      <c r="M301" s="410">
        <v>105</v>
      </c>
      <c r="N301" s="410">
        <v>18</v>
      </c>
      <c r="O301" s="410">
        <v>1998</v>
      </c>
      <c r="P301" s="479">
        <v>0.77592233009708733</v>
      </c>
      <c r="Q301" s="411">
        <v>111</v>
      </c>
    </row>
    <row r="302" spans="1:17" ht="14.4" customHeight="1" x14ac:dyDescent="0.3">
      <c r="A302" s="406" t="s">
        <v>835</v>
      </c>
      <c r="B302" s="407" t="s">
        <v>671</v>
      </c>
      <c r="C302" s="407" t="s">
        <v>672</v>
      </c>
      <c r="D302" s="407" t="s">
        <v>731</v>
      </c>
      <c r="E302" s="407" t="s">
        <v>732</v>
      </c>
      <c r="F302" s="410">
        <v>2</v>
      </c>
      <c r="G302" s="410">
        <v>230</v>
      </c>
      <c r="H302" s="410">
        <v>1</v>
      </c>
      <c r="I302" s="410">
        <v>115</v>
      </c>
      <c r="J302" s="410">
        <v>5</v>
      </c>
      <c r="K302" s="410">
        <v>585</v>
      </c>
      <c r="L302" s="410">
        <v>2.5434782608695654</v>
      </c>
      <c r="M302" s="410">
        <v>117</v>
      </c>
      <c r="N302" s="410">
        <v>7</v>
      </c>
      <c r="O302" s="410">
        <v>875</v>
      </c>
      <c r="P302" s="479">
        <v>3.8043478260869565</v>
      </c>
      <c r="Q302" s="411">
        <v>125</v>
      </c>
    </row>
    <row r="303" spans="1:17" ht="14.4" customHeight="1" x14ac:dyDescent="0.3">
      <c r="A303" s="406" t="s">
        <v>835</v>
      </c>
      <c r="B303" s="407" t="s">
        <v>671</v>
      </c>
      <c r="C303" s="407" t="s">
        <v>672</v>
      </c>
      <c r="D303" s="407" t="s">
        <v>733</v>
      </c>
      <c r="E303" s="407" t="s">
        <v>734</v>
      </c>
      <c r="F303" s="410">
        <v>9</v>
      </c>
      <c r="G303" s="410">
        <v>4113</v>
      </c>
      <c r="H303" s="410">
        <v>1</v>
      </c>
      <c r="I303" s="410">
        <v>457</v>
      </c>
      <c r="J303" s="410"/>
      <c r="K303" s="410"/>
      <c r="L303" s="410"/>
      <c r="M303" s="410"/>
      <c r="N303" s="410">
        <v>15</v>
      </c>
      <c r="O303" s="410">
        <v>7425</v>
      </c>
      <c r="P303" s="479">
        <v>1.8052516411378556</v>
      </c>
      <c r="Q303" s="411">
        <v>495</v>
      </c>
    </row>
    <row r="304" spans="1:17" ht="14.4" customHeight="1" x14ac:dyDescent="0.3">
      <c r="A304" s="406" t="s">
        <v>835</v>
      </c>
      <c r="B304" s="407" t="s">
        <v>671</v>
      </c>
      <c r="C304" s="407" t="s">
        <v>672</v>
      </c>
      <c r="D304" s="407" t="s">
        <v>737</v>
      </c>
      <c r="E304" s="407" t="s">
        <v>738</v>
      </c>
      <c r="F304" s="410">
        <v>47</v>
      </c>
      <c r="G304" s="410">
        <v>20163</v>
      </c>
      <c r="H304" s="410">
        <v>1</v>
      </c>
      <c r="I304" s="410">
        <v>429</v>
      </c>
      <c r="J304" s="410">
        <v>30</v>
      </c>
      <c r="K304" s="410">
        <v>13110</v>
      </c>
      <c r="L304" s="410">
        <v>0.65020086296682045</v>
      </c>
      <c r="M304" s="410">
        <v>437</v>
      </c>
      <c r="N304" s="410">
        <v>51</v>
      </c>
      <c r="O304" s="410">
        <v>23256</v>
      </c>
      <c r="P304" s="479">
        <v>1.1533997916976639</v>
      </c>
      <c r="Q304" s="411">
        <v>456</v>
      </c>
    </row>
    <row r="305" spans="1:17" ht="14.4" customHeight="1" x14ac:dyDescent="0.3">
      <c r="A305" s="406" t="s">
        <v>835</v>
      </c>
      <c r="B305" s="407" t="s">
        <v>671</v>
      </c>
      <c r="C305" s="407" t="s">
        <v>672</v>
      </c>
      <c r="D305" s="407" t="s">
        <v>739</v>
      </c>
      <c r="E305" s="407" t="s">
        <v>740</v>
      </c>
      <c r="F305" s="410">
        <v>84</v>
      </c>
      <c r="G305" s="410">
        <v>4452</v>
      </c>
      <c r="H305" s="410">
        <v>1</v>
      </c>
      <c r="I305" s="410">
        <v>53</v>
      </c>
      <c r="J305" s="410">
        <v>166</v>
      </c>
      <c r="K305" s="410">
        <v>8964</v>
      </c>
      <c r="L305" s="410">
        <v>2.013477088948787</v>
      </c>
      <c r="M305" s="410">
        <v>54</v>
      </c>
      <c r="N305" s="410">
        <v>162</v>
      </c>
      <c r="O305" s="410">
        <v>9396</v>
      </c>
      <c r="P305" s="479">
        <v>2.1105121293800537</v>
      </c>
      <c r="Q305" s="411">
        <v>58</v>
      </c>
    </row>
    <row r="306" spans="1:17" ht="14.4" customHeight="1" x14ac:dyDescent="0.3">
      <c r="A306" s="406" t="s">
        <v>835</v>
      </c>
      <c r="B306" s="407" t="s">
        <v>671</v>
      </c>
      <c r="C306" s="407" t="s">
        <v>672</v>
      </c>
      <c r="D306" s="407" t="s">
        <v>743</v>
      </c>
      <c r="E306" s="407" t="s">
        <v>744</v>
      </c>
      <c r="F306" s="410">
        <v>238</v>
      </c>
      <c r="G306" s="410">
        <v>39270</v>
      </c>
      <c r="H306" s="410">
        <v>1</v>
      </c>
      <c r="I306" s="410">
        <v>165</v>
      </c>
      <c r="J306" s="410">
        <v>197</v>
      </c>
      <c r="K306" s="410">
        <v>33293</v>
      </c>
      <c r="L306" s="410">
        <v>0.84779730073847726</v>
      </c>
      <c r="M306" s="410">
        <v>169</v>
      </c>
      <c r="N306" s="410">
        <v>308</v>
      </c>
      <c r="O306" s="410">
        <v>53900</v>
      </c>
      <c r="P306" s="479">
        <v>1.3725490196078431</v>
      </c>
      <c r="Q306" s="411">
        <v>175</v>
      </c>
    </row>
    <row r="307" spans="1:17" ht="14.4" customHeight="1" x14ac:dyDescent="0.3">
      <c r="A307" s="406" t="s">
        <v>835</v>
      </c>
      <c r="B307" s="407" t="s">
        <v>671</v>
      </c>
      <c r="C307" s="407" t="s">
        <v>672</v>
      </c>
      <c r="D307" s="407" t="s">
        <v>745</v>
      </c>
      <c r="E307" s="407" t="s">
        <v>746</v>
      </c>
      <c r="F307" s="410">
        <v>10</v>
      </c>
      <c r="G307" s="410">
        <v>790</v>
      </c>
      <c r="H307" s="410">
        <v>1</v>
      </c>
      <c r="I307" s="410">
        <v>79</v>
      </c>
      <c r="J307" s="410">
        <v>10</v>
      </c>
      <c r="K307" s="410">
        <v>810</v>
      </c>
      <c r="L307" s="410">
        <v>1.0253164556962024</v>
      </c>
      <c r="M307" s="410">
        <v>81</v>
      </c>
      <c r="N307" s="410">
        <v>6</v>
      </c>
      <c r="O307" s="410">
        <v>510</v>
      </c>
      <c r="P307" s="479">
        <v>0.64556962025316456</v>
      </c>
      <c r="Q307" s="411">
        <v>85</v>
      </c>
    </row>
    <row r="308" spans="1:17" ht="14.4" customHeight="1" x14ac:dyDescent="0.3">
      <c r="A308" s="406" t="s">
        <v>835</v>
      </c>
      <c r="B308" s="407" t="s">
        <v>671</v>
      </c>
      <c r="C308" s="407" t="s">
        <v>672</v>
      </c>
      <c r="D308" s="407" t="s">
        <v>828</v>
      </c>
      <c r="E308" s="407" t="s">
        <v>829</v>
      </c>
      <c r="F308" s="410">
        <v>1</v>
      </c>
      <c r="G308" s="410">
        <v>164</v>
      </c>
      <c r="H308" s="410">
        <v>1</v>
      </c>
      <c r="I308" s="410">
        <v>164</v>
      </c>
      <c r="J308" s="410"/>
      <c r="K308" s="410"/>
      <c r="L308" s="410"/>
      <c r="M308" s="410"/>
      <c r="N308" s="410">
        <v>1</v>
      </c>
      <c r="O308" s="410">
        <v>178</v>
      </c>
      <c r="P308" s="479">
        <v>1.0853658536585367</v>
      </c>
      <c r="Q308" s="411">
        <v>178</v>
      </c>
    </row>
    <row r="309" spans="1:17" ht="14.4" customHeight="1" x14ac:dyDescent="0.3">
      <c r="A309" s="406" t="s">
        <v>835</v>
      </c>
      <c r="B309" s="407" t="s">
        <v>671</v>
      </c>
      <c r="C309" s="407" t="s">
        <v>672</v>
      </c>
      <c r="D309" s="407" t="s">
        <v>747</v>
      </c>
      <c r="E309" s="407" t="s">
        <v>748</v>
      </c>
      <c r="F309" s="410">
        <v>16</v>
      </c>
      <c r="G309" s="410">
        <v>2560</v>
      </c>
      <c r="H309" s="410">
        <v>1</v>
      </c>
      <c r="I309" s="410">
        <v>160</v>
      </c>
      <c r="J309" s="410">
        <v>8</v>
      </c>
      <c r="K309" s="410">
        <v>1304</v>
      </c>
      <c r="L309" s="410">
        <v>0.50937500000000002</v>
      </c>
      <c r="M309" s="410">
        <v>163</v>
      </c>
      <c r="N309" s="410">
        <v>8</v>
      </c>
      <c r="O309" s="410">
        <v>1352</v>
      </c>
      <c r="P309" s="479">
        <v>0.52812499999999996</v>
      </c>
      <c r="Q309" s="411">
        <v>169</v>
      </c>
    </row>
    <row r="310" spans="1:17" ht="14.4" customHeight="1" x14ac:dyDescent="0.3">
      <c r="A310" s="406" t="s">
        <v>835</v>
      </c>
      <c r="B310" s="407" t="s">
        <v>671</v>
      </c>
      <c r="C310" s="407" t="s">
        <v>672</v>
      </c>
      <c r="D310" s="407" t="s">
        <v>753</v>
      </c>
      <c r="E310" s="407" t="s">
        <v>754</v>
      </c>
      <c r="F310" s="410">
        <v>2</v>
      </c>
      <c r="G310" s="410">
        <v>334</v>
      </c>
      <c r="H310" s="410">
        <v>1</v>
      </c>
      <c r="I310" s="410">
        <v>167</v>
      </c>
      <c r="J310" s="410">
        <v>1</v>
      </c>
      <c r="K310" s="410">
        <v>170</v>
      </c>
      <c r="L310" s="410">
        <v>0.50898203592814373</v>
      </c>
      <c r="M310" s="410">
        <v>170</v>
      </c>
      <c r="N310" s="410"/>
      <c r="O310" s="410"/>
      <c r="P310" s="479"/>
      <c r="Q310" s="411"/>
    </row>
    <row r="311" spans="1:17" ht="14.4" customHeight="1" x14ac:dyDescent="0.3">
      <c r="A311" s="406" t="s">
        <v>835</v>
      </c>
      <c r="B311" s="407" t="s">
        <v>671</v>
      </c>
      <c r="C311" s="407" t="s">
        <v>672</v>
      </c>
      <c r="D311" s="407" t="s">
        <v>757</v>
      </c>
      <c r="E311" s="407" t="s">
        <v>758</v>
      </c>
      <c r="F311" s="410">
        <v>2</v>
      </c>
      <c r="G311" s="410">
        <v>486</v>
      </c>
      <c r="H311" s="410">
        <v>1</v>
      </c>
      <c r="I311" s="410">
        <v>243</v>
      </c>
      <c r="J311" s="410">
        <v>2</v>
      </c>
      <c r="K311" s="410">
        <v>494</v>
      </c>
      <c r="L311" s="410">
        <v>1.0164609053497942</v>
      </c>
      <c r="M311" s="410">
        <v>247</v>
      </c>
      <c r="N311" s="410">
        <v>2</v>
      </c>
      <c r="O311" s="410">
        <v>526</v>
      </c>
      <c r="P311" s="479">
        <v>1.0823045267489713</v>
      </c>
      <c r="Q311" s="411">
        <v>263</v>
      </c>
    </row>
    <row r="312" spans="1:17" ht="14.4" customHeight="1" x14ac:dyDescent="0.3">
      <c r="A312" s="406" t="s">
        <v>835</v>
      </c>
      <c r="B312" s="407" t="s">
        <v>671</v>
      </c>
      <c r="C312" s="407" t="s">
        <v>672</v>
      </c>
      <c r="D312" s="407" t="s">
        <v>759</v>
      </c>
      <c r="E312" s="407" t="s">
        <v>760</v>
      </c>
      <c r="F312" s="410">
        <v>13</v>
      </c>
      <c r="G312" s="410">
        <v>25909</v>
      </c>
      <c r="H312" s="410">
        <v>1</v>
      </c>
      <c r="I312" s="410">
        <v>1993</v>
      </c>
      <c r="J312" s="410"/>
      <c r="K312" s="410"/>
      <c r="L312" s="410"/>
      <c r="M312" s="410"/>
      <c r="N312" s="410">
        <v>9</v>
      </c>
      <c r="O312" s="410">
        <v>19170</v>
      </c>
      <c r="P312" s="479">
        <v>0.73989733297309812</v>
      </c>
      <c r="Q312" s="411">
        <v>2130</v>
      </c>
    </row>
    <row r="313" spans="1:17" ht="14.4" customHeight="1" x14ac:dyDescent="0.3">
      <c r="A313" s="406" t="s">
        <v>835</v>
      </c>
      <c r="B313" s="407" t="s">
        <v>671</v>
      </c>
      <c r="C313" s="407" t="s">
        <v>672</v>
      </c>
      <c r="D313" s="407" t="s">
        <v>761</v>
      </c>
      <c r="E313" s="407" t="s">
        <v>762</v>
      </c>
      <c r="F313" s="410">
        <v>6</v>
      </c>
      <c r="G313" s="410">
        <v>1338</v>
      </c>
      <c r="H313" s="410">
        <v>1</v>
      </c>
      <c r="I313" s="410">
        <v>223</v>
      </c>
      <c r="J313" s="410"/>
      <c r="K313" s="410"/>
      <c r="L313" s="410"/>
      <c r="M313" s="410"/>
      <c r="N313" s="410">
        <v>12</v>
      </c>
      <c r="O313" s="410">
        <v>2904</v>
      </c>
      <c r="P313" s="479">
        <v>2.1704035874439462</v>
      </c>
      <c r="Q313" s="411">
        <v>242</v>
      </c>
    </row>
    <row r="314" spans="1:17" ht="14.4" customHeight="1" x14ac:dyDescent="0.3">
      <c r="A314" s="406" t="s">
        <v>835</v>
      </c>
      <c r="B314" s="407" t="s">
        <v>671</v>
      </c>
      <c r="C314" s="407" t="s">
        <v>672</v>
      </c>
      <c r="D314" s="407" t="s">
        <v>763</v>
      </c>
      <c r="E314" s="407" t="s">
        <v>764</v>
      </c>
      <c r="F314" s="410">
        <v>2</v>
      </c>
      <c r="G314" s="410">
        <v>808</v>
      </c>
      <c r="H314" s="410">
        <v>1</v>
      </c>
      <c r="I314" s="410">
        <v>404</v>
      </c>
      <c r="J314" s="410">
        <v>1</v>
      </c>
      <c r="K314" s="410">
        <v>418</v>
      </c>
      <c r="L314" s="410">
        <v>0.51732673267326734</v>
      </c>
      <c r="M314" s="410">
        <v>418</v>
      </c>
      <c r="N314" s="410"/>
      <c r="O314" s="410"/>
      <c r="P314" s="479"/>
      <c r="Q314" s="411"/>
    </row>
    <row r="315" spans="1:17" ht="14.4" customHeight="1" x14ac:dyDescent="0.3">
      <c r="A315" s="406" t="s">
        <v>835</v>
      </c>
      <c r="B315" s="407" t="s">
        <v>671</v>
      </c>
      <c r="C315" s="407" t="s">
        <v>672</v>
      </c>
      <c r="D315" s="407" t="s">
        <v>768</v>
      </c>
      <c r="E315" s="407" t="s">
        <v>769</v>
      </c>
      <c r="F315" s="410">
        <v>2</v>
      </c>
      <c r="G315" s="410">
        <v>10070</v>
      </c>
      <c r="H315" s="410">
        <v>1</v>
      </c>
      <c r="I315" s="410">
        <v>5035</v>
      </c>
      <c r="J315" s="410"/>
      <c r="K315" s="410"/>
      <c r="L315" s="410"/>
      <c r="M315" s="410"/>
      <c r="N315" s="410">
        <v>3</v>
      </c>
      <c r="O315" s="410">
        <v>15648</v>
      </c>
      <c r="P315" s="479">
        <v>1.5539225422045679</v>
      </c>
      <c r="Q315" s="411">
        <v>5216</v>
      </c>
    </row>
    <row r="316" spans="1:17" ht="14.4" customHeight="1" x14ac:dyDescent="0.3">
      <c r="A316" s="406" t="s">
        <v>835</v>
      </c>
      <c r="B316" s="407" t="s">
        <v>671</v>
      </c>
      <c r="C316" s="407" t="s">
        <v>672</v>
      </c>
      <c r="D316" s="407" t="s">
        <v>772</v>
      </c>
      <c r="E316" s="407" t="s">
        <v>773</v>
      </c>
      <c r="F316" s="410"/>
      <c r="G316" s="410"/>
      <c r="H316" s="410"/>
      <c r="I316" s="410"/>
      <c r="J316" s="410">
        <v>1</v>
      </c>
      <c r="K316" s="410">
        <v>269</v>
      </c>
      <c r="L316" s="410"/>
      <c r="M316" s="410">
        <v>269</v>
      </c>
      <c r="N316" s="410"/>
      <c r="O316" s="410"/>
      <c r="P316" s="479"/>
      <c r="Q316" s="411"/>
    </row>
    <row r="317" spans="1:17" ht="14.4" customHeight="1" x14ac:dyDescent="0.3">
      <c r="A317" s="406" t="s">
        <v>835</v>
      </c>
      <c r="B317" s="407" t="s">
        <v>671</v>
      </c>
      <c r="C317" s="407" t="s">
        <v>672</v>
      </c>
      <c r="D317" s="407" t="s">
        <v>774</v>
      </c>
      <c r="E317" s="407" t="s">
        <v>775</v>
      </c>
      <c r="F317" s="410">
        <v>1</v>
      </c>
      <c r="G317" s="410">
        <v>1024</v>
      </c>
      <c r="H317" s="410">
        <v>1</v>
      </c>
      <c r="I317" s="410">
        <v>1024</v>
      </c>
      <c r="J317" s="410">
        <v>1</v>
      </c>
      <c r="K317" s="410">
        <v>1050</v>
      </c>
      <c r="L317" s="410">
        <v>1.025390625</v>
      </c>
      <c r="M317" s="410">
        <v>1050</v>
      </c>
      <c r="N317" s="410"/>
      <c r="O317" s="410"/>
      <c r="P317" s="479"/>
      <c r="Q317" s="411"/>
    </row>
    <row r="318" spans="1:17" ht="14.4" customHeight="1" x14ac:dyDescent="0.3">
      <c r="A318" s="406" t="s">
        <v>835</v>
      </c>
      <c r="B318" s="407" t="s">
        <v>786</v>
      </c>
      <c r="C318" s="407" t="s">
        <v>672</v>
      </c>
      <c r="D318" s="407" t="s">
        <v>735</v>
      </c>
      <c r="E318" s="407" t="s">
        <v>736</v>
      </c>
      <c r="F318" s="410">
        <v>0</v>
      </c>
      <c r="G318" s="410">
        <v>0</v>
      </c>
      <c r="H318" s="410"/>
      <c r="I318" s="410"/>
      <c r="J318" s="410"/>
      <c r="K318" s="410"/>
      <c r="L318" s="410"/>
      <c r="M318" s="410"/>
      <c r="N318" s="410"/>
      <c r="O318" s="410"/>
      <c r="P318" s="479"/>
      <c r="Q318" s="411"/>
    </row>
    <row r="319" spans="1:17" ht="14.4" customHeight="1" x14ac:dyDescent="0.3">
      <c r="A319" s="406" t="s">
        <v>836</v>
      </c>
      <c r="B319" s="407" t="s">
        <v>671</v>
      </c>
      <c r="C319" s="407" t="s">
        <v>672</v>
      </c>
      <c r="D319" s="407" t="s">
        <v>675</v>
      </c>
      <c r="E319" s="407" t="s">
        <v>676</v>
      </c>
      <c r="F319" s="410">
        <v>22</v>
      </c>
      <c r="G319" s="410">
        <v>1166</v>
      </c>
      <c r="H319" s="410">
        <v>1</v>
      </c>
      <c r="I319" s="410">
        <v>53</v>
      </c>
      <c r="J319" s="410">
        <v>72</v>
      </c>
      <c r="K319" s="410">
        <v>3888</v>
      </c>
      <c r="L319" s="410">
        <v>3.3344768439108061</v>
      </c>
      <c r="M319" s="410">
        <v>54</v>
      </c>
      <c r="N319" s="410">
        <v>72</v>
      </c>
      <c r="O319" s="410">
        <v>4176</v>
      </c>
      <c r="P319" s="479">
        <v>3.5814751286449398</v>
      </c>
      <c r="Q319" s="411">
        <v>58</v>
      </c>
    </row>
    <row r="320" spans="1:17" ht="14.4" customHeight="1" x14ac:dyDescent="0.3">
      <c r="A320" s="406" t="s">
        <v>836</v>
      </c>
      <c r="B320" s="407" t="s">
        <v>671</v>
      </c>
      <c r="C320" s="407" t="s">
        <v>672</v>
      </c>
      <c r="D320" s="407" t="s">
        <v>677</v>
      </c>
      <c r="E320" s="407" t="s">
        <v>678</v>
      </c>
      <c r="F320" s="410">
        <v>10</v>
      </c>
      <c r="G320" s="410">
        <v>1210</v>
      </c>
      <c r="H320" s="410">
        <v>1</v>
      </c>
      <c r="I320" s="410">
        <v>121</v>
      </c>
      <c r="J320" s="410">
        <v>8</v>
      </c>
      <c r="K320" s="410">
        <v>984</v>
      </c>
      <c r="L320" s="410">
        <v>0.81322314049586775</v>
      </c>
      <c r="M320" s="410">
        <v>123</v>
      </c>
      <c r="N320" s="410">
        <v>6</v>
      </c>
      <c r="O320" s="410">
        <v>786</v>
      </c>
      <c r="P320" s="479">
        <v>0.64958677685950417</v>
      </c>
      <c r="Q320" s="411">
        <v>131</v>
      </c>
    </row>
    <row r="321" spans="1:17" ht="14.4" customHeight="1" x14ac:dyDescent="0.3">
      <c r="A321" s="406" t="s">
        <v>836</v>
      </c>
      <c r="B321" s="407" t="s">
        <v>671</v>
      </c>
      <c r="C321" s="407" t="s">
        <v>672</v>
      </c>
      <c r="D321" s="407" t="s">
        <v>683</v>
      </c>
      <c r="E321" s="407" t="s">
        <v>684</v>
      </c>
      <c r="F321" s="410"/>
      <c r="G321" s="410"/>
      <c r="H321" s="410"/>
      <c r="I321" s="410"/>
      <c r="J321" s="410"/>
      <c r="K321" s="410"/>
      <c r="L321" s="410"/>
      <c r="M321" s="410"/>
      <c r="N321" s="410">
        <v>3</v>
      </c>
      <c r="O321" s="410">
        <v>1221</v>
      </c>
      <c r="P321" s="479"/>
      <c r="Q321" s="411">
        <v>407</v>
      </c>
    </row>
    <row r="322" spans="1:17" ht="14.4" customHeight="1" x14ac:dyDescent="0.3">
      <c r="A322" s="406" t="s">
        <v>836</v>
      </c>
      <c r="B322" s="407" t="s">
        <v>671</v>
      </c>
      <c r="C322" s="407" t="s">
        <v>672</v>
      </c>
      <c r="D322" s="407" t="s">
        <v>685</v>
      </c>
      <c r="E322" s="407" t="s">
        <v>686</v>
      </c>
      <c r="F322" s="410"/>
      <c r="G322" s="410"/>
      <c r="H322" s="410"/>
      <c r="I322" s="410"/>
      <c r="J322" s="410">
        <v>23</v>
      </c>
      <c r="K322" s="410">
        <v>3956</v>
      </c>
      <c r="L322" s="410"/>
      <c r="M322" s="410">
        <v>172</v>
      </c>
      <c r="N322" s="410"/>
      <c r="O322" s="410"/>
      <c r="P322" s="479"/>
      <c r="Q322" s="411"/>
    </row>
    <row r="323" spans="1:17" ht="14.4" customHeight="1" x14ac:dyDescent="0.3">
      <c r="A323" s="406" t="s">
        <v>836</v>
      </c>
      <c r="B323" s="407" t="s">
        <v>671</v>
      </c>
      <c r="C323" s="407" t="s">
        <v>672</v>
      </c>
      <c r="D323" s="407" t="s">
        <v>689</v>
      </c>
      <c r="E323" s="407" t="s">
        <v>690</v>
      </c>
      <c r="F323" s="410">
        <v>2</v>
      </c>
      <c r="G323" s="410">
        <v>632</v>
      </c>
      <c r="H323" s="410">
        <v>1</v>
      </c>
      <c r="I323" s="410">
        <v>316</v>
      </c>
      <c r="J323" s="410">
        <v>10</v>
      </c>
      <c r="K323" s="410">
        <v>3220</v>
      </c>
      <c r="L323" s="410">
        <v>5.0949367088607591</v>
      </c>
      <c r="M323" s="410">
        <v>322</v>
      </c>
      <c r="N323" s="410">
        <v>10</v>
      </c>
      <c r="O323" s="410">
        <v>3350</v>
      </c>
      <c r="P323" s="479">
        <v>5.3006329113924053</v>
      </c>
      <c r="Q323" s="411">
        <v>335</v>
      </c>
    </row>
    <row r="324" spans="1:17" ht="14.4" customHeight="1" x14ac:dyDescent="0.3">
      <c r="A324" s="406" t="s">
        <v>836</v>
      </c>
      <c r="B324" s="407" t="s">
        <v>671</v>
      </c>
      <c r="C324" s="407" t="s">
        <v>672</v>
      </c>
      <c r="D324" s="407" t="s">
        <v>691</v>
      </c>
      <c r="E324" s="407" t="s">
        <v>692</v>
      </c>
      <c r="F324" s="410"/>
      <c r="G324" s="410"/>
      <c r="H324" s="410"/>
      <c r="I324" s="410"/>
      <c r="J324" s="410">
        <v>5</v>
      </c>
      <c r="K324" s="410">
        <v>2195</v>
      </c>
      <c r="L324" s="410"/>
      <c r="M324" s="410">
        <v>439</v>
      </c>
      <c r="N324" s="410">
        <v>8</v>
      </c>
      <c r="O324" s="410">
        <v>3664</v>
      </c>
      <c r="P324" s="479"/>
      <c r="Q324" s="411">
        <v>458</v>
      </c>
    </row>
    <row r="325" spans="1:17" ht="14.4" customHeight="1" x14ac:dyDescent="0.3">
      <c r="A325" s="406" t="s">
        <v>836</v>
      </c>
      <c r="B325" s="407" t="s">
        <v>671</v>
      </c>
      <c r="C325" s="407" t="s">
        <v>672</v>
      </c>
      <c r="D325" s="407" t="s">
        <v>693</v>
      </c>
      <c r="E325" s="407" t="s">
        <v>694</v>
      </c>
      <c r="F325" s="410"/>
      <c r="G325" s="410"/>
      <c r="H325" s="410"/>
      <c r="I325" s="410"/>
      <c r="J325" s="410">
        <v>106</v>
      </c>
      <c r="K325" s="410">
        <v>36146</v>
      </c>
      <c r="L325" s="410"/>
      <c r="M325" s="410">
        <v>341</v>
      </c>
      <c r="N325" s="410">
        <v>35</v>
      </c>
      <c r="O325" s="410">
        <v>12215</v>
      </c>
      <c r="P325" s="479"/>
      <c r="Q325" s="411">
        <v>349</v>
      </c>
    </row>
    <row r="326" spans="1:17" ht="14.4" customHeight="1" x14ac:dyDescent="0.3">
      <c r="A326" s="406" t="s">
        <v>836</v>
      </c>
      <c r="B326" s="407" t="s">
        <v>671</v>
      </c>
      <c r="C326" s="407" t="s">
        <v>672</v>
      </c>
      <c r="D326" s="407" t="s">
        <v>695</v>
      </c>
      <c r="E326" s="407" t="s">
        <v>696</v>
      </c>
      <c r="F326" s="410"/>
      <c r="G326" s="410"/>
      <c r="H326" s="410"/>
      <c r="I326" s="410"/>
      <c r="J326" s="410"/>
      <c r="K326" s="410"/>
      <c r="L326" s="410"/>
      <c r="M326" s="410"/>
      <c r="N326" s="410">
        <v>2</v>
      </c>
      <c r="O326" s="410">
        <v>3306</v>
      </c>
      <c r="P326" s="479"/>
      <c r="Q326" s="411">
        <v>1653</v>
      </c>
    </row>
    <row r="327" spans="1:17" ht="14.4" customHeight="1" x14ac:dyDescent="0.3">
      <c r="A327" s="406" t="s">
        <v>836</v>
      </c>
      <c r="B327" s="407" t="s">
        <v>671</v>
      </c>
      <c r="C327" s="407" t="s">
        <v>672</v>
      </c>
      <c r="D327" s="407" t="s">
        <v>699</v>
      </c>
      <c r="E327" s="407" t="s">
        <v>700</v>
      </c>
      <c r="F327" s="410"/>
      <c r="G327" s="410"/>
      <c r="H327" s="410"/>
      <c r="I327" s="410"/>
      <c r="J327" s="410">
        <v>1</v>
      </c>
      <c r="K327" s="410">
        <v>5933</v>
      </c>
      <c r="L327" s="410"/>
      <c r="M327" s="410">
        <v>5933</v>
      </c>
      <c r="N327" s="410"/>
      <c r="O327" s="410"/>
      <c r="P327" s="479"/>
      <c r="Q327" s="411"/>
    </row>
    <row r="328" spans="1:17" ht="14.4" customHeight="1" x14ac:dyDescent="0.3">
      <c r="A328" s="406" t="s">
        <v>836</v>
      </c>
      <c r="B328" s="407" t="s">
        <v>671</v>
      </c>
      <c r="C328" s="407" t="s">
        <v>672</v>
      </c>
      <c r="D328" s="407" t="s">
        <v>701</v>
      </c>
      <c r="E328" s="407" t="s">
        <v>702</v>
      </c>
      <c r="F328" s="410"/>
      <c r="G328" s="410"/>
      <c r="H328" s="410"/>
      <c r="I328" s="410"/>
      <c r="J328" s="410"/>
      <c r="K328" s="410"/>
      <c r="L328" s="410"/>
      <c r="M328" s="410"/>
      <c r="N328" s="410">
        <v>1</v>
      </c>
      <c r="O328" s="410">
        <v>117</v>
      </c>
      <c r="P328" s="479"/>
      <c r="Q328" s="411">
        <v>117</v>
      </c>
    </row>
    <row r="329" spans="1:17" ht="14.4" customHeight="1" x14ac:dyDescent="0.3">
      <c r="A329" s="406" t="s">
        <v>836</v>
      </c>
      <c r="B329" s="407" t="s">
        <v>671</v>
      </c>
      <c r="C329" s="407" t="s">
        <v>672</v>
      </c>
      <c r="D329" s="407" t="s">
        <v>705</v>
      </c>
      <c r="E329" s="407" t="s">
        <v>706</v>
      </c>
      <c r="F329" s="410"/>
      <c r="G329" s="410"/>
      <c r="H329" s="410"/>
      <c r="I329" s="410"/>
      <c r="J329" s="410">
        <v>1</v>
      </c>
      <c r="K329" s="410">
        <v>376</v>
      </c>
      <c r="L329" s="410"/>
      <c r="M329" s="410">
        <v>376</v>
      </c>
      <c r="N329" s="410"/>
      <c r="O329" s="410"/>
      <c r="P329" s="479"/>
      <c r="Q329" s="411"/>
    </row>
    <row r="330" spans="1:17" ht="14.4" customHeight="1" x14ac:dyDescent="0.3">
      <c r="A330" s="406" t="s">
        <v>836</v>
      </c>
      <c r="B330" s="407" t="s">
        <v>671</v>
      </c>
      <c r="C330" s="407" t="s">
        <v>672</v>
      </c>
      <c r="D330" s="407" t="s">
        <v>707</v>
      </c>
      <c r="E330" s="407" t="s">
        <v>708</v>
      </c>
      <c r="F330" s="410"/>
      <c r="G330" s="410"/>
      <c r="H330" s="410"/>
      <c r="I330" s="410"/>
      <c r="J330" s="410"/>
      <c r="K330" s="410"/>
      <c r="L330" s="410"/>
      <c r="M330" s="410"/>
      <c r="N330" s="410">
        <v>1</v>
      </c>
      <c r="O330" s="410">
        <v>38</v>
      </c>
      <c r="P330" s="479"/>
      <c r="Q330" s="411">
        <v>38</v>
      </c>
    </row>
    <row r="331" spans="1:17" ht="14.4" customHeight="1" x14ac:dyDescent="0.3">
      <c r="A331" s="406" t="s">
        <v>836</v>
      </c>
      <c r="B331" s="407" t="s">
        <v>671</v>
      </c>
      <c r="C331" s="407" t="s">
        <v>672</v>
      </c>
      <c r="D331" s="407" t="s">
        <v>713</v>
      </c>
      <c r="E331" s="407" t="s">
        <v>714</v>
      </c>
      <c r="F331" s="410"/>
      <c r="G331" s="410"/>
      <c r="H331" s="410"/>
      <c r="I331" s="410"/>
      <c r="J331" s="410">
        <v>1</v>
      </c>
      <c r="K331" s="410">
        <v>676</v>
      </c>
      <c r="L331" s="410"/>
      <c r="M331" s="410">
        <v>676</v>
      </c>
      <c r="N331" s="410"/>
      <c r="O331" s="410"/>
      <c r="P331" s="479"/>
      <c r="Q331" s="411"/>
    </row>
    <row r="332" spans="1:17" ht="14.4" customHeight="1" x14ac:dyDescent="0.3">
      <c r="A332" s="406" t="s">
        <v>836</v>
      </c>
      <c r="B332" s="407" t="s">
        <v>671</v>
      </c>
      <c r="C332" s="407" t="s">
        <v>672</v>
      </c>
      <c r="D332" s="407" t="s">
        <v>717</v>
      </c>
      <c r="E332" s="407" t="s">
        <v>718</v>
      </c>
      <c r="F332" s="410">
        <v>20</v>
      </c>
      <c r="G332" s="410">
        <v>5620</v>
      </c>
      <c r="H332" s="410">
        <v>1</v>
      </c>
      <c r="I332" s="410">
        <v>281</v>
      </c>
      <c r="J332" s="410">
        <v>31</v>
      </c>
      <c r="K332" s="410">
        <v>8835</v>
      </c>
      <c r="L332" s="410">
        <v>1.5720640569395017</v>
      </c>
      <c r="M332" s="410">
        <v>285</v>
      </c>
      <c r="N332" s="410">
        <v>30</v>
      </c>
      <c r="O332" s="410">
        <v>9120</v>
      </c>
      <c r="P332" s="479">
        <v>1.6227758007117439</v>
      </c>
      <c r="Q332" s="411">
        <v>304</v>
      </c>
    </row>
    <row r="333" spans="1:17" ht="14.4" customHeight="1" x14ac:dyDescent="0.3">
      <c r="A333" s="406" t="s">
        <v>836</v>
      </c>
      <c r="B333" s="407" t="s">
        <v>671</v>
      </c>
      <c r="C333" s="407" t="s">
        <v>672</v>
      </c>
      <c r="D333" s="407" t="s">
        <v>721</v>
      </c>
      <c r="E333" s="407" t="s">
        <v>722</v>
      </c>
      <c r="F333" s="410">
        <v>2</v>
      </c>
      <c r="G333" s="410">
        <v>912</v>
      </c>
      <c r="H333" s="410">
        <v>1</v>
      </c>
      <c r="I333" s="410">
        <v>456</v>
      </c>
      <c r="J333" s="410">
        <v>7</v>
      </c>
      <c r="K333" s="410">
        <v>3234</v>
      </c>
      <c r="L333" s="410">
        <v>3.5460526315789473</v>
      </c>
      <c r="M333" s="410">
        <v>462</v>
      </c>
      <c r="N333" s="410">
        <v>5</v>
      </c>
      <c r="O333" s="410">
        <v>2470</v>
      </c>
      <c r="P333" s="479">
        <v>2.7083333333333335</v>
      </c>
      <c r="Q333" s="411">
        <v>494</v>
      </c>
    </row>
    <row r="334" spans="1:17" ht="14.4" customHeight="1" x14ac:dyDescent="0.3">
      <c r="A334" s="406" t="s">
        <v>836</v>
      </c>
      <c r="B334" s="407" t="s">
        <v>671</v>
      </c>
      <c r="C334" s="407" t="s">
        <v>672</v>
      </c>
      <c r="D334" s="407" t="s">
        <v>725</v>
      </c>
      <c r="E334" s="407" t="s">
        <v>726</v>
      </c>
      <c r="F334" s="410">
        <v>22</v>
      </c>
      <c r="G334" s="410">
        <v>7656</v>
      </c>
      <c r="H334" s="410">
        <v>1</v>
      </c>
      <c r="I334" s="410">
        <v>348</v>
      </c>
      <c r="J334" s="410">
        <v>34</v>
      </c>
      <c r="K334" s="410">
        <v>12104</v>
      </c>
      <c r="L334" s="410">
        <v>1.5809822361546499</v>
      </c>
      <c r="M334" s="410">
        <v>356</v>
      </c>
      <c r="N334" s="410">
        <v>34</v>
      </c>
      <c r="O334" s="410">
        <v>12580</v>
      </c>
      <c r="P334" s="479">
        <v>1.6431556948798327</v>
      </c>
      <c r="Q334" s="411">
        <v>370</v>
      </c>
    </row>
    <row r="335" spans="1:17" ht="14.4" customHeight="1" x14ac:dyDescent="0.3">
      <c r="A335" s="406" t="s">
        <v>836</v>
      </c>
      <c r="B335" s="407" t="s">
        <v>671</v>
      </c>
      <c r="C335" s="407" t="s">
        <v>672</v>
      </c>
      <c r="D335" s="407" t="s">
        <v>729</v>
      </c>
      <c r="E335" s="407" t="s">
        <v>730</v>
      </c>
      <c r="F335" s="410"/>
      <c r="G335" s="410"/>
      <c r="H335" s="410"/>
      <c r="I335" s="410"/>
      <c r="J335" s="410">
        <v>1</v>
      </c>
      <c r="K335" s="410">
        <v>105</v>
      </c>
      <c r="L335" s="410"/>
      <c r="M335" s="410">
        <v>105</v>
      </c>
      <c r="N335" s="410"/>
      <c r="O335" s="410"/>
      <c r="P335" s="479"/>
      <c r="Q335" s="411"/>
    </row>
    <row r="336" spans="1:17" ht="14.4" customHeight="1" x14ac:dyDescent="0.3">
      <c r="A336" s="406" t="s">
        <v>836</v>
      </c>
      <c r="B336" s="407" t="s">
        <v>671</v>
      </c>
      <c r="C336" s="407" t="s">
        <v>672</v>
      </c>
      <c r="D336" s="407" t="s">
        <v>731</v>
      </c>
      <c r="E336" s="407" t="s">
        <v>732</v>
      </c>
      <c r="F336" s="410"/>
      <c r="G336" s="410"/>
      <c r="H336" s="410"/>
      <c r="I336" s="410"/>
      <c r="J336" s="410"/>
      <c r="K336" s="410"/>
      <c r="L336" s="410"/>
      <c r="M336" s="410"/>
      <c r="N336" s="410">
        <v>2</v>
      </c>
      <c r="O336" s="410">
        <v>250</v>
      </c>
      <c r="P336" s="479"/>
      <c r="Q336" s="411">
        <v>125</v>
      </c>
    </row>
    <row r="337" spans="1:17" ht="14.4" customHeight="1" x14ac:dyDescent="0.3">
      <c r="A337" s="406" t="s">
        <v>836</v>
      </c>
      <c r="B337" s="407" t="s">
        <v>671</v>
      </c>
      <c r="C337" s="407" t="s">
        <v>672</v>
      </c>
      <c r="D337" s="407" t="s">
        <v>733</v>
      </c>
      <c r="E337" s="407" t="s">
        <v>734</v>
      </c>
      <c r="F337" s="410"/>
      <c r="G337" s="410"/>
      <c r="H337" s="410"/>
      <c r="I337" s="410"/>
      <c r="J337" s="410"/>
      <c r="K337" s="410"/>
      <c r="L337" s="410"/>
      <c r="M337" s="410"/>
      <c r="N337" s="410">
        <v>1</v>
      </c>
      <c r="O337" s="410">
        <v>495</v>
      </c>
      <c r="P337" s="479"/>
      <c r="Q337" s="411">
        <v>495</v>
      </c>
    </row>
    <row r="338" spans="1:17" ht="14.4" customHeight="1" x14ac:dyDescent="0.3">
      <c r="A338" s="406" t="s">
        <v>836</v>
      </c>
      <c r="B338" s="407" t="s">
        <v>671</v>
      </c>
      <c r="C338" s="407" t="s">
        <v>672</v>
      </c>
      <c r="D338" s="407" t="s">
        <v>737</v>
      </c>
      <c r="E338" s="407" t="s">
        <v>738</v>
      </c>
      <c r="F338" s="410">
        <v>3</v>
      </c>
      <c r="G338" s="410">
        <v>1287</v>
      </c>
      <c r="H338" s="410">
        <v>1</v>
      </c>
      <c r="I338" s="410">
        <v>429</v>
      </c>
      <c r="J338" s="410">
        <v>9</v>
      </c>
      <c r="K338" s="410">
        <v>3933</v>
      </c>
      <c r="L338" s="410">
        <v>3.0559440559440558</v>
      </c>
      <c r="M338" s="410">
        <v>437</v>
      </c>
      <c r="N338" s="410">
        <v>7</v>
      </c>
      <c r="O338" s="410">
        <v>3192</v>
      </c>
      <c r="P338" s="479">
        <v>2.4801864801864801</v>
      </c>
      <c r="Q338" s="411">
        <v>456</v>
      </c>
    </row>
    <row r="339" spans="1:17" ht="14.4" customHeight="1" x14ac:dyDescent="0.3">
      <c r="A339" s="406" t="s">
        <v>836</v>
      </c>
      <c r="B339" s="407" t="s">
        <v>671</v>
      </c>
      <c r="C339" s="407" t="s">
        <v>672</v>
      </c>
      <c r="D339" s="407" t="s">
        <v>739</v>
      </c>
      <c r="E339" s="407" t="s">
        <v>740</v>
      </c>
      <c r="F339" s="410">
        <v>12</v>
      </c>
      <c r="G339" s="410">
        <v>636</v>
      </c>
      <c r="H339" s="410">
        <v>1</v>
      </c>
      <c r="I339" s="410">
        <v>53</v>
      </c>
      <c r="J339" s="410">
        <v>14</v>
      </c>
      <c r="K339" s="410">
        <v>756</v>
      </c>
      <c r="L339" s="410">
        <v>1.1886792452830188</v>
      </c>
      <c r="M339" s="410">
        <v>54</v>
      </c>
      <c r="N339" s="410">
        <v>10</v>
      </c>
      <c r="O339" s="410">
        <v>580</v>
      </c>
      <c r="P339" s="479">
        <v>0.91194968553459121</v>
      </c>
      <c r="Q339" s="411">
        <v>58</v>
      </c>
    </row>
    <row r="340" spans="1:17" ht="14.4" customHeight="1" x14ac:dyDescent="0.3">
      <c r="A340" s="406" t="s">
        <v>836</v>
      </c>
      <c r="B340" s="407" t="s">
        <v>671</v>
      </c>
      <c r="C340" s="407" t="s">
        <v>672</v>
      </c>
      <c r="D340" s="407" t="s">
        <v>743</v>
      </c>
      <c r="E340" s="407" t="s">
        <v>744</v>
      </c>
      <c r="F340" s="410">
        <v>23</v>
      </c>
      <c r="G340" s="410">
        <v>3795</v>
      </c>
      <c r="H340" s="410">
        <v>1</v>
      </c>
      <c r="I340" s="410">
        <v>165</v>
      </c>
      <c r="J340" s="410">
        <v>123</v>
      </c>
      <c r="K340" s="410">
        <v>20787</v>
      </c>
      <c r="L340" s="410">
        <v>5.4774703557312252</v>
      </c>
      <c r="M340" s="410">
        <v>169</v>
      </c>
      <c r="N340" s="410">
        <v>74</v>
      </c>
      <c r="O340" s="410">
        <v>12950</v>
      </c>
      <c r="P340" s="479">
        <v>3.412384716732543</v>
      </c>
      <c r="Q340" s="411">
        <v>175</v>
      </c>
    </row>
    <row r="341" spans="1:17" ht="14.4" customHeight="1" x14ac:dyDescent="0.3">
      <c r="A341" s="406" t="s">
        <v>836</v>
      </c>
      <c r="B341" s="407" t="s">
        <v>671</v>
      </c>
      <c r="C341" s="407" t="s">
        <v>672</v>
      </c>
      <c r="D341" s="407" t="s">
        <v>745</v>
      </c>
      <c r="E341" s="407" t="s">
        <v>746</v>
      </c>
      <c r="F341" s="410"/>
      <c r="G341" s="410"/>
      <c r="H341" s="410"/>
      <c r="I341" s="410"/>
      <c r="J341" s="410">
        <v>2</v>
      </c>
      <c r="K341" s="410">
        <v>162</v>
      </c>
      <c r="L341" s="410"/>
      <c r="M341" s="410">
        <v>81</v>
      </c>
      <c r="N341" s="410"/>
      <c r="O341" s="410"/>
      <c r="P341" s="479"/>
      <c r="Q341" s="411"/>
    </row>
    <row r="342" spans="1:17" ht="14.4" customHeight="1" x14ac:dyDescent="0.3">
      <c r="A342" s="406" t="s">
        <v>836</v>
      </c>
      <c r="B342" s="407" t="s">
        <v>671</v>
      </c>
      <c r="C342" s="407" t="s">
        <v>672</v>
      </c>
      <c r="D342" s="407" t="s">
        <v>747</v>
      </c>
      <c r="E342" s="407" t="s">
        <v>748</v>
      </c>
      <c r="F342" s="410">
        <v>7</v>
      </c>
      <c r="G342" s="410">
        <v>1120</v>
      </c>
      <c r="H342" s="410">
        <v>1</v>
      </c>
      <c r="I342" s="410">
        <v>160</v>
      </c>
      <c r="J342" s="410">
        <v>10</v>
      </c>
      <c r="K342" s="410">
        <v>1630</v>
      </c>
      <c r="L342" s="410">
        <v>1.4553571428571428</v>
      </c>
      <c r="M342" s="410">
        <v>163</v>
      </c>
      <c r="N342" s="410">
        <v>11</v>
      </c>
      <c r="O342" s="410">
        <v>1859</v>
      </c>
      <c r="P342" s="479">
        <v>1.6598214285714286</v>
      </c>
      <c r="Q342" s="411">
        <v>169</v>
      </c>
    </row>
    <row r="343" spans="1:17" ht="14.4" customHeight="1" x14ac:dyDescent="0.3">
      <c r="A343" s="406" t="s">
        <v>836</v>
      </c>
      <c r="B343" s="407" t="s">
        <v>671</v>
      </c>
      <c r="C343" s="407" t="s">
        <v>672</v>
      </c>
      <c r="D343" s="407" t="s">
        <v>757</v>
      </c>
      <c r="E343" s="407" t="s">
        <v>758</v>
      </c>
      <c r="F343" s="410"/>
      <c r="G343" s="410"/>
      <c r="H343" s="410"/>
      <c r="I343" s="410"/>
      <c r="J343" s="410">
        <v>1</v>
      </c>
      <c r="K343" s="410">
        <v>247</v>
      </c>
      <c r="L343" s="410"/>
      <c r="M343" s="410">
        <v>247</v>
      </c>
      <c r="N343" s="410"/>
      <c r="O343" s="410"/>
      <c r="P343" s="479"/>
      <c r="Q343" s="411"/>
    </row>
    <row r="344" spans="1:17" ht="14.4" customHeight="1" x14ac:dyDescent="0.3">
      <c r="A344" s="406" t="s">
        <v>836</v>
      </c>
      <c r="B344" s="407" t="s">
        <v>671</v>
      </c>
      <c r="C344" s="407" t="s">
        <v>672</v>
      </c>
      <c r="D344" s="407" t="s">
        <v>759</v>
      </c>
      <c r="E344" s="407" t="s">
        <v>760</v>
      </c>
      <c r="F344" s="410"/>
      <c r="G344" s="410"/>
      <c r="H344" s="410"/>
      <c r="I344" s="410"/>
      <c r="J344" s="410">
        <v>1</v>
      </c>
      <c r="K344" s="410">
        <v>2012</v>
      </c>
      <c r="L344" s="410"/>
      <c r="M344" s="410">
        <v>2012</v>
      </c>
      <c r="N344" s="410"/>
      <c r="O344" s="410"/>
      <c r="P344" s="479"/>
      <c r="Q344" s="411"/>
    </row>
    <row r="345" spans="1:17" ht="14.4" customHeight="1" x14ac:dyDescent="0.3">
      <c r="A345" s="406" t="s">
        <v>836</v>
      </c>
      <c r="B345" s="407" t="s">
        <v>671</v>
      </c>
      <c r="C345" s="407" t="s">
        <v>672</v>
      </c>
      <c r="D345" s="407" t="s">
        <v>761</v>
      </c>
      <c r="E345" s="407" t="s">
        <v>762</v>
      </c>
      <c r="F345" s="410"/>
      <c r="G345" s="410"/>
      <c r="H345" s="410"/>
      <c r="I345" s="410"/>
      <c r="J345" s="410"/>
      <c r="K345" s="410"/>
      <c r="L345" s="410"/>
      <c r="M345" s="410"/>
      <c r="N345" s="410">
        <v>2</v>
      </c>
      <c r="O345" s="410">
        <v>484</v>
      </c>
      <c r="P345" s="479"/>
      <c r="Q345" s="411">
        <v>242</v>
      </c>
    </row>
    <row r="346" spans="1:17" ht="14.4" customHeight="1" x14ac:dyDescent="0.3">
      <c r="A346" s="406" t="s">
        <v>836</v>
      </c>
      <c r="B346" s="407" t="s">
        <v>671</v>
      </c>
      <c r="C346" s="407" t="s">
        <v>672</v>
      </c>
      <c r="D346" s="407" t="s">
        <v>768</v>
      </c>
      <c r="E346" s="407" t="s">
        <v>769</v>
      </c>
      <c r="F346" s="410"/>
      <c r="G346" s="410"/>
      <c r="H346" s="410"/>
      <c r="I346" s="410"/>
      <c r="J346" s="410">
        <v>4</v>
      </c>
      <c r="K346" s="410">
        <v>20356</v>
      </c>
      <c r="L346" s="410"/>
      <c r="M346" s="410">
        <v>5089</v>
      </c>
      <c r="N346" s="410"/>
      <c r="O346" s="410"/>
      <c r="P346" s="479"/>
      <c r="Q346" s="411"/>
    </row>
    <row r="347" spans="1:17" ht="14.4" customHeight="1" x14ac:dyDescent="0.3">
      <c r="A347" s="406" t="s">
        <v>836</v>
      </c>
      <c r="B347" s="407" t="s">
        <v>671</v>
      </c>
      <c r="C347" s="407" t="s">
        <v>672</v>
      </c>
      <c r="D347" s="407" t="s">
        <v>772</v>
      </c>
      <c r="E347" s="407" t="s">
        <v>773</v>
      </c>
      <c r="F347" s="410"/>
      <c r="G347" s="410"/>
      <c r="H347" s="410"/>
      <c r="I347" s="410"/>
      <c r="J347" s="410"/>
      <c r="K347" s="410"/>
      <c r="L347" s="410"/>
      <c r="M347" s="410"/>
      <c r="N347" s="410">
        <v>1</v>
      </c>
      <c r="O347" s="410">
        <v>288</v>
      </c>
      <c r="P347" s="479"/>
      <c r="Q347" s="411">
        <v>288</v>
      </c>
    </row>
    <row r="348" spans="1:17" ht="14.4" customHeight="1" x14ac:dyDescent="0.3">
      <c r="A348" s="406" t="s">
        <v>837</v>
      </c>
      <c r="B348" s="407" t="s">
        <v>671</v>
      </c>
      <c r="C348" s="407" t="s">
        <v>672</v>
      </c>
      <c r="D348" s="407" t="s">
        <v>675</v>
      </c>
      <c r="E348" s="407" t="s">
        <v>676</v>
      </c>
      <c r="F348" s="410">
        <v>2260</v>
      </c>
      <c r="G348" s="410">
        <v>119780</v>
      </c>
      <c r="H348" s="410">
        <v>1</v>
      </c>
      <c r="I348" s="410">
        <v>53</v>
      </c>
      <c r="J348" s="410">
        <v>2564</v>
      </c>
      <c r="K348" s="410">
        <v>138456</v>
      </c>
      <c r="L348" s="410">
        <v>1.1559191851728168</v>
      </c>
      <c r="M348" s="410">
        <v>54</v>
      </c>
      <c r="N348" s="410">
        <v>1544</v>
      </c>
      <c r="O348" s="410">
        <v>89552</v>
      </c>
      <c r="P348" s="479">
        <v>0.74763733511437636</v>
      </c>
      <c r="Q348" s="411">
        <v>58</v>
      </c>
    </row>
    <row r="349" spans="1:17" ht="14.4" customHeight="1" x14ac:dyDescent="0.3">
      <c r="A349" s="406" t="s">
        <v>837</v>
      </c>
      <c r="B349" s="407" t="s">
        <v>671</v>
      </c>
      <c r="C349" s="407" t="s">
        <v>672</v>
      </c>
      <c r="D349" s="407" t="s">
        <v>677</v>
      </c>
      <c r="E349" s="407" t="s">
        <v>678</v>
      </c>
      <c r="F349" s="410">
        <v>349</v>
      </c>
      <c r="G349" s="410">
        <v>42229</v>
      </c>
      <c r="H349" s="410">
        <v>1</v>
      </c>
      <c r="I349" s="410">
        <v>121</v>
      </c>
      <c r="J349" s="410">
        <v>348</v>
      </c>
      <c r="K349" s="410">
        <v>42804</v>
      </c>
      <c r="L349" s="410">
        <v>1.0136162352885458</v>
      </c>
      <c r="M349" s="410">
        <v>123</v>
      </c>
      <c r="N349" s="410">
        <v>356</v>
      </c>
      <c r="O349" s="410">
        <v>46636</v>
      </c>
      <c r="P349" s="479">
        <v>1.1043595633332544</v>
      </c>
      <c r="Q349" s="411">
        <v>131</v>
      </c>
    </row>
    <row r="350" spans="1:17" ht="14.4" customHeight="1" x14ac:dyDescent="0.3">
      <c r="A350" s="406" t="s">
        <v>837</v>
      </c>
      <c r="B350" s="407" t="s">
        <v>671</v>
      </c>
      <c r="C350" s="407" t="s">
        <v>672</v>
      </c>
      <c r="D350" s="407" t="s">
        <v>679</v>
      </c>
      <c r="E350" s="407" t="s">
        <v>680</v>
      </c>
      <c r="F350" s="410">
        <v>58</v>
      </c>
      <c r="G350" s="410">
        <v>10092</v>
      </c>
      <c r="H350" s="410">
        <v>1</v>
      </c>
      <c r="I350" s="410">
        <v>174</v>
      </c>
      <c r="J350" s="410">
        <v>62</v>
      </c>
      <c r="K350" s="410">
        <v>10974</v>
      </c>
      <c r="L350" s="410">
        <v>1.087395957193817</v>
      </c>
      <c r="M350" s="410">
        <v>177</v>
      </c>
      <c r="N350" s="410">
        <v>64</v>
      </c>
      <c r="O350" s="410">
        <v>12096</v>
      </c>
      <c r="P350" s="479">
        <v>1.1985731272294886</v>
      </c>
      <c r="Q350" s="411">
        <v>189</v>
      </c>
    </row>
    <row r="351" spans="1:17" ht="14.4" customHeight="1" x14ac:dyDescent="0.3">
      <c r="A351" s="406" t="s">
        <v>837</v>
      </c>
      <c r="B351" s="407" t="s">
        <v>671</v>
      </c>
      <c r="C351" s="407" t="s">
        <v>672</v>
      </c>
      <c r="D351" s="407" t="s">
        <v>683</v>
      </c>
      <c r="E351" s="407" t="s">
        <v>684</v>
      </c>
      <c r="F351" s="410">
        <v>12</v>
      </c>
      <c r="G351" s="410">
        <v>4560</v>
      </c>
      <c r="H351" s="410">
        <v>1</v>
      </c>
      <c r="I351" s="410">
        <v>380</v>
      </c>
      <c r="J351" s="410">
        <v>4</v>
      </c>
      <c r="K351" s="410">
        <v>1536</v>
      </c>
      <c r="L351" s="410">
        <v>0.33684210526315789</v>
      </c>
      <c r="M351" s="410">
        <v>384</v>
      </c>
      <c r="N351" s="410">
        <v>9</v>
      </c>
      <c r="O351" s="410">
        <v>3663</v>
      </c>
      <c r="P351" s="479">
        <v>0.80328947368421055</v>
      </c>
      <c r="Q351" s="411">
        <v>407</v>
      </c>
    </row>
    <row r="352" spans="1:17" ht="14.4" customHeight="1" x14ac:dyDescent="0.3">
      <c r="A352" s="406" t="s">
        <v>837</v>
      </c>
      <c r="B352" s="407" t="s">
        <v>671</v>
      </c>
      <c r="C352" s="407" t="s">
        <v>672</v>
      </c>
      <c r="D352" s="407" t="s">
        <v>685</v>
      </c>
      <c r="E352" s="407" t="s">
        <v>686</v>
      </c>
      <c r="F352" s="410">
        <v>100</v>
      </c>
      <c r="G352" s="410">
        <v>16800</v>
      </c>
      <c r="H352" s="410">
        <v>1</v>
      </c>
      <c r="I352" s="410">
        <v>168</v>
      </c>
      <c r="J352" s="410">
        <v>88</v>
      </c>
      <c r="K352" s="410">
        <v>15136</v>
      </c>
      <c r="L352" s="410">
        <v>0.90095238095238095</v>
      </c>
      <c r="M352" s="410">
        <v>172</v>
      </c>
      <c r="N352" s="410">
        <v>55</v>
      </c>
      <c r="O352" s="410">
        <v>9845</v>
      </c>
      <c r="P352" s="479">
        <v>0.58601190476190479</v>
      </c>
      <c r="Q352" s="411">
        <v>179</v>
      </c>
    </row>
    <row r="353" spans="1:17" ht="14.4" customHeight="1" x14ac:dyDescent="0.3">
      <c r="A353" s="406" t="s">
        <v>837</v>
      </c>
      <c r="B353" s="407" t="s">
        <v>671</v>
      </c>
      <c r="C353" s="407" t="s">
        <v>672</v>
      </c>
      <c r="D353" s="407" t="s">
        <v>689</v>
      </c>
      <c r="E353" s="407" t="s">
        <v>690</v>
      </c>
      <c r="F353" s="410">
        <v>15</v>
      </c>
      <c r="G353" s="410">
        <v>4740</v>
      </c>
      <c r="H353" s="410">
        <v>1</v>
      </c>
      <c r="I353" s="410">
        <v>316</v>
      </c>
      <c r="J353" s="410">
        <v>18</v>
      </c>
      <c r="K353" s="410">
        <v>5796</v>
      </c>
      <c r="L353" s="410">
        <v>1.2227848101265824</v>
      </c>
      <c r="M353" s="410">
        <v>322</v>
      </c>
      <c r="N353" s="410">
        <v>34</v>
      </c>
      <c r="O353" s="410">
        <v>11390</v>
      </c>
      <c r="P353" s="479">
        <v>2.4029535864978904</v>
      </c>
      <c r="Q353" s="411">
        <v>335</v>
      </c>
    </row>
    <row r="354" spans="1:17" ht="14.4" customHeight="1" x14ac:dyDescent="0.3">
      <c r="A354" s="406" t="s">
        <v>837</v>
      </c>
      <c r="B354" s="407" t="s">
        <v>671</v>
      </c>
      <c r="C354" s="407" t="s">
        <v>672</v>
      </c>
      <c r="D354" s="407" t="s">
        <v>693</v>
      </c>
      <c r="E354" s="407" t="s">
        <v>694</v>
      </c>
      <c r="F354" s="410">
        <v>225</v>
      </c>
      <c r="G354" s="410">
        <v>76050</v>
      </c>
      <c r="H354" s="410">
        <v>1</v>
      </c>
      <c r="I354" s="410">
        <v>338</v>
      </c>
      <c r="J354" s="410">
        <v>253</v>
      </c>
      <c r="K354" s="410">
        <v>86273</v>
      </c>
      <c r="L354" s="410">
        <v>1.1344247205785667</v>
      </c>
      <c r="M354" s="410">
        <v>341</v>
      </c>
      <c r="N354" s="410">
        <v>328</v>
      </c>
      <c r="O354" s="410">
        <v>114472</v>
      </c>
      <c r="P354" s="479">
        <v>1.5052202498356344</v>
      </c>
      <c r="Q354" s="411">
        <v>349</v>
      </c>
    </row>
    <row r="355" spans="1:17" ht="14.4" customHeight="1" x14ac:dyDescent="0.3">
      <c r="A355" s="406" t="s">
        <v>837</v>
      </c>
      <c r="B355" s="407" t="s">
        <v>671</v>
      </c>
      <c r="C355" s="407" t="s">
        <v>672</v>
      </c>
      <c r="D355" s="407" t="s">
        <v>701</v>
      </c>
      <c r="E355" s="407" t="s">
        <v>702</v>
      </c>
      <c r="F355" s="410">
        <v>16</v>
      </c>
      <c r="G355" s="410">
        <v>1728</v>
      </c>
      <c r="H355" s="410">
        <v>1</v>
      </c>
      <c r="I355" s="410">
        <v>108</v>
      </c>
      <c r="J355" s="410">
        <v>5</v>
      </c>
      <c r="K355" s="410">
        <v>545</v>
      </c>
      <c r="L355" s="410">
        <v>0.31539351851851855</v>
      </c>
      <c r="M355" s="410">
        <v>109</v>
      </c>
      <c r="N355" s="410">
        <v>7</v>
      </c>
      <c r="O355" s="410">
        <v>819</v>
      </c>
      <c r="P355" s="479">
        <v>0.47395833333333331</v>
      </c>
      <c r="Q355" s="411">
        <v>117</v>
      </c>
    </row>
    <row r="356" spans="1:17" ht="14.4" customHeight="1" x14ac:dyDescent="0.3">
      <c r="A356" s="406" t="s">
        <v>837</v>
      </c>
      <c r="B356" s="407" t="s">
        <v>671</v>
      </c>
      <c r="C356" s="407" t="s">
        <v>672</v>
      </c>
      <c r="D356" s="407" t="s">
        <v>705</v>
      </c>
      <c r="E356" s="407" t="s">
        <v>706</v>
      </c>
      <c r="F356" s="410"/>
      <c r="G356" s="410"/>
      <c r="H356" s="410"/>
      <c r="I356" s="410"/>
      <c r="J356" s="410">
        <v>3</v>
      </c>
      <c r="K356" s="410">
        <v>1128</v>
      </c>
      <c r="L356" s="410"/>
      <c r="M356" s="410">
        <v>376</v>
      </c>
      <c r="N356" s="410">
        <v>2</v>
      </c>
      <c r="O356" s="410">
        <v>774</v>
      </c>
      <c r="P356" s="479"/>
      <c r="Q356" s="411">
        <v>387</v>
      </c>
    </row>
    <row r="357" spans="1:17" ht="14.4" customHeight="1" x14ac:dyDescent="0.3">
      <c r="A357" s="406" t="s">
        <v>837</v>
      </c>
      <c r="B357" s="407" t="s">
        <v>671</v>
      </c>
      <c r="C357" s="407" t="s">
        <v>672</v>
      </c>
      <c r="D357" s="407" t="s">
        <v>707</v>
      </c>
      <c r="E357" s="407" t="s">
        <v>708</v>
      </c>
      <c r="F357" s="410">
        <v>7</v>
      </c>
      <c r="G357" s="410">
        <v>259</v>
      </c>
      <c r="H357" s="410">
        <v>1</v>
      </c>
      <c r="I357" s="410">
        <v>37</v>
      </c>
      <c r="J357" s="410">
        <v>5</v>
      </c>
      <c r="K357" s="410">
        <v>185</v>
      </c>
      <c r="L357" s="410">
        <v>0.7142857142857143</v>
      </c>
      <c r="M357" s="410">
        <v>37</v>
      </c>
      <c r="N357" s="410">
        <v>6</v>
      </c>
      <c r="O357" s="410">
        <v>228</v>
      </c>
      <c r="P357" s="479">
        <v>0.88030888030888033</v>
      </c>
      <c r="Q357" s="411">
        <v>38</v>
      </c>
    </row>
    <row r="358" spans="1:17" ht="14.4" customHeight="1" x14ac:dyDescent="0.3">
      <c r="A358" s="406" t="s">
        <v>837</v>
      </c>
      <c r="B358" s="407" t="s">
        <v>671</v>
      </c>
      <c r="C358" s="407" t="s">
        <v>672</v>
      </c>
      <c r="D358" s="407" t="s">
        <v>713</v>
      </c>
      <c r="E358" s="407" t="s">
        <v>714</v>
      </c>
      <c r="F358" s="410">
        <v>43</v>
      </c>
      <c r="G358" s="410">
        <v>28552</v>
      </c>
      <c r="H358" s="410">
        <v>1</v>
      </c>
      <c r="I358" s="410">
        <v>664</v>
      </c>
      <c r="J358" s="410">
        <v>72</v>
      </c>
      <c r="K358" s="410">
        <v>48672</v>
      </c>
      <c r="L358" s="410">
        <v>1.7046791818436537</v>
      </c>
      <c r="M358" s="410">
        <v>676</v>
      </c>
      <c r="N358" s="410">
        <v>56</v>
      </c>
      <c r="O358" s="410">
        <v>39424</v>
      </c>
      <c r="P358" s="479">
        <v>1.3807789296721771</v>
      </c>
      <c r="Q358" s="411">
        <v>704</v>
      </c>
    </row>
    <row r="359" spans="1:17" ht="14.4" customHeight="1" x14ac:dyDescent="0.3">
      <c r="A359" s="406" t="s">
        <v>837</v>
      </c>
      <c r="B359" s="407" t="s">
        <v>671</v>
      </c>
      <c r="C359" s="407" t="s">
        <v>672</v>
      </c>
      <c r="D359" s="407" t="s">
        <v>715</v>
      </c>
      <c r="E359" s="407" t="s">
        <v>716</v>
      </c>
      <c r="F359" s="410">
        <v>2</v>
      </c>
      <c r="G359" s="410">
        <v>272</v>
      </c>
      <c r="H359" s="410">
        <v>1</v>
      </c>
      <c r="I359" s="410">
        <v>136</v>
      </c>
      <c r="J359" s="410">
        <v>4</v>
      </c>
      <c r="K359" s="410">
        <v>552</v>
      </c>
      <c r="L359" s="410">
        <v>2.0294117647058822</v>
      </c>
      <c r="M359" s="410">
        <v>138</v>
      </c>
      <c r="N359" s="410"/>
      <c r="O359" s="410"/>
      <c r="P359" s="479"/>
      <c r="Q359" s="411"/>
    </row>
    <row r="360" spans="1:17" ht="14.4" customHeight="1" x14ac:dyDescent="0.3">
      <c r="A360" s="406" t="s">
        <v>837</v>
      </c>
      <c r="B360" s="407" t="s">
        <v>671</v>
      </c>
      <c r="C360" s="407" t="s">
        <v>672</v>
      </c>
      <c r="D360" s="407" t="s">
        <v>717</v>
      </c>
      <c r="E360" s="407" t="s">
        <v>718</v>
      </c>
      <c r="F360" s="410">
        <v>141</v>
      </c>
      <c r="G360" s="410">
        <v>39621</v>
      </c>
      <c r="H360" s="410">
        <v>1</v>
      </c>
      <c r="I360" s="410">
        <v>281</v>
      </c>
      <c r="J360" s="410">
        <v>156</v>
      </c>
      <c r="K360" s="410">
        <v>44460</v>
      </c>
      <c r="L360" s="410">
        <v>1.1221322026198228</v>
      </c>
      <c r="M360" s="410">
        <v>285</v>
      </c>
      <c r="N360" s="410">
        <v>192</v>
      </c>
      <c r="O360" s="410">
        <v>58368</v>
      </c>
      <c r="P360" s="479">
        <v>1.4731581736957673</v>
      </c>
      <c r="Q360" s="411">
        <v>304</v>
      </c>
    </row>
    <row r="361" spans="1:17" ht="14.4" customHeight="1" x14ac:dyDescent="0.3">
      <c r="A361" s="406" t="s">
        <v>837</v>
      </c>
      <c r="B361" s="407" t="s">
        <v>671</v>
      </c>
      <c r="C361" s="407" t="s">
        <v>672</v>
      </c>
      <c r="D361" s="407" t="s">
        <v>721</v>
      </c>
      <c r="E361" s="407" t="s">
        <v>722</v>
      </c>
      <c r="F361" s="410">
        <v>366</v>
      </c>
      <c r="G361" s="410">
        <v>166896</v>
      </c>
      <c r="H361" s="410">
        <v>1</v>
      </c>
      <c r="I361" s="410">
        <v>456</v>
      </c>
      <c r="J361" s="410">
        <v>385</v>
      </c>
      <c r="K361" s="410">
        <v>177870</v>
      </c>
      <c r="L361" s="410">
        <v>1.0657535231521427</v>
      </c>
      <c r="M361" s="410">
        <v>462</v>
      </c>
      <c r="N361" s="410">
        <v>357</v>
      </c>
      <c r="O361" s="410">
        <v>176358</v>
      </c>
      <c r="P361" s="479">
        <v>1.0566939890710383</v>
      </c>
      <c r="Q361" s="411">
        <v>494</v>
      </c>
    </row>
    <row r="362" spans="1:17" ht="14.4" customHeight="1" x14ac:dyDescent="0.3">
      <c r="A362" s="406" t="s">
        <v>837</v>
      </c>
      <c r="B362" s="407" t="s">
        <v>671</v>
      </c>
      <c r="C362" s="407" t="s">
        <v>672</v>
      </c>
      <c r="D362" s="407" t="s">
        <v>725</v>
      </c>
      <c r="E362" s="407" t="s">
        <v>726</v>
      </c>
      <c r="F362" s="410">
        <v>496</v>
      </c>
      <c r="G362" s="410">
        <v>172608</v>
      </c>
      <c r="H362" s="410">
        <v>1</v>
      </c>
      <c r="I362" s="410">
        <v>348</v>
      </c>
      <c r="J362" s="410">
        <v>534</v>
      </c>
      <c r="K362" s="410">
        <v>190104</v>
      </c>
      <c r="L362" s="410">
        <v>1.1013626251390434</v>
      </c>
      <c r="M362" s="410">
        <v>356</v>
      </c>
      <c r="N362" s="410">
        <v>467</v>
      </c>
      <c r="O362" s="410">
        <v>172790</v>
      </c>
      <c r="P362" s="479">
        <v>1.0010544123099741</v>
      </c>
      <c r="Q362" s="411">
        <v>370</v>
      </c>
    </row>
    <row r="363" spans="1:17" ht="14.4" customHeight="1" x14ac:dyDescent="0.3">
      <c r="A363" s="406" t="s">
        <v>837</v>
      </c>
      <c r="B363" s="407" t="s">
        <v>671</v>
      </c>
      <c r="C363" s="407" t="s">
        <v>672</v>
      </c>
      <c r="D363" s="407" t="s">
        <v>729</v>
      </c>
      <c r="E363" s="407" t="s">
        <v>730</v>
      </c>
      <c r="F363" s="410">
        <v>7</v>
      </c>
      <c r="G363" s="410">
        <v>721</v>
      </c>
      <c r="H363" s="410">
        <v>1</v>
      </c>
      <c r="I363" s="410">
        <v>103</v>
      </c>
      <c r="J363" s="410"/>
      <c r="K363" s="410"/>
      <c r="L363" s="410"/>
      <c r="M363" s="410"/>
      <c r="N363" s="410">
        <v>3</v>
      </c>
      <c r="O363" s="410">
        <v>333</v>
      </c>
      <c r="P363" s="479">
        <v>0.46185852981969489</v>
      </c>
      <c r="Q363" s="411">
        <v>111</v>
      </c>
    </row>
    <row r="364" spans="1:17" ht="14.4" customHeight="1" x14ac:dyDescent="0.3">
      <c r="A364" s="406" t="s">
        <v>837</v>
      </c>
      <c r="B364" s="407" t="s">
        <v>671</v>
      </c>
      <c r="C364" s="407" t="s">
        <v>672</v>
      </c>
      <c r="D364" s="407" t="s">
        <v>731</v>
      </c>
      <c r="E364" s="407" t="s">
        <v>732</v>
      </c>
      <c r="F364" s="410">
        <v>16</v>
      </c>
      <c r="G364" s="410">
        <v>1840</v>
      </c>
      <c r="H364" s="410">
        <v>1</v>
      </c>
      <c r="I364" s="410">
        <v>115</v>
      </c>
      <c r="J364" s="410">
        <v>17</v>
      </c>
      <c r="K364" s="410">
        <v>1989</v>
      </c>
      <c r="L364" s="410">
        <v>1.0809782608695653</v>
      </c>
      <c r="M364" s="410">
        <v>117</v>
      </c>
      <c r="N364" s="410">
        <v>9</v>
      </c>
      <c r="O364" s="410">
        <v>1125</v>
      </c>
      <c r="P364" s="479">
        <v>0.61141304347826086</v>
      </c>
      <c r="Q364" s="411">
        <v>125</v>
      </c>
    </row>
    <row r="365" spans="1:17" ht="14.4" customHeight="1" x14ac:dyDescent="0.3">
      <c r="A365" s="406" t="s">
        <v>837</v>
      </c>
      <c r="B365" s="407" t="s">
        <v>671</v>
      </c>
      <c r="C365" s="407" t="s">
        <v>672</v>
      </c>
      <c r="D365" s="407" t="s">
        <v>733</v>
      </c>
      <c r="E365" s="407" t="s">
        <v>734</v>
      </c>
      <c r="F365" s="410">
        <v>27</v>
      </c>
      <c r="G365" s="410">
        <v>12339</v>
      </c>
      <c r="H365" s="410">
        <v>1</v>
      </c>
      <c r="I365" s="410">
        <v>457</v>
      </c>
      <c r="J365" s="410">
        <v>20</v>
      </c>
      <c r="K365" s="410">
        <v>9260</v>
      </c>
      <c r="L365" s="410">
        <v>0.75046600210713998</v>
      </c>
      <c r="M365" s="410">
        <v>463</v>
      </c>
      <c r="N365" s="410">
        <v>15</v>
      </c>
      <c r="O365" s="410">
        <v>7425</v>
      </c>
      <c r="P365" s="479">
        <v>0.60175054704595188</v>
      </c>
      <c r="Q365" s="411">
        <v>495</v>
      </c>
    </row>
    <row r="366" spans="1:17" ht="14.4" customHeight="1" x14ac:dyDescent="0.3">
      <c r="A366" s="406" t="s">
        <v>837</v>
      </c>
      <c r="B366" s="407" t="s">
        <v>671</v>
      </c>
      <c r="C366" s="407" t="s">
        <v>672</v>
      </c>
      <c r="D366" s="407" t="s">
        <v>735</v>
      </c>
      <c r="E366" s="407" t="s">
        <v>736</v>
      </c>
      <c r="F366" s="410">
        <v>1</v>
      </c>
      <c r="G366" s="410">
        <v>1245</v>
      </c>
      <c r="H366" s="410">
        <v>1</v>
      </c>
      <c r="I366" s="410">
        <v>1245</v>
      </c>
      <c r="J366" s="410"/>
      <c r="K366" s="410"/>
      <c r="L366" s="410"/>
      <c r="M366" s="410"/>
      <c r="N366" s="410">
        <v>3</v>
      </c>
      <c r="O366" s="410">
        <v>3849</v>
      </c>
      <c r="P366" s="479">
        <v>3.0915662650602411</v>
      </c>
      <c r="Q366" s="411">
        <v>1283</v>
      </c>
    </row>
    <row r="367" spans="1:17" ht="14.4" customHeight="1" x14ac:dyDescent="0.3">
      <c r="A367" s="406" t="s">
        <v>837</v>
      </c>
      <c r="B367" s="407" t="s">
        <v>671</v>
      </c>
      <c r="C367" s="407" t="s">
        <v>672</v>
      </c>
      <c r="D367" s="407" t="s">
        <v>737</v>
      </c>
      <c r="E367" s="407" t="s">
        <v>738</v>
      </c>
      <c r="F367" s="410">
        <v>7</v>
      </c>
      <c r="G367" s="410">
        <v>3003</v>
      </c>
      <c r="H367" s="410">
        <v>1</v>
      </c>
      <c r="I367" s="410">
        <v>429</v>
      </c>
      <c r="J367" s="410">
        <v>6</v>
      </c>
      <c r="K367" s="410">
        <v>2622</v>
      </c>
      <c r="L367" s="410">
        <v>0.87312687312687309</v>
      </c>
      <c r="M367" s="410">
        <v>437</v>
      </c>
      <c r="N367" s="410">
        <v>11</v>
      </c>
      <c r="O367" s="410">
        <v>5016</v>
      </c>
      <c r="P367" s="479">
        <v>1.6703296703296704</v>
      </c>
      <c r="Q367" s="411">
        <v>456</v>
      </c>
    </row>
    <row r="368" spans="1:17" ht="14.4" customHeight="1" x14ac:dyDescent="0.3">
      <c r="A368" s="406" t="s">
        <v>837</v>
      </c>
      <c r="B368" s="407" t="s">
        <v>671</v>
      </c>
      <c r="C368" s="407" t="s">
        <v>672</v>
      </c>
      <c r="D368" s="407" t="s">
        <v>739</v>
      </c>
      <c r="E368" s="407" t="s">
        <v>740</v>
      </c>
      <c r="F368" s="410">
        <v>468</v>
      </c>
      <c r="G368" s="410">
        <v>24804</v>
      </c>
      <c r="H368" s="410">
        <v>1</v>
      </c>
      <c r="I368" s="410">
        <v>53</v>
      </c>
      <c r="J368" s="410">
        <v>606</v>
      </c>
      <c r="K368" s="410">
        <v>32724</v>
      </c>
      <c r="L368" s="410">
        <v>1.3193033381712627</v>
      </c>
      <c r="M368" s="410">
        <v>54</v>
      </c>
      <c r="N368" s="410">
        <v>842</v>
      </c>
      <c r="O368" s="410">
        <v>48836</v>
      </c>
      <c r="P368" s="479">
        <v>1.9688759877439124</v>
      </c>
      <c r="Q368" s="411">
        <v>58</v>
      </c>
    </row>
    <row r="369" spans="1:17" ht="14.4" customHeight="1" x14ac:dyDescent="0.3">
      <c r="A369" s="406" t="s">
        <v>837</v>
      </c>
      <c r="B369" s="407" t="s">
        <v>671</v>
      </c>
      <c r="C369" s="407" t="s">
        <v>672</v>
      </c>
      <c r="D369" s="407" t="s">
        <v>743</v>
      </c>
      <c r="E369" s="407" t="s">
        <v>744</v>
      </c>
      <c r="F369" s="410">
        <v>2345</v>
      </c>
      <c r="G369" s="410">
        <v>386925</v>
      </c>
      <c r="H369" s="410">
        <v>1</v>
      </c>
      <c r="I369" s="410">
        <v>165</v>
      </c>
      <c r="J369" s="410">
        <v>2981</v>
      </c>
      <c r="K369" s="410">
        <v>503789</v>
      </c>
      <c r="L369" s="410">
        <v>1.3020326936744848</v>
      </c>
      <c r="M369" s="410">
        <v>169</v>
      </c>
      <c r="N369" s="410">
        <v>2655</v>
      </c>
      <c r="O369" s="410">
        <v>464625</v>
      </c>
      <c r="P369" s="479">
        <v>1.2008141112618724</v>
      </c>
      <c r="Q369" s="411">
        <v>175</v>
      </c>
    </row>
    <row r="370" spans="1:17" ht="14.4" customHeight="1" x14ac:dyDescent="0.3">
      <c r="A370" s="406" t="s">
        <v>837</v>
      </c>
      <c r="B370" s="407" t="s">
        <v>671</v>
      </c>
      <c r="C370" s="407" t="s">
        <v>672</v>
      </c>
      <c r="D370" s="407" t="s">
        <v>745</v>
      </c>
      <c r="E370" s="407" t="s">
        <v>746</v>
      </c>
      <c r="F370" s="410">
        <v>85</v>
      </c>
      <c r="G370" s="410">
        <v>6715</v>
      </c>
      <c r="H370" s="410">
        <v>1</v>
      </c>
      <c r="I370" s="410">
        <v>79</v>
      </c>
      <c r="J370" s="410">
        <v>146</v>
      </c>
      <c r="K370" s="410">
        <v>11826</v>
      </c>
      <c r="L370" s="410">
        <v>1.7611317944899478</v>
      </c>
      <c r="M370" s="410">
        <v>81</v>
      </c>
      <c r="N370" s="410">
        <v>114</v>
      </c>
      <c r="O370" s="410">
        <v>9690</v>
      </c>
      <c r="P370" s="479">
        <v>1.4430379746835442</v>
      </c>
      <c r="Q370" s="411">
        <v>85</v>
      </c>
    </row>
    <row r="371" spans="1:17" ht="14.4" customHeight="1" x14ac:dyDescent="0.3">
      <c r="A371" s="406" t="s">
        <v>837</v>
      </c>
      <c r="B371" s="407" t="s">
        <v>671</v>
      </c>
      <c r="C371" s="407" t="s">
        <v>672</v>
      </c>
      <c r="D371" s="407" t="s">
        <v>747</v>
      </c>
      <c r="E371" s="407" t="s">
        <v>748</v>
      </c>
      <c r="F371" s="410"/>
      <c r="G371" s="410"/>
      <c r="H371" s="410"/>
      <c r="I371" s="410"/>
      <c r="J371" s="410">
        <v>7</v>
      </c>
      <c r="K371" s="410">
        <v>1141</v>
      </c>
      <c r="L371" s="410"/>
      <c r="M371" s="410">
        <v>163</v>
      </c>
      <c r="N371" s="410">
        <v>9</v>
      </c>
      <c r="O371" s="410">
        <v>1521</v>
      </c>
      <c r="P371" s="479"/>
      <c r="Q371" s="411">
        <v>169</v>
      </c>
    </row>
    <row r="372" spans="1:17" ht="14.4" customHeight="1" x14ac:dyDescent="0.3">
      <c r="A372" s="406" t="s">
        <v>837</v>
      </c>
      <c r="B372" s="407" t="s">
        <v>671</v>
      </c>
      <c r="C372" s="407" t="s">
        <v>672</v>
      </c>
      <c r="D372" s="407" t="s">
        <v>751</v>
      </c>
      <c r="E372" s="407" t="s">
        <v>752</v>
      </c>
      <c r="F372" s="410">
        <v>4</v>
      </c>
      <c r="G372" s="410">
        <v>4008</v>
      </c>
      <c r="H372" s="410">
        <v>1</v>
      </c>
      <c r="I372" s="410">
        <v>1002</v>
      </c>
      <c r="J372" s="410">
        <v>3</v>
      </c>
      <c r="K372" s="410">
        <v>3024</v>
      </c>
      <c r="L372" s="410">
        <v>0.75449101796407181</v>
      </c>
      <c r="M372" s="410">
        <v>1008</v>
      </c>
      <c r="N372" s="410">
        <v>10</v>
      </c>
      <c r="O372" s="410">
        <v>10110</v>
      </c>
      <c r="P372" s="479">
        <v>2.5224550898203595</v>
      </c>
      <c r="Q372" s="411">
        <v>1011</v>
      </c>
    </row>
    <row r="373" spans="1:17" ht="14.4" customHeight="1" x14ac:dyDescent="0.3">
      <c r="A373" s="406" t="s">
        <v>837</v>
      </c>
      <c r="B373" s="407" t="s">
        <v>671</v>
      </c>
      <c r="C373" s="407" t="s">
        <v>672</v>
      </c>
      <c r="D373" s="407" t="s">
        <v>753</v>
      </c>
      <c r="E373" s="407" t="s">
        <v>754</v>
      </c>
      <c r="F373" s="410"/>
      <c r="G373" s="410"/>
      <c r="H373" s="410"/>
      <c r="I373" s="410"/>
      <c r="J373" s="410"/>
      <c r="K373" s="410"/>
      <c r="L373" s="410"/>
      <c r="M373" s="410"/>
      <c r="N373" s="410">
        <v>1</v>
      </c>
      <c r="O373" s="410">
        <v>176</v>
      </c>
      <c r="P373" s="479"/>
      <c r="Q373" s="411">
        <v>176</v>
      </c>
    </row>
    <row r="374" spans="1:17" ht="14.4" customHeight="1" x14ac:dyDescent="0.3">
      <c r="A374" s="406" t="s">
        <v>837</v>
      </c>
      <c r="B374" s="407" t="s">
        <v>671</v>
      </c>
      <c r="C374" s="407" t="s">
        <v>672</v>
      </c>
      <c r="D374" s="407" t="s">
        <v>755</v>
      </c>
      <c r="E374" s="407" t="s">
        <v>756</v>
      </c>
      <c r="F374" s="410">
        <v>4</v>
      </c>
      <c r="G374" s="410">
        <v>8932</v>
      </c>
      <c r="H374" s="410">
        <v>1</v>
      </c>
      <c r="I374" s="410">
        <v>2233</v>
      </c>
      <c r="J374" s="410"/>
      <c r="K374" s="410"/>
      <c r="L374" s="410"/>
      <c r="M374" s="410"/>
      <c r="N374" s="410">
        <v>16</v>
      </c>
      <c r="O374" s="410">
        <v>36704</v>
      </c>
      <c r="P374" s="479">
        <v>4.1092700403045228</v>
      </c>
      <c r="Q374" s="411">
        <v>2294</v>
      </c>
    </row>
    <row r="375" spans="1:17" ht="14.4" customHeight="1" x14ac:dyDescent="0.3">
      <c r="A375" s="406" t="s">
        <v>837</v>
      </c>
      <c r="B375" s="407" t="s">
        <v>671</v>
      </c>
      <c r="C375" s="407" t="s">
        <v>672</v>
      </c>
      <c r="D375" s="407" t="s">
        <v>757</v>
      </c>
      <c r="E375" s="407" t="s">
        <v>758</v>
      </c>
      <c r="F375" s="410">
        <v>34</v>
      </c>
      <c r="G375" s="410">
        <v>8262</v>
      </c>
      <c r="H375" s="410">
        <v>1</v>
      </c>
      <c r="I375" s="410">
        <v>243</v>
      </c>
      <c r="J375" s="410">
        <v>53</v>
      </c>
      <c r="K375" s="410">
        <v>13091</v>
      </c>
      <c r="L375" s="410">
        <v>1.5844831759864439</v>
      </c>
      <c r="M375" s="410">
        <v>247</v>
      </c>
      <c r="N375" s="410">
        <v>52</v>
      </c>
      <c r="O375" s="410">
        <v>13676</v>
      </c>
      <c r="P375" s="479">
        <v>1.655289276204309</v>
      </c>
      <c r="Q375" s="411">
        <v>263</v>
      </c>
    </row>
    <row r="376" spans="1:17" ht="14.4" customHeight="1" x14ac:dyDescent="0.3">
      <c r="A376" s="406" t="s">
        <v>837</v>
      </c>
      <c r="B376" s="407" t="s">
        <v>671</v>
      </c>
      <c r="C376" s="407" t="s">
        <v>672</v>
      </c>
      <c r="D376" s="407" t="s">
        <v>759</v>
      </c>
      <c r="E376" s="407" t="s">
        <v>760</v>
      </c>
      <c r="F376" s="410"/>
      <c r="G376" s="410"/>
      <c r="H376" s="410"/>
      <c r="I376" s="410"/>
      <c r="J376" s="410"/>
      <c r="K376" s="410"/>
      <c r="L376" s="410"/>
      <c r="M376" s="410"/>
      <c r="N376" s="410">
        <v>7</v>
      </c>
      <c r="O376" s="410">
        <v>14910</v>
      </c>
      <c r="P376" s="479"/>
      <c r="Q376" s="411">
        <v>2130</v>
      </c>
    </row>
    <row r="377" spans="1:17" ht="14.4" customHeight="1" x14ac:dyDescent="0.3">
      <c r="A377" s="406" t="s">
        <v>837</v>
      </c>
      <c r="B377" s="407" t="s">
        <v>671</v>
      </c>
      <c r="C377" s="407" t="s">
        <v>672</v>
      </c>
      <c r="D377" s="407" t="s">
        <v>761</v>
      </c>
      <c r="E377" s="407" t="s">
        <v>762</v>
      </c>
      <c r="F377" s="410">
        <v>21</v>
      </c>
      <c r="G377" s="410">
        <v>4683</v>
      </c>
      <c r="H377" s="410">
        <v>1</v>
      </c>
      <c r="I377" s="410">
        <v>223</v>
      </c>
      <c r="J377" s="410">
        <v>5</v>
      </c>
      <c r="K377" s="410">
        <v>1130</v>
      </c>
      <c r="L377" s="410">
        <v>0.24129831304719196</v>
      </c>
      <c r="M377" s="410">
        <v>226</v>
      </c>
      <c r="N377" s="410">
        <v>11</v>
      </c>
      <c r="O377" s="410">
        <v>2662</v>
      </c>
      <c r="P377" s="479">
        <v>0.56843903480674784</v>
      </c>
      <c r="Q377" s="411">
        <v>242</v>
      </c>
    </row>
    <row r="378" spans="1:17" ht="14.4" customHeight="1" x14ac:dyDescent="0.3">
      <c r="A378" s="406" t="s">
        <v>837</v>
      </c>
      <c r="B378" s="407" t="s">
        <v>671</v>
      </c>
      <c r="C378" s="407" t="s">
        <v>672</v>
      </c>
      <c r="D378" s="407" t="s">
        <v>767</v>
      </c>
      <c r="E378" s="407" t="s">
        <v>676</v>
      </c>
      <c r="F378" s="410"/>
      <c r="G378" s="410"/>
      <c r="H378" s="410"/>
      <c r="I378" s="410"/>
      <c r="J378" s="410"/>
      <c r="K378" s="410"/>
      <c r="L378" s="410"/>
      <c r="M378" s="410"/>
      <c r="N378" s="410">
        <v>2</v>
      </c>
      <c r="O378" s="410">
        <v>74</v>
      </c>
      <c r="P378" s="479"/>
      <c r="Q378" s="411">
        <v>37</v>
      </c>
    </row>
    <row r="379" spans="1:17" ht="14.4" customHeight="1" x14ac:dyDescent="0.3">
      <c r="A379" s="406" t="s">
        <v>837</v>
      </c>
      <c r="B379" s="407" t="s">
        <v>671</v>
      </c>
      <c r="C379" s="407" t="s">
        <v>672</v>
      </c>
      <c r="D379" s="407" t="s">
        <v>770</v>
      </c>
      <c r="E379" s="407" t="s">
        <v>771</v>
      </c>
      <c r="F379" s="410">
        <v>316</v>
      </c>
      <c r="G379" s="410">
        <v>322952</v>
      </c>
      <c r="H379" s="410">
        <v>1</v>
      </c>
      <c r="I379" s="410">
        <v>1022</v>
      </c>
      <c r="J379" s="410">
        <v>299</v>
      </c>
      <c r="K379" s="410">
        <v>312455</v>
      </c>
      <c r="L379" s="410">
        <v>0.96749671777849344</v>
      </c>
      <c r="M379" s="410">
        <v>1045</v>
      </c>
      <c r="N379" s="410">
        <v>323</v>
      </c>
      <c r="O379" s="410">
        <v>340765</v>
      </c>
      <c r="P379" s="479">
        <v>1.0551568034878249</v>
      </c>
      <c r="Q379" s="411">
        <v>1055</v>
      </c>
    </row>
    <row r="380" spans="1:17" ht="14.4" customHeight="1" x14ac:dyDescent="0.3">
      <c r="A380" s="406" t="s">
        <v>837</v>
      </c>
      <c r="B380" s="407" t="s">
        <v>671</v>
      </c>
      <c r="C380" s="407" t="s">
        <v>672</v>
      </c>
      <c r="D380" s="407" t="s">
        <v>772</v>
      </c>
      <c r="E380" s="407" t="s">
        <v>773</v>
      </c>
      <c r="F380" s="410">
        <v>1</v>
      </c>
      <c r="G380" s="410">
        <v>266</v>
      </c>
      <c r="H380" s="410">
        <v>1</v>
      </c>
      <c r="I380" s="410">
        <v>266</v>
      </c>
      <c r="J380" s="410">
        <v>1</v>
      </c>
      <c r="K380" s="410">
        <v>269</v>
      </c>
      <c r="L380" s="410">
        <v>1.0112781954887218</v>
      </c>
      <c r="M380" s="410">
        <v>269</v>
      </c>
      <c r="N380" s="410"/>
      <c r="O380" s="410"/>
      <c r="P380" s="479"/>
      <c r="Q380" s="411"/>
    </row>
    <row r="381" spans="1:17" ht="14.4" customHeight="1" x14ac:dyDescent="0.3">
      <c r="A381" s="406" t="s">
        <v>837</v>
      </c>
      <c r="B381" s="407" t="s">
        <v>671</v>
      </c>
      <c r="C381" s="407" t="s">
        <v>672</v>
      </c>
      <c r="D381" s="407" t="s">
        <v>778</v>
      </c>
      <c r="E381" s="407" t="s">
        <v>779</v>
      </c>
      <c r="F381" s="410"/>
      <c r="G381" s="410"/>
      <c r="H381" s="410"/>
      <c r="I381" s="410"/>
      <c r="J381" s="410"/>
      <c r="K381" s="410"/>
      <c r="L381" s="410"/>
      <c r="M381" s="410"/>
      <c r="N381" s="410">
        <v>1</v>
      </c>
      <c r="O381" s="410">
        <v>314</v>
      </c>
      <c r="P381" s="479"/>
      <c r="Q381" s="411">
        <v>314</v>
      </c>
    </row>
    <row r="382" spans="1:17" ht="14.4" customHeight="1" x14ac:dyDescent="0.3">
      <c r="A382" s="406" t="s">
        <v>838</v>
      </c>
      <c r="B382" s="407" t="s">
        <v>671</v>
      </c>
      <c r="C382" s="407" t="s">
        <v>672</v>
      </c>
      <c r="D382" s="407" t="s">
        <v>675</v>
      </c>
      <c r="E382" s="407" t="s">
        <v>676</v>
      </c>
      <c r="F382" s="410">
        <v>190</v>
      </c>
      <c r="G382" s="410">
        <v>10070</v>
      </c>
      <c r="H382" s="410">
        <v>1</v>
      </c>
      <c r="I382" s="410">
        <v>53</v>
      </c>
      <c r="J382" s="410">
        <v>170</v>
      </c>
      <c r="K382" s="410">
        <v>9180</v>
      </c>
      <c r="L382" s="410">
        <v>0.9116186693147964</v>
      </c>
      <c r="M382" s="410">
        <v>54</v>
      </c>
      <c r="N382" s="410">
        <v>192</v>
      </c>
      <c r="O382" s="410">
        <v>11136</v>
      </c>
      <c r="P382" s="479">
        <v>1.1058589870903675</v>
      </c>
      <c r="Q382" s="411">
        <v>58</v>
      </c>
    </row>
    <row r="383" spans="1:17" ht="14.4" customHeight="1" x14ac:dyDescent="0.3">
      <c r="A383" s="406" t="s">
        <v>838</v>
      </c>
      <c r="B383" s="407" t="s">
        <v>671</v>
      </c>
      <c r="C383" s="407" t="s">
        <v>672</v>
      </c>
      <c r="D383" s="407" t="s">
        <v>677</v>
      </c>
      <c r="E383" s="407" t="s">
        <v>678</v>
      </c>
      <c r="F383" s="410">
        <v>94</v>
      </c>
      <c r="G383" s="410">
        <v>11374</v>
      </c>
      <c r="H383" s="410">
        <v>1</v>
      </c>
      <c r="I383" s="410">
        <v>121</v>
      </c>
      <c r="J383" s="410">
        <v>92</v>
      </c>
      <c r="K383" s="410">
        <v>11316</v>
      </c>
      <c r="L383" s="410">
        <v>0.99490065060664679</v>
      </c>
      <c r="M383" s="410">
        <v>123</v>
      </c>
      <c r="N383" s="410">
        <v>108</v>
      </c>
      <c r="O383" s="410">
        <v>14148</v>
      </c>
      <c r="P383" s="479">
        <v>1.2438895727096888</v>
      </c>
      <c r="Q383" s="411">
        <v>131</v>
      </c>
    </row>
    <row r="384" spans="1:17" ht="14.4" customHeight="1" x14ac:dyDescent="0.3">
      <c r="A384" s="406" t="s">
        <v>838</v>
      </c>
      <c r="B384" s="407" t="s">
        <v>671</v>
      </c>
      <c r="C384" s="407" t="s">
        <v>672</v>
      </c>
      <c r="D384" s="407" t="s">
        <v>679</v>
      </c>
      <c r="E384" s="407" t="s">
        <v>680</v>
      </c>
      <c r="F384" s="410">
        <v>9</v>
      </c>
      <c r="G384" s="410">
        <v>1566</v>
      </c>
      <c r="H384" s="410">
        <v>1</v>
      </c>
      <c r="I384" s="410">
        <v>174</v>
      </c>
      <c r="J384" s="410">
        <v>11</v>
      </c>
      <c r="K384" s="410">
        <v>1947</v>
      </c>
      <c r="L384" s="410">
        <v>1.2432950191570882</v>
      </c>
      <c r="M384" s="410">
        <v>177</v>
      </c>
      <c r="N384" s="410">
        <v>6</v>
      </c>
      <c r="O384" s="410">
        <v>1134</v>
      </c>
      <c r="P384" s="479">
        <v>0.72413793103448276</v>
      </c>
      <c r="Q384" s="411">
        <v>189</v>
      </c>
    </row>
    <row r="385" spans="1:17" ht="14.4" customHeight="1" x14ac:dyDescent="0.3">
      <c r="A385" s="406" t="s">
        <v>838</v>
      </c>
      <c r="B385" s="407" t="s">
        <v>671</v>
      </c>
      <c r="C385" s="407" t="s">
        <v>672</v>
      </c>
      <c r="D385" s="407" t="s">
        <v>683</v>
      </c>
      <c r="E385" s="407" t="s">
        <v>684</v>
      </c>
      <c r="F385" s="410">
        <v>4</v>
      </c>
      <c r="G385" s="410">
        <v>1520</v>
      </c>
      <c r="H385" s="410">
        <v>1</v>
      </c>
      <c r="I385" s="410">
        <v>380</v>
      </c>
      <c r="J385" s="410">
        <v>17</v>
      </c>
      <c r="K385" s="410">
        <v>6528</v>
      </c>
      <c r="L385" s="410">
        <v>4.2947368421052632</v>
      </c>
      <c r="M385" s="410">
        <v>384</v>
      </c>
      <c r="N385" s="410">
        <v>14</v>
      </c>
      <c r="O385" s="410">
        <v>5698</v>
      </c>
      <c r="P385" s="479">
        <v>3.7486842105263158</v>
      </c>
      <c r="Q385" s="411">
        <v>407</v>
      </c>
    </row>
    <row r="386" spans="1:17" ht="14.4" customHeight="1" x14ac:dyDescent="0.3">
      <c r="A386" s="406" t="s">
        <v>838</v>
      </c>
      <c r="B386" s="407" t="s">
        <v>671</v>
      </c>
      <c r="C386" s="407" t="s">
        <v>672</v>
      </c>
      <c r="D386" s="407" t="s">
        <v>685</v>
      </c>
      <c r="E386" s="407" t="s">
        <v>686</v>
      </c>
      <c r="F386" s="410">
        <v>22</v>
      </c>
      <c r="G386" s="410">
        <v>3696</v>
      </c>
      <c r="H386" s="410">
        <v>1</v>
      </c>
      <c r="I386" s="410">
        <v>168</v>
      </c>
      <c r="J386" s="410">
        <v>33</v>
      </c>
      <c r="K386" s="410">
        <v>5676</v>
      </c>
      <c r="L386" s="410">
        <v>1.5357142857142858</v>
      </c>
      <c r="M386" s="410">
        <v>172</v>
      </c>
      <c r="N386" s="410">
        <v>22</v>
      </c>
      <c r="O386" s="410">
        <v>3938</v>
      </c>
      <c r="P386" s="479">
        <v>1.0654761904761905</v>
      </c>
      <c r="Q386" s="411">
        <v>179</v>
      </c>
    </row>
    <row r="387" spans="1:17" ht="14.4" customHeight="1" x14ac:dyDescent="0.3">
      <c r="A387" s="406" t="s">
        <v>838</v>
      </c>
      <c r="B387" s="407" t="s">
        <v>671</v>
      </c>
      <c r="C387" s="407" t="s">
        <v>672</v>
      </c>
      <c r="D387" s="407" t="s">
        <v>689</v>
      </c>
      <c r="E387" s="407" t="s">
        <v>690</v>
      </c>
      <c r="F387" s="410">
        <v>35</v>
      </c>
      <c r="G387" s="410">
        <v>11060</v>
      </c>
      <c r="H387" s="410">
        <v>1</v>
      </c>
      <c r="I387" s="410">
        <v>316</v>
      </c>
      <c r="J387" s="410">
        <v>9</v>
      </c>
      <c r="K387" s="410">
        <v>2898</v>
      </c>
      <c r="L387" s="410">
        <v>0.26202531645569621</v>
      </c>
      <c r="M387" s="410">
        <v>322</v>
      </c>
      <c r="N387" s="410">
        <v>7</v>
      </c>
      <c r="O387" s="410">
        <v>2345</v>
      </c>
      <c r="P387" s="479">
        <v>0.21202531645569619</v>
      </c>
      <c r="Q387" s="411">
        <v>335</v>
      </c>
    </row>
    <row r="388" spans="1:17" ht="14.4" customHeight="1" x14ac:dyDescent="0.3">
      <c r="A388" s="406" t="s">
        <v>838</v>
      </c>
      <c r="B388" s="407" t="s">
        <v>671</v>
      </c>
      <c r="C388" s="407" t="s">
        <v>672</v>
      </c>
      <c r="D388" s="407" t="s">
        <v>693</v>
      </c>
      <c r="E388" s="407" t="s">
        <v>694</v>
      </c>
      <c r="F388" s="410">
        <v>116</v>
      </c>
      <c r="G388" s="410">
        <v>39208</v>
      </c>
      <c r="H388" s="410">
        <v>1</v>
      </c>
      <c r="I388" s="410">
        <v>338</v>
      </c>
      <c r="J388" s="410">
        <v>79</v>
      </c>
      <c r="K388" s="410">
        <v>26939</v>
      </c>
      <c r="L388" s="410">
        <v>0.68707916751683329</v>
      </c>
      <c r="M388" s="410">
        <v>341</v>
      </c>
      <c r="N388" s="410">
        <v>171</v>
      </c>
      <c r="O388" s="410">
        <v>59679</v>
      </c>
      <c r="P388" s="479">
        <v>1.5221128341154866</v>
      </c>
      <c r="Q388" s="411">
        <v>349</v>
      </c>
    </row>
    <row r="389" spans="1:17" ht="14.4" customHeight="1" x14ac:dyDescent="0.3">
      <c r="A389" s="406" t="s">
        <v>838</v>
      </c>
      <c r="B389" s="407" t="s">
        <v>671</v>
      </c>
      <c r="C389" s="407" t="s">
        <v>672</v>
      </c>
      <c r="D389" s="407" t="s">
        <v>701</v>
      </c>
      <c r="E389" s="407" t="s">
        <v>702</v>
      </c>
      <c r="F389" s="410">
        <v>3</v>
      </c>
      <c r="G389" s="410">
        <v>324</v>
      </c>
      <c r="H389" s="410">
        <v>1</v>
      </c>
      <c r="I389" s="410">
        <v>108</v>
      </c>
      <c r="J389" s="410">
        <v>11</v>
      </c>
      <c r="K389" s="410">
        <v>1199</v>
      </c>
      <c r="L389" s="410">
        <v>3.7006172839506171</v>
      </c>
      <c r="M389" s="410">
        <v>109</v>
      </c>
      <c r="N389" s="410">
        <v>10</v>
      </c>
      <c r="O389" s="410">
        <v>1170</v>
      </c>
      <c r="P389" s="479">
        <v>3.6111111111111112</v>
      </c>
      <c r="Q389" s="411">
        <v>117</v>
      </c>
    </row>
    <row r="390" spans="1:17" ht="14.4" customHeight="1" x14ac:dyDescent="0.3">
      <c r="A390" s="406" t="s">
        <v>838</v>
      </c>
      <c r="B390" s="407" t="s">
        <v>671</v>
      </c>
      <c r="C390" s="407" t="s">
        <v>672</v>
      </c>
      <c r="D390" s="407" t="s">
        <v>703</v>
      </c>
      <c r="E390" s="407" t="s">
        <v>704</v>
      </c>
      <c r="F390" s="410"/>
      <c r="G390" s="410"/>
      <c r="H390" s="410"/>
      <c r="I390" s="410"/>
      <c r="J390" s="410"/>
      <c r="K390" s="410"/>
      <c r="L390" s="410"/>
      <c r="M390" s="410"/>
      <c r="N390" s="410">
        <v>1</v>
      </c>
      <c r="O390" s="410">
        <v>49</v>
      </c>
      <c r="P390" s="479"/>
      <c r="Q390" s="411">
        <v>49</v>
      </c>
    </row>
    <row r="391" spans="1:17" ht="14.4" customHeight="1" x14ac:dyDescent="0.3">
      <c r="A391" s="406" t="s">
        <v>838</v>
      </c>
      <c r="B391" s="407" t="s">
        <v>671</v>
      </c>
      <c r="C391" s="407" t="s">
        <v>672</v>
      </c>
      <c r="D391" s="407" t="s">
        <v>705</v>
      </c>
      <c r="E391" s="407" t="s">
        <v>706</v>
      </c>
      <c r="F391" s="410">
        <v>1</v>
      </c>
      <c r="G391" s="410">
        <v>365</v>
      </c>
      <c r="H391" s="410">
        <v>1</v>
      </c>
      <c r="I391" s="410">
        <v>365</v>
      </c>
      <c r="J391" s="410"/>
      <c r="K391" s="410"/>
      <c r="L391" s="410"/>
      <c r="M391" s="410"/>
      <c r="N391" s="410"/>
      <c r="O391" s="410"/>
      <c r="P391" s="479"/>
      <c r="Q391" s="411"/>
    </row>
    <row r="392" spans="1:17" ht="14.4" customHeight="1" x14ac:dyDescent="0.3">
      <c r="A392" s="406" t="s">
        <v>838</v>
      </c>
      <c r="B392" s="407" t="s">
        <v>671</v>
      </c>
      <c r="C392" s="407" t="s">
        <v>672</v>
      </c>
      <c r="D392" s="407" t="s">
        <v>707</v>
      </c>
      <c r="E392" s="407" t="s">
        <v>708</v>
      </c>
      <c r="F392" s="410">
        <v>8</v>
      </c>
      <c r="G392" s="410">
        <v>296</v>
      </c>
      <c r="H392" s="410">
        <v>1</v>
      </c>
      <c r="I392" s="410">
        <v>37</v>
      </c>
      <c r="J392" s="410">
        <v>11</v>
      </c>
      <c r="K392" s="410">
        <v>407</v>
      </c>
      <c r="L392" s="410">
        <v>1.375</v>
      </c>
      <c r="M392" s="410">
        <v>37</v>
      </c>
      <c r="N392" s="410">
        <v>11</v>
      </c>
      <c r="O392" s="410">
        <v>418</v>
      </c>
      <c r="P392" s="479">
        <v>1.4121621621621621</v>
      </c>
      <c r="Q392" s="411">
        <v>38</v>
      </c>
    </row>
    <row r="393" spans="1:17" ht="14.4" customHeight="1" x14ac:dyDescent="0.3">
      <c r="A393" s="406" t="s">
        <v>838</v>
      </c>
      <c r="B393" s="407" t="s">
        <v>671</v>
      </c>
      <c r="C393" s="407" t="s">
        <v>672</v>
      </c>
      <c r="D393" s="407" t="s">
        <v>713</v>
      </c>
      <c r="E393" s="407" t="s">
        <v>714</v>
      </c>
      <c r="F393" s="410"/>
      <c r="G393" s="410"/>
      <c r="H393" s="410"/>
      <c r="I393" s="410"/>
      <c r="J393" s="410">
        <v>1</v>
      </c>
      <c r="K393" s="410">
        <v>676</v>
      </c>
      <c r="L393" s="410"/>
      <c r="M393" s="410">
        <v>676</v>
      </c>
      <c r="N393" s="410"/>
      <c r="O393" s="410"/>
      <c r="P393" s="479"/>
      <c r="Q393" s="411"/>
    </row>
    <row r="394" spans="1:17" ht="14.4" customHeight="1" x14ac:dyDescent="0.3">
      <c r="A394" s="406" t="s">
        <v>838</v>
      </c>
      <c r="B394" s="407" t="s">
        <v>671</v>
      </c>
      <c r="C394" s="407" t="s">
        <v>672</v>
      </c>
      <c r="D394" s="407" t="s">
        <v>715</v>
      </c>
      <c r="E394" s="407" t="s">
        <v>716</v>
      </c>
      <c r="F394" s="410">
        <v>1</v>
      </c>
      <c r="G394" s="410">
        <v>136</v>
      </c>
      <c r="H394" s="410">
        <v>1</v>
      </c>
      <c r="I394" s="410">
        <v>136</v>
      </c>
      <c r="J394" s="410"/>
      <c r="K394" s="410"/>
      <c r="L394" s="410"/>
      <c r="M394" s="410"/>
      <c r="N394" s="410">
        <v>1</v>
      </c>
      <c r="O394" s="410">
        <v>147</v>
      </c>
      <c r="P394" s="479">
        <v>1.0808823529411764</v>
      </c>
      <c r="Q394" s="411">
        <v>147</v>
      </c>
    </row>
    <row r="395" spans="1:17" ht="14.4" customHeight="1" x14ac:dyDescent="0.3">
      <c r="A395" s="406" t="s">
        <v>838</v>
      </c>
      <c r="B395" s="407" t="s">
        <v>671</v>
      </c>
      <c r="C395" s="407" t="s">
        <v>672</v>
      </c>
      <c r="D395" s="407" t="s">
        <v>717</v>
      </c>
      <c r="E395" s="407" t="s">
        <v>718</v>
      </c>
      <c r="F395" s="410">
        <v>132</v>
      </c>
      <c r="G395" s="410">
        <v>37092</v>
      </c>
      <c r="H395" s="410">
        <v>1</v>
      </c>
      <c r="I395" s="410">
        <v>281</v>
      </c>
      <c r="J395" s="410">
        <v>129</v>
      </c>
      <c r="K395" s="410">
        <v>36765</v>
      </c>
      <c r="L395" s="410">
        <v>0.99118408282109349</v>
      </c>
      <c r="M395" s="410">
        <v>285</v>
      </c>
      <c r="N395" s="410">
        <v>150</v>
      </c>
      <c r="O395" s="410">
        <v>45600</v>
      </c>
      <c r="P395" s="479">
        <v>1.2293756065998058</v>
      </c>
      <c r="Q395" s="411">
        <v>304</v>
      </c>
    </row>
    <row r="396" spans="1:17" ht="14.4" customHeight="1" x14ac:dyDescent="0.3">
      <c r="A396" s="406" t="s">
        <v>838</v>
      </c>
      <c r="B396" s="407" t="s">
        <v>671</v>
      </c>
      <c r="C396" s="407" t="s">
        <v>672</v>
      </c>
      <c r="D396" s="407" t="s">
        <v>721</v>
      </c>
      <c r="E396" s="407" t="s">
        <v>722</v>
      </c>
      <c r="F396" s="410">
        <v>44</v>
      </c>
      <c r="G396" s="410">
        <v>20064</v>
      </c>
      <c r="H396" s="410">
        <v>1</v>
      </c>
      <c r="I396" s="410">
        <v>456</v>
      </c>
      <c r="J396" s="410">
        <v>53</v>
      </c>
      <c r="K396" s="410">
        <v>24486</v>
      </c>
      <c r="L396" s="410">
        <v>1.2203947368421053</v>
      </c>
      <c r="M396" s="410">
        <v>462</v>
      </c>
      <c r="N396" s="410">
        <v>47</v>
      </c>
      <c r="O396" s="410">
        <v>23218</v>
      </c>
      <c r="P396" s="479">
        <v>1.1571969696969697</v>
      </c>
      <c r="Q396" s="411">
        <v>494</v>
      </c>
    </row>
    <row r="397" spans="1:17" ht="14.4" customHeight="1" x14ac:dyDescent="0.3">
      <c r="A397" s="406" t="s">
        <v>838</v>
      </c>
      <c r="B397" s="407" t="s">
        <v>671</v>
      </c>
      <c r="C397" s="407" t="s">
        <v>672</v>
      </c>
      <c r="D397" s="407" t="s">
        <v>725</v>
      </c>
      <c r="E397" s="407" t="s">
        <v>726</v>
      </c>
      <c r="F397" s="410">
        <v>168</v>
      </c>
      <c r="G397" s="410">
        <v>58464</v>
      </c>
      <c r="H397" s="410">
        <v>1</v>
      </c>
      <c r="I397" s="410">
        <v>348</v>
      </c>
      <c r="J397" s="410">
        <v>166</v>
      </c>
      <c r="K397" s="410">
        <v>59096</v>
      </c>
      <c r="L397" s="410">
        <v>1.0108100711548988</v>
      </c>
      <c r="M397" s="410">
        <v>356</v>
      </c>
      <c r="N397" s="410">
        <v>167</v>
      </c>
      <c r="O397" s="410">
        <v>61790</v>
      </c>
      <c r="P397" s="479">
        <v>1.0568897099069512</v>
      </c>
      <c r="Q397" s="411">
        <v>370</v>
      </c>
    </row>
    <row r="398" spans="1:17" ht="14.4" customHeight="1" x14ac:dyDescent="0.3">
      <c r="A398" s="406" t="s">
        <v>838</v>
      </c>
      <c r="B398" s="407" t="s">
        <v>671</v>
      </c>
      <c r="C398" s="407" t="s">
        <v>672</v>
      </c>
      <c r="D398" s="407" t="s">
        <v>729</v>
      </c>
      <c r="E398" s="407" t="s">
        <v>730</v>
      </c>
      <c r="F398" s="410">
        <v>1</v>
      </c>
      <c r="G398" s="410">
        <v>103</v>
      </c>
      <c r="H398" s="410">
        <v>1</v>
      </c>
      <c r="I398" s="410">
        <v>103</v>
      </c>
      <c r="J398" s="410">
        <v>4</v>
      </c>
      <c r="K398" s="410">
        <v>420</v>
      </c>
      <c r="L398" s="410">
        <v>4.0776699029126213</v>
      </c>
      <c r="M398" s="410">
        <v>105</v>
      </c>
      <c r="N398" s="410">
        <v>3</v>
      </c>
      <c r="O398" s="410">
        <v>333</v>
      </c>
      <c r="P398" s="479">
        <v>3.233009708737864</v>
      </c>
      <c r="Q398" s="411">
        <v>111</v>
      </c>
    </row>
    <row r="399" spans="1:17" ht="14.4" customHeight="1" x14ac:dyDescent="0.3">
      <c r="A399" s="406" t="s">
        <v>838</v>
      </c>
      <c r="B399" s="407" t="s">
        <v>671</v>
      </c>
      <c r="C399" s="407" t="s">
        <v>672</v>
      </c>
      <c r="D399" s="407" t="s">
        <v>731</v>
      </c>
      <c r="E399" s="407" t="s">
        <v>732</v>
      </c>
      <c r="F399" s="410">
        <v>4</v>
      </c>
      <c r="G399" s="410">
        <v>460</v>
      </c>
      <c r="H399" s="410">
        <v>1</v>
      </c>
      <c r="I399" s="410">
        <v>115</v>
      </c>
      <c r="J399" s="410">
        <v>3</v>
      </c>
      <c r="K399" s="410">
        <v>351</v>
      </c>
      <c r="L399" s="410">
        <v>0.7630434782608696</v>
      </c>
      <c r="M399" s="410">
        <v>117</v>
      </c>
      <c r="N399" s="410">
        <v>2</v>
      </c>
      <c r="O399" s="410">
        <v>250</v>
      </c>
      <c r="P399" s="479">
        <v>0.54347826086956519</v>
      </c>
      <c r="Q399" s="411">
        <v>125</v>
      </c>
    </row>
    <row r="400" spans="1:17" ht="14.4" customHeight="1" x14ac:dyDescent="0.3">
      <c r="A400" s="406" t="s">
        <v>838</v>
      </c>
      <c r="B400" s="407" t="s">
        <v>671</v>
      </c>
      <c r="C400" s="407" t="s">
        <v>672</v>
      </c>
      <c r="D400" s="407" t="s">
        <v>733</v>
      </c>
      <c r="E400" s="407" t="s">
        <v>734</v>
      </c>
      <c r="F400" s="410">
        <v>6</v>
      </c>
      <c r="G400" s="410">
        <v>2742</v>
      </c>
      <c r="H400" s="410">
        <v>1</v>
      </c>
      <c r="I400" s="410">
        <v>457</v>
      </c>
      <c r="J400" s="410">
        <v>16</v>
      </c>
      <c r="K400" s="410">
        <v>7408</v>
      </c>
      <c r="L400" s="410">
        <v>2.7016776075857041</v>
      </c>
      <c r="M400" s="410">
        <v>463</v>
      </c>
      <c r="N400" s="410">
        <v>9</v>
      </c>
      <c r="O400" s="410">
        <v>4455</v>
      </c>
      <c r="P400" s="479">
        <v>1.6247264770240699</v>
      </c>
      <c r="Q400" s="411">
        <v>495</v>
      </c>
    </row>
    <row r="401" spans="1:17" ht="14.4" customHeight="1" x14ac:dyDescent="0.3">
      <c r="A401" s="406" t="s">
        <v>838</v>
      </c>
      <c r="B401" s="407" t="s">
        <v>671</v>
      </c>
      <c r="C401" s="407" t="s">
        <v>672</v>
      </c>
      <c r="D401" s="407" t="s">
        <v>735</v>
      </c>
      <c r="E401" s="407" t="s">
        <v>736</v>
      </c>
      <c r="F401" s="410">
        <v>3</v>
      </c>
      <c r="G401" s="410">
        <v>3735</v>
      </c>
      <c r="H401" s="410">
        <v>1</v>
      </c>
      <c r="I401" s="410">
        <v>1245</v>
      </c>
      <c r="J401" s="410">
        <v>1</v>
      </c>
      <c r="K401" s="410">
        <v>1268</v>
      </c>
      <c r="L401" s="410">
        <v>0.33949129852744309</v>
      </c>
      <c r="M401" s="410">
        <v>1268</v>
      </c>
      <c r="N401" s="410"/>
      <c r="O401" s="410"/>
      <c r="P401" s="479"/>
      <c r="Q401" s="411"/>
    </row>
    <row r="402" spans="1:17" ht="14.4" customHeight="1" x14ac:dyDescent="0.3">
      <c r="A402" s="406" t="s">
        <v>838</v>
      </c>
      <c r="B402" s="407" t="s">
        <v>671</v>
      </c>
      <c r="C402" s="407" t="s">
        <v>672</v>
      </c>
      <c r="D402" s="407" t="s">
        <v>737</v>
      </c>
      <c r="E402" s="407" t="s">
        <v>738</v>
      </c>
      <c r="F402" s="410">
        <v>2</v>
      </c>
      <c r="G402" s="410">
        <v>858</v>
      </c>
      <c r="H402" s="410">
        <v>1</v>
      </c>
      <c r="I402" s="410">
        <v>429</v>
      </c>
      <c r="J402" s="410">
        <v>7</v>
      </c>
      <c r="K402" s="410">
        <v>3059</v>
      </c>
      <c r="L402" s="410">
        <v>3.5652680652680653</v>
      </c>
      <c r="M402" s="410">
        <v>437</v>
      </c>
      <c r="N402" s="410">
        <v>5</v>
      </c>
      <c r="O402" s="410">
        <v>2280</v>
      </c>
      <c r="P402" s="479">
        <v>2.6573426573426575</v>
      </c>
      <c r="Q402" s="411">
        <v>456</v>
      </c>
    </row>
    <row r="403" spans="1:17" ht="14.4" customHeight="1" x14ac:dyDescent="0.3">
      <c r="A403" s="406" t="s">
        <v>838</v>
      </c>
      <c r="B403" s="407" t="s">
        <v>671</v>
      </c>
      <c r="C403" s="407" t="s">
        <v>672</v>
      </c>
      <c r="D403" s="407" t="s">
        <v>739</v>
      </c>
      <c r="E403" s="407" t="s">
        <v>740</v>
      </c>
      <c r="F403" s="410">
        <v>130</v>
      </c>
      <c r="G403" s="410">
        <v>6890</v>
      </c>
      <c r="H403" s="410">
        <v>1</v>
      </c>
      <c r="I403" s="410">
        <v>53</v>
      </c>
      <c r="J403" s="410">
        <v>162</v>
      </c>
      <c r="K403" s="410">
        <v>8748</v>
      </c>
      <c r="L403" s="410">
        <v>1.2696661828737301</v>
      </c>
      <c r="M403" s="410">
        <v>54</v>
      </c>
      <c r="N403" s="410">
        <v>110</v>
      </c>
      <c r="O403" s="410">
        <v>6380</v>
      </c>
      <c r="P403" s="479">
        <v>0.92597968069666181</v>
      </c>
      <c r="Q403" s="411">
        <v>58</v>
      </c>
    </row>
    <row r="404" spans="1:17" ht="14.4" customHeight="1" x14ac:dyDescent="0.3">
      <c r="A404" s="406" t="s">
        <v>838</v>
      </c>
      <c r="B404" s="407" t="s">
        <v>671</v>
      </c>
      <c r="C404" s="407" t="s">
        <v>672</v>
      </c>
      <c r="D404" s="407" t="s">
        <v>743</v>
      </c>
      <c r="E404" s="407" t="s">
        <v>744</v>
      </c>
      <c r="F404" s="410">
        <v>322</v>
      </c>
      <c r="G404" s="410">
        <v>53130</v>
      </c>
      <c r="H404" s="410">
        <v>1</v>
      </c>
      <c r="I404" s="410">
        <v>165</v>
      </c>
      <c r="J404" s="410">
        <v>388</v>
      </c>
      <c r="K404" s="410">
        <v>65572</v>
      </c>
      <c r="L404" s="410">
        <v>1.2341803124411821</v>
      </c>
      <c r="M404" s="410">
        <v>169</v>
      </c>
      <c r="N404" s="410">
        <v>407</v>
      </c>
      <c r="O404" s="410">
        <v>71225</v>
      </c>
      <c r="P404" s="479">
        <v>1.3405797101449275</v>
      </c>
      <c r="Q404" s="411">
        <v>175</v>
      </c>
    </row>
    <row r="405" spans="1:17" ht="14.4" customHeight="1" x14ac:dyDescent="0.3">
      <c r="A405" s="406" t="s">
        <v>838</v>
      </c>
      <c r="B405" s="407" t="s">
        <v>671</v>
      </c>
      <c r="C405" s="407" t="s">
        <v>672</v>
      </c>
      <c r="D405" s="407" t="s">
        <v>745</v>
      </c>
      <c r="E405" s="407" t="s">
        <v>746</v>
      </c>
      <c r="F405" s="410">
        <v>15</v>
      </c>
      <c r="G405" s="410">
        <v>1185</v>
      </c>
      <c r="H405" s="410">
        <v>1</v>
      </c>
      <c r="I405" s="410">
        <v>79</v>
      </c>
      <c r="J405" s="410">
        <v>12</v>
      </c>
      <c r="K405" s="410">
        <v>972</v>
      </c>
      <c r="L405" s="410">
        <v>0.82025316455696207</v>
      </c>
      <c r="M405" s="410">
        <v>81</v>
      </c>
      <c r="N405" s="410">
        <v>7</v>
      </c>
      <c r="O405" s="410">
        <v>595</v>
      </c>
      <c r="P405" s="479">
        <v>0.50210970464135019</v>
      </c>
      <c r="Q405" s="411">
        <v>85</v>
      </c>
    </row>
    <row r="406" spans="1:17" ht="14.4" customHeight="1" x14ac:dyDescent="0.3">
      <c r="A406" s="406" t="s">
        <v>838</v>
      </c>
      <c r="B406" s="407" t="s">
        <v>671</v>
      </c>
      <c r="C406" s="407" t="s">
        <v>672</v>
      </c>
      <c r="D406" s="407" t="s">
        <v>747</v>
      </c>
      <c r="E406" s="407" t="s">
        <v>748</v>
      </c>
      <c r="F406" s="410">
        <v>3</v>
      </c>
      <c r="G406" s="410">
        <v>480</v>
      </c>
      <c r="H406" s="410">
        <v>1</v>
      </c>
      <c r="I406" s="410">
        <v>160</v>
      </c>
      <c r="J406" s="410">
        <v>2</v>
      </c>
      <c r="K406" s="410">
        <v>326</v>
      </c>
      <c r="L406" s="410">
        <v>0.6791666666666667</v>
      </c>
      <c r="M406" s="410">
        <v>163</v>
      </c>
      <c r="N406" s="410">
        <v>3</v>
      </c>
      <c r="O406" s="410">
        <v>507</v>
      </c>
      <c r="P406" s="479">
        <v>1.0562499999999999</v>
      </c>
      <c r="Q406" s="411">
        <v>169</v>
      </c>
    </row>
    <row r="407" spans="1:17" ht="14.4" customHeight="1" x14ac:dyDescent="0.3">
      <c r="A407" s="406" t="s">
        <v>838</v>
      </c>
      <c r="B407" s="407" t="s">
        <v>671</v>
      </c>
      <c r="C407" s="407" t="s">
        <v>672</v>
      </c>
      <c r="D407" s="407" t="s">
        <v>749</v>
      </c>
      <c r="E407" s="407" t="s">
        <v>750</v>
      </c>
      <c r="F407" s="410">
        <v>3</v>
      </c>
      <c r="G407" s="410">
        <v>81</v>
      </c>
      <c r="H407" s="410">
        <v>1</v>
      </c>
      <c r="I407" s="410">
        <v>27</v>
      </c>
      <c r="J407" s="410"/>
      <c r="K407" s="410"/>
      <c r="L407" s="410"/>
      <c r="M407" s="410"/>
      <c r="N407" s="410">
        <v>1</v>
      </c>
      <c r="O407" s="410">
        <v>29</v>
      </c>
      <c r="P407" s="479">
        <v>0.35802469135802467</v>
      </c>
      <c r="Q407" s="411">
        <v>29</v>
      </c>
    </row>
    <row r="408" spans="1:17" ht="14.4" customHeight="1" x14ac:dyDescent="0.3">
      <c r="A408" s="406" t="s">
        <v>838</v>
      </c>
      <c r="B408" s="407" t="s">
        <v>671</v>
      </c>
      <c r="C408" s="407" t="s">
        <v>672</v>
      </c>
      <c r="D408" s="407" t="s">
        <v>751</v>
      </c>
      <c r="E408" s="407" t="s">
        <v>752</v>
      </c>
      <c r="F408" s="410">
        <v>11</v>
      </c>
      <c r="G408" s="410">
        <v>11022</v>
      </c>
      <c r="H408" s="410">
        <v>1</v>
      </c>
      <c r="I408" s="410">
        <v>1002</v>
      </c>
      <c r="J408" s="410">
        <v>7</v>
      </c>
      <c r="K408" s="410">
        <v>7056</v>
      </c>
      <c r="L408" s="410">
        <v>0.64017419706042455</v>
      </c>
      <c r="M408" s="410">
        <v>1008</v>
      </c>
      <c r="N408" s="410"/>
      <c r="O408" s="410"/>
      <c r="P408" s="479"/>
      <c r="Q408" s="411"/>
    </row>
    <row r="409" spans="1:17" ht="14.4" customHeight="1" x14ac:dyDescent="0.3">
      <c r="A409" s="406" t="s">
        <v>838</v>
      </c>
      <c r="B409" s="407" t="s">
        <v>671</v>
      </c>
      <c r="C409" s="407" t="s">
        <v>672</v>
      </c>
      <c r="D409" s="407" t="s">
        <v>753</v>
      </c>
      <c r="E409" s="407" t="s">
        <v>754</v>
      </c>
      <c r="F409" s="410">
        <v>2</v>
      </c>
      <c r="G409" s="410">
        <v>334</v>
      </c>
      <c r="H409" s="410">
        <v>1</v>
      </c>
      <c r="I409" s="410">
        <v>167</v>
      </c>
      <c r="J409" s="410">
        <v>1</v>
      </c>
      <c r="K409" s="410">
        <v>170</v>
      </c>
      <c r="L409" s="410">
        <v>0.50898203592814373</v>
      </c>
      <c r="M409" s="410">
        <v>170</v>
      </c>
      <c r="N409" s="410">
        <v>1</v>
      </c>
      <c r="O409" s="410">
        <v>176</v>
      </c>
      <c r="P409" s="479">
        <v>0.52694610778443118</v>
      </c>
      <c r="Q409" s="411">
        <v>176</v>
      </c>
    </row>
    <row r="410" spans="1:17" ht="14.4" customHeight="1" x14ac:dyDescent="0.3">
      <c r="A410" s="406" t="s">
        <v>838</v>
      </c>
      <c r="B410" s="407" t="s">
        <v>671</v>
      </c>
      <c r="C410" s="407" t="s">
        <v>672</v>
      </c>
      <c r="D410" s="407" t="s">
        <v>755</v>
      </c>
      <c r="E410" s="407" t="s">
        <v>756</v>
      </c>
      <c r="F410" s="410">
        <v>10</v>
      </c>
      <c r="G410" s="410">
        <v>22330</v>
      </c>
      <c r="H410" s="410">
        <v>1</v>
      </c>
      <c r="I410" s="410">
        <v>2233</v>
      </c>
      <c r="J410" s="410">
        <v>7</v>
      </c>
      <c r="K410" s="410">
        <v>15848</v>
      </c>
      <c r="L410" s="410">
        <v>0.70971786833855799</v>
      </c>
      <c r="M410" s="410">
        <v>2264</v>
      </c>
      <c r="N410" s="410"/>
      <c r="O410" s="410"/>
      <c r="P410" s="479"/>
      <c r="Q410" s="411"/>
    </row>
    <row r="411" spans="1:17" ht="14.4" customHeight="1" x14ac:dyDescent="0.3">
      <c r="A411" s="406" t="s">
        <v>838</v>
      </c>
      <c r="B411" s="407" t="s">
        <v>671</v>
      </c>
      <c r="C411" s="407" t="s">
        <v>672</v>
      </c>
      <c r="D411" s="407" t="s">
        <v>757</v>
      </c>
      <c r="E411" s="407" t="s">
        <v>758</v>
      </c>
      <c r="F411" s="410">
        <v>4</v>
      </c>
      <c r="G411" s="410">
        <v>972</v>
      </c>
      <c r="H411" s="410">
        <v>1</v>
      </c>
      <c r="I411" s="410">
        <v>243</v>
      </c>
      <c r="J411" s="410">
        <v>4</v>
      </c>
      <c r="K411" s="410">
        <v>988</v>
      </c>
      <c r="L411" s="410">
        <v>1.0164609053497942</v>
      </c>
      <c r="M411" s="410">
        <v>247</v>
      </c>
      <c r="N411" s="410">
        <v>2</v>
      </c>
      <c r="O411" s="410">
        <v>526</v>
      </c>
      <c r="P411" s="479">
        <v>0.54115226337448563</v>
      </c>
      <c r="Q411" s="411">
        <v>263</v>
      </c>
    </row>
    <row r="412" spans="1:17" ht="14.4" customHeight="1" x14ac:dyDescent="0.3">
      <c r="A412" s="406" t="s">
        <v>838</v>
      </c>
      <c r="B412" s="407" t="s">
        <v>671</v>
      </c>
      <c r="C412" s="407" t="s">
        <v>672</v>
      </c>
      <c r="D412" s="407" t="s">
        <v>759</v>
      </c>
      <c r="E412" s="407" t="s">
        <v>760</v>
      </c>
      <c r="F412" s="410">
        <v>1</v>
      </c>
      <c r="G412" s="410">
        <v>1993</v>
      </c>
      <c r="H412" s="410">
        <v>1</v>
      </c>
      <c r="I412" s="410">
        <v>1993</v>
      </c>
      <c r="J412" s="410">
        <v>2</v>
      </c>
      <c r="K412" s="410">
        <v>4024</v>
      </c>
      <c r="L412" s="410">
        <v>2.0190667335674863</v>
      </c>
      <c r="M412" s="410">
        <v>2012</v>
      </c>
      <c r="N412" s="410">
        <v>4</v>
      </c>
      <c r="O412" s="410">
        <v>8520</v>
      </c>
      <c r="P412" s="479">
        <v>4.2749623682890112</v>
      </c>
      <c r="Q412" s="411">
        <v>2130</v>
      </c>
    </row>
    <row r="413" spans="1:17" ht="14.4" customHeight="1" x14ac:dyDescent="0.3">
      <c r="A413" s="406" t="s">
        <v>838</v>
      </c>
      <c r="B413" s="407" t="s">
        <v>671</v>
      </c>
      <c r="C413" s="407" t="s">
        <v>672</v>
      </c>
      <c r="D413" s="407" t="s">
        <v>761</v>
      </c>
      <c r="E413" s="407" t="s">
        <v>762</v>
      </c>
      <c r="F413" s="410">
        <v>4</v>
      </c>
      <c r="G413" s="410">
        <v>892</v>
      </c>
      <c r="H413" s="410">
        <v>1</v>
      </c>
      <c r="I413" s="410">
        <v>223</v>
      </c>
      <c r="J413" s="410">
        <v>15</v>
      </c>
      <c r="K413" s="410">
        <v>3390</v>
      </c>
      <c r="L413" s="410">
        <v>3.8004484304932737</v>
      </c>
      <c r="M413" s="410">
        <v>226</v>
      </c>
      <c r="N413" s="410">
        <v>10</v>
      </c>
      <c r="O413" s="410">
        <v>2420</v>
      </c>
      <c r="P413" s="479">
        <v>2.7130044843049328</v>
      </c>
      <c r="Q413" s="411">
        <v>242</v>
      </c>
    </row>
    <row r="414" spans="1:17" ht="14.4" customHeight="1" x14ac:dyDescent="0.3">
      <c r="A414" s="406" t="s">
        <v>839</v>
      </c>
      <c r="B414" s="407" t="s">
        <v>671</v>
      </c>
      <c r="C414" s="407" t="s">
        <v>672</v>
      </c>
      <c r="D414" s="407" t="s">
        <v>675</v>
      </c>
      <c r="E414" s="407" t="s">
        <v>676</v>
      </c>
      <c r="F414" s="410">
        <v>16</v>
      </c>
      <c r="G414" s="410">
        <v>848</v>
      </c>
      <c r="H414" s="410">
        <v>1</v>
      </c>
      <c r="I414" s="410">
        <v>53</v>
      </c>
      <c r="J414" s="410">
        <v>18</v>
      </c>
      <c r="K414" s="410">
        <v>972</v>
      </c>
      <c r="L414" s="410">
        <v>1.1462264150943395</v>
      </c>
      <c r="M414" s="410">
        <v>54</v>
      </c>
      <c r="N414" s="410">
        <v>4</v>
      </c>
      <c r="O414" s="410">
        <v>232</v>
      </c>
      <c r="P414" s="479">
        <v>0.27358490566037735</v>
      </c>
      <c r="Q414" s="411">
        <v>58</v>
      </c>
    </row>
    <row r="415" spans="1:17" ht="14.4" customHeight="1" x14ac:dyDescent="0.3">
      <c r="A415" s="406" t="s">
        <v>839</v>
      </c>
      <c r="B415" s="407" t="s">
        <v>671</v>
      </c>
      <c r="C415" s="407" t="s">
        <v>672</v>
      </c>
      <c r="D415" s="407" t="s">
        <v>677</v>
      </c>
      <c r="E415" s="407" t="s">
        <v>678</v>
      </c>
      <c r="F415" s="410">
        <v>6</v>
      </c>
      <c r="G415" s="410">
        <v>726</v>
      </c>
      <c r="H415" s="410">
        <v>1</v>
      </c>
      <c r="I415" s="410">
        <v>121</v>
      </c>
      <c r="J415" s="410">
        <v>10</v>
      </c>
      <c r="K415" s="410">
        <v>1230</v>
      </c>
      <c r="L415" s="410">
        <v>1.6942148760330578</v>
      </c>
      <c r="M415" s="410">
        <v>123</v>
      </c>
      <c r="N415" s="410">
        <v>2</v>
      </c>
      <c r="O415" s="410">
        <v>262</v>
      </c>
      <c r="P415" s="479">
        <v>0.3608815426997245</v>
      </c>
      <c r="Q415" s="411">
        <v>131</v>
      </c>
    </row>
    <row r="416" spans="1:17" ht="14.4" customHeight="1" x14ac:dyDescent="0.3">
      <c r="A416" s="406" t="s">
        <v>839</v>
      </c>
      <c r="B416" s="407" t="s">
        <v>671</v>
      </c>
      <c r="C416" s="407" t="s">
        <v>672</v>
      </c>
      <c r="D416" s="407" t="s">
        <v>685</v>
      </c>
      <c r="E416" s="407" t="s">
        <v>686</v>
      </c>
      <c r="F416" s="410">
        <v>2</v>
      </c>
      <c r="G416" s="410">
        <v>336</v>
      </c>
      <c r="H416" s="410">
        <v>1</v>
      </c>
      <c r="I416" s="410">
        <v>168</v>
      </c>
      <c r="J416" s="410">
        <v>7</v>
      </c>
      <c r="K416" s="410">
        <v>1204</v>
      </c>
      <c r="L416" s="410">
        <v>3.5833333333333335</v>
      </c>
      <c r="M416" s="410">
        <v>172</v>
      </c>
      <c r="N416" s="410">
        <v>2</v>
      </c>
      <c r="O416" s="410">
        <v>358</v>
      </c>
      <c r="P416" s="479">
        <v>1.0654761904761905</v>
      </c>
      <c r="Q416" s="411">
        <v>179</v>
      </c>
    </row>
    <row r="417" spans="1:17" ht="14.4" customHeight="1" x14ac:dyDescent="0.3">
      <c r="A417" s="406" t="s">
        <v>839</v>
      </c>
      <c r="B417" s="407" t="s">
        <v>671</v>
      </c>
      <c r="C417" s="407" t="s">
        <v>672</v>
      </c>
      <c r="D417" s="407" t="s">
        <v>689</v>
      </c>
      <c r="E417" s="407" t="s">
        <v>690</v>
      </c>
      <c r="F417" s="410"/>
      <c r="G417" s="410"/>
      <c r="H417" s="410"/>
      <c r="I417" s="410"/>
      <c r="J417" s="410"/>
      <c r="K417" s="410"/>
      <c r="L417" s="410"/>
      <c r="M417" s="410"/>
      <c r="N417" s="410">
        <v>1</v>
      </c>
      <c r="O417" s="410">
        <v>335</v>
      </c>
      <c r="P417" s="479"/>
      <c r="Q417" s="411">
        <v>335</v>
      </c>
    </row>
    <row r="418" spans="1:17" ht="14.4" customHeight="1" x14ac:dyDescent="0.3">
      <c r="A418" s="406" t="s">
        <v>839</v>
      </c>
      <c r="B418" s="407" t="s">
        <v>671</v>
      </c>
      <c r="C418" s="407" t="s">
        <v>672</v>
      </c>
      <c r="D418" s="407" t="s">
        <v>693</v>
      </c>
      <c r="E418" s="407" t="s">
        <v>694</v>
      </c>
      <c r="F418" s="410">
        <v>7</v>
      </c>
      <c r="G418" s="410">
        <v>2366</v>
      </c>
      <c r="H418" s="410">
        <v>1</v>
      </c>
      <c r="I418" s="410">
        <v>338</v>
      </c>
      <c r="J418" s="410">
        <v>11</v>
      </c>
      <c r="K418" s="410">
        <v>3751</v>
      </c>
      <c r="L418" s="410">
        <v>1.5853761622992393</v>
      </c>
      <c r="M418" s="410">
        <v>341</v>
      </c>
      <c r="N418" s="410"/>
      <c r="O418" s="410"/>
      <c r="P418" s="479"/>
      <c r="Q418" s="411"/>
    </row>
    <row r="419" spans="1:17" ht="14.4" customHeight="1" x14ac:dyDescent="0.3">
      <c r="A419" s="406" t="s">
        <v>839</v>
      </c>
      <c r="B419" s="407" t="s">
        <v>671</v>
      </c>
      <c r="C419" s="407" t="s">
        <v>672</v>
      </c>
      <c r="D419" s="407" t="s">
        <v>717</v>
      </c>
      <c r="E419" s="407" t="s">
        <v>718</v>
      </c>
      <c r="F419" s="410">
        <v>10</v>
      </c>
      <c r="G419" s="410">
        <v>2810</v>
      </c>
      <c r="H419" s="410">
        <v>1</v>
      </c>
      <c r="I419" s="410">
        <v>281</v>
      </c>
      <c r="J419" s="410">
        <v>12</v>
      </c>
      <c r="K419" s="410">
        <v>3420</v>
      </c>
      <c r="L419" s="410">
        <v>1.2170818505338079</v>
      </c>
      <c r="M419" s="410">
        <v>285</v>
      </c>
      <c r="N419" s="410">
        <v>3</v>
      </c>
      <c r="O419" s="410">
        <v>912</v>
      </c>
      <c r="P419" s="479">
        <v>0.32455516014234875</v>
      </c>
      <c r="Q419" s="411">
        <v>304</v>
      </c>
    </row>
    <row r="420" spans="1:17" ht="14.4" customHeight="1" x14ac:dyDescent="0.3">
      <c r="A420" s="406" t="s">
        <v>839</v>
      </c>
      <c r="B420" s="407" t="s">
        <v>671</v>
      </c>
      <c r="C420" s="407" t="s">
        <v>672</v>
      </c>
      <c r="D420" s="407" t="s">
        <v>721</v>
      </c>
      <c r="E420" s="407" t="s">
        <v>722</v>
      </c>
      <c r="F420" s="410">
        <v>1</v>
      </c>
      <c r="G420" s="410">
        <v>456</v>
      </c>
      <c r="H420" s="410">
        <v>1</v>
      </c>
      <c r="I420" s="410">
        <v>456</v>
      </c>
      <c r="J420" s="410">
        <v>8</v>
      </c>
      <c r="K420" s="410">
        <v>3696</v>
      </c>
      <c r="L420" s="410">
        <v>8.1052631578947363</v>
      </c>
      <c r="M420" s="410">
        <v>462</v>
      </c>
      <c r="N420" s="410">
        <v>2</v>
      </c>
      <c r="O420" s="410">
        <v>988</v>
      </c>
      <c r="P420" s="479">
        <v>2.1666666666666665</v>
      </c>
      <c r="Q420" s="411">
        <v>494</v>
      </c>
    </row>
    <row r="421" spans="1:17" ht="14.4" customHeight="1" x14ac:dyDescent="0.3">
      <c r="A421" s="406" t="s">
        <v>839</v>
      </c>
      <c r="B421" s="407" t="s">
        <v>671</v>
      </c>
      <c r="C421" s="407" t="s">
        <v>672</v>
      </c>
      <c r="D421" s="407" t="s">
        <v>725</v>
      </c>
      <c r="E421" s="407" t="s">
        <v>726</v>
      </c>
      <c r="F421" s="410">
        <v>12</v>
      </c>
      <c r="G421" s="410">
        <v>4176</v>
      </c>
      <c r="H421" s="410">
        <v>1</v>
      </c>
      <c r="I421" s="410">
        <v>348</v>
      </c>
      <c r="J421" s="410">
        <v>17</v>
      </c>
      <c r="K421" s="410">
        <v>6052</v>
      </c>
      <c r="L421" s="410">
        <v>1.4492337164750957</v>
      </c>
      <c r="M421" s="410">
        <v>356</v>
      </c>
      <c r="N421" s="410">
        <v>6</v>
      </c>
      <c r="O421" s="410">
        <v>2220</v>
      </c>
      <c r="P421" s="479">
        <v>0.5316091954022989</v>
      </c>
      <c r="Q421" s="411">
        <v>370</v>
      </c>
    </row>
    <row r="422" spans="1:17" ht="14.4" customHeight="1" x14ac:dyDescent="0.3">
      <c r="A422" s="406" t="s">
        <v>839</v>
      </c>
      <c r="B422" s="407" t="s">
        <v>671</v>
      </c>
      <c r="C422" s="407" t="s">
        <v>672</v>
      </c>
      <c r="D422" s="407" t="s">
        <v>731</v>
      </c>
      <c r="E422" s="407" t="s">
        <v>732</v>
      </c>
      <c r="F422" s="410">
        <v>1</v>
      </c>
      <c r="G422" s="410">
        <v>115</v>
      </c>
      <c r="H422" s="410">
        <v>1</v>
      </c>
      <c r="I422" s="410">
        <v>115</v>
      </c>
      <c r="J422" s="410"/>
      <c r="K422" s="410"/>
      <c r="L422" s="410"/>
      <c r="M422" s="410"/>
      <c r="N422" s="410"/>
      <c r="O422" s="410"/>
      <c r="P422" s="479"/>
      <c r="Q422" s="411"/>
    </row>
    <row r="423" spans="1:17" ht="14.4" customHeight="1" x14ac:dyDescent="0.3">
      <c r="A423" s="406" t="s">
        <v>839</v>
      </c>
      <c r="B423" s="407" t="s">
        <v>671</v>
      </c>
      <c r="C423" s="407" t="s">
        <v>672</v>
      </c>
      <c r="D423" s="407" t="s">
        <v>737</v>
      </c>
      <c r="E423" s="407" t="s">
        <v>738</v>
      </c>
      <c r="F423" s="410"/>
      <c r="G423" s="410"/>
      <c r="H423" s="410"/>
      <c r="I423" s="410"/>
      <c r="J423" s="410">
        <v>1</v>
      </c>
      <c r="K423" s="410">
        <v>437</v>
      </c>
      <c r="L423" s="410"/>
      <c r="M423" s="410">
        <v>437</v>
      </c>
      <c r="N423" s="410"/>
      <c r="O423" s="410"/>
      <c r="P423" s="479"/>
      <c r="Q423" s="411"/>
    </row>
    <row r="424" spans="1:17" ht="14.4" customHeight="1" x14ac:dyDescent="0.3">
      <c r="A424" s="406" t="s">
        <v>839</v>
      </c>
      <c r="B424" s="407" t="s">
        <v>671</v>
      </c>
      <c r="C424" s="407" t="s">
        <v>672</v>
      </c>
      <c r="D424" s="407" t="s">
        <v>739</v>
      </c>
      <c r="E424" s="407" t="s">
        <v>740</v>
      </c>
      <c r="F424" s="410">
        <v>2</v>
      </c>
      <c r="G424" s="410">
        <v>106</v>
      </c>
      <c r="H424" s="410">
        <v>1</v>
      </c>
      <c r="I424" s="410">
        <v>53</v>
      </c>
      <c r="J424" s="410">
        <v>10</v>
      </c>
      <c r="K424" s="410">
        <v>540</v>
      </c>
      <c r="L424" s="410">
        <v>5.0943396226415096</v>
      </c>
      <c r="M424" s="410">
        <v>54</v>
      </c>
      <c r="N424" s="410">
        <v>8</v>
      </c>
      <c r="O424" s="410">
        <v>464</v>
      </c>
      <c r="P424" s="479">
        <v>4.3773584905660377</v>
      </c>
      <c r="Q424" s="411">
        <v>58</v>
      </c>
    </row>
    <row r="425" spans="1:17" ht="14.4" customHeight="1" x14ac:dyDescent="0.3">
      <c r="A425" s="406" t="s">
        <v>839</v>
      </c>
      <c r="B425" s="407" t="s">
        <v>671</v>
      </c>
      <c r="C425" s="407" t="s">
        <v>672</v>
      </c>
      <c r="D425" s="407" t="s">
        <v>743</v>
      </c>
      <c r="E425" s="407" t="s">
        <v>744</v>
      </c>
      <c r="F425" s="410">
        <v>11</v>
      </c>
      <c r="G425" s="410">
        <v>1815</v>
      </c>
      <c r="H425" s="410">
        <v>1</v>
      </c>
      <c r="I425" s="410">
        <v>165</v>
      </c>
      <c r="J425" s="410">
        <v>23</v>
      </c>
      <c r="K425" s="410">
        <v>3887</v>
      </c>
      <c r="L425" s="410">
        <v>2.1415977961432509</v>
      </c>
      <c r="M425" s="410">
        <v>169</v>
      </c>
      <c r="N425" s="410">
        <v>11</v>
      </c>
      <c r="O425" s="410">
        <v>1925</v>
      </c>
      <c r="P425" s="479">
        <v>1.0606060606060606</v>
      </c>
      <c r="Q425" s="411">
        <v>175</v>
      </c>
    </row>
    <row r="426" spans="1:17" ht="14.4" customHeight="1" x14ac:dyDescent="0.3">
      <c r="A426" s="406" t="s">
        <v>840</v>
      </c>
      <c r="B426" s="407" t="s">
        <v>671</v>
      </c>
      <c r="C426" s="407" t="s">
        <v>672</v>
      </c>
      <c r="D426" s="407" t="s">
        <v>675</v>
      </c>
      <c r="E426" s="407" t="s">
        <v>676</v>
      </c>
      <c r="F426" s="410">
        <v>20</v>
      </c>
      <c r="G426" s="410">
        <v>1060</v>
      </c>
      <c r="H426" s="410">
        <v>1</v>
      </c>
      <c r="I426" s="410">
        <v>53</v>
      </c>
      <c r="J426" s="410">
        <v>28</v>
      </c>
      <c r="K426" s="410">
        <v>1512</v>
      </c>
      <c r="L426" s="410">
        <v>1.4264150943396225</v>
      </c>
      <c r="M426" s="410">
        <v>54</v>
      </c>
      <c r="N426" s="410">
        <v>6</v>
      </c>
      <c r="O426" s="410">
        <v>348</v>
      </c>
      <c r="P426" s="479">
        <v>0.32830188679245281</v>
      </c>
      <c r="Q426" s="411">
        <v>58</v>
      </c>
    </row>
    <row r="427" spans="1:17" ht="14.4" customHeight="1" x14ac:dyDescent="0.3">
      <c r="A427" s="406" t="s">
        <v>840</v>
      </c>
      <c r="B427" s="407" t="s">
        <v>671</v>
      </c>
      <c r="C427" s="407" t="s">
        <v>672</v>
      </c>
      <c r="D427" s="407" t="s">
        <v>677</v>
      </c>
      <c r="E427" s="407" t="s">
        <v>678</v>
      </c>
      <c r="F427" s="410">
        <v>15</v>
      </c>
      <c r="G427" s="410">
        <v>1815</v>
      </c>
      <c r="H427" s="410">
        <v>1</v>
      </c>
      <c r="I427" s="410">
        <v>121</v>
      </c>
      <c r="J427" s="410"/>
      <c r="K427" s="410"/>
      <c r="L427" s="410"/>
      <c r="M427" s="410"/>
      <c r="N427" s="410"/>
      <c r="O427" s="410"/>
      <c r="P427" s="479"/>
      <c r="Q427" s="411"/>
    </row>
    <row r="428" spans="1:17" ht="14.4" customHeight="1" x14ac:dyDescent="0.3">
      <c r="A428" s="406" t="s">
        <v>840</v>
      </c>
      <c r="B428" s="407" t="s">
        <v>671</v>
      </c>
      <c r="C428" s="407" t="s">
        <v>672</v>
      </c>
      <c r="D428" s="407" t="s">
        <v>685</v>
      </c>
      <c r="E428" s="407" t="s">
        <v>686</v>
      </c>
      <c r="F428" s="410">
        <v>80</v>
      </c>
      <c r="G428" s="410">
        <v>13440</v>
      </c>
      <c r="H428" s="410">
        <v>1</v>
      </c>
      <c r="I428" s="410">
        <v>168</v>
      </c>
      <c r="J428" s="410">
        <v>58</v>
      </c>
      <c r="K428" s="410">
        <v>9976</v>
      </c>
      <c r="L428" s="410">
        <v>0.74226190476190479</v>
      </c>
      <c r="M428" s="410">
        <v>172</v>
      </c>
      <c r="N428" s="410">
        <v>76</v>
      </c>
      <c r="O428" s="410">
        <v>13604</v>
      </c>
      <c r="P428" s="479">
        <v>1.012202380952381</v>
      </c>
      <c r="Q428" s="411">
        <v>179</v>
      </c>
    </row>
    <row r="429" spans="1:17" ht="14.4" customHeight="1" x14ac:dyDescent="0.3">
      <c r="A429" s="406" t="s">
        <v>840</v>
      </c>
      <c r="B429" s="407" t="s">
        <v>671</v>
      </c>
      <c r="C429" s="407" t="s">
        <v>672</v>
      </c>
      <c r="D429" s="407" t="s">
        <v>689</v>
      </c>
      <c r="E429" s="407" t="s">
        <v>690</v>
      </c>
      <c r="F429" s="410">
        <v>116</v>
      </c>
      <c r="G429" s="410">
        <v>36656</v>
      </c>
      <c r="H429" s="410">
        <v>1</v>
      </c>
      <c r="I429" s="410">
        <v>316</v>
      </c>
      <c r="J429" s="410">
        <v>83</v>
      </c>
      <c r="K429" s="410">
        <v>26726</v>
      </c>
      <c r="L429" s="410">
        <v>0.72910301178524661</v>
      </c>
      <c r="M429" s="410">
        <v>322</v>
      </c>
      <c r="N429" s="410">
        <v>68</v>
      </c>
      <c r="O429" s="410">
        <v>22780</v>
      </c>
      <c r="P429" s="479">
        <v>0.62145351374945434</v>
      </c>
      <c r="Q429" s="411">
        <v>335</v>
      </c>
    </row>
    <row r="430" spans="1:17" ht="14.4" customHeight="1" x14ac:dyDescent="0.3">
      <c r="A430" s="406" t="s">
        <v>840</v>
      </c>
      <c r="B430" s="407" t="s">
        <v>671</v>
      </c>
      <c r="C430" s="407" t="s">
        <v>672</v>
      </c>
      <c r="D430" s="407" t="s">
        <v>691</v>
      </c>
      <c r="E430" s="407" t="s">
        <v>692</v>
      </c>
      <c r="F430" s="410">
        <v>1</v>
      </c>
      <c r="G430" s="410">
        <v>435</v>
      </c>
      <c r="H430" s="410">
        <v>1</v>
      </c>
      <c r="I430" s="410">
        <v>435</v>
      </c>
      <c r="J430" s="410"/>
      <c r="K430" s="410"/>
      <c r="L430" s="410"/>
      <c r="M430" s="410"/>
      <c r="N430" s="410"/>
      <c r="O430" s="410"/>
      <c r="P430" s="479"/>
      <c r="Q430" s="411"/>
    </row>
    <row r="431" spans="1:17" ht="14.4" customHeight="1" x14ac:dyDescent="0.3">
      <c r="A431" s="406" t="s">
        <v>840</v>
      </c>
      <c r="B431" s="407" t="s">
        <v>671</v>
      </c>
      <c r="C431" s="407" t="s">
        <v>672</v>
      </c>
      <c r="D431" s="407" t="s">
        <v>693</v>
      </c>
      <c r="E431" s="407" t="s">
        <v>694</v>
      </c>
      <c r="F431" s="410">
        <v>177</v>
      </c>
      <c r="G431" s="410">
        <v>59826</v>
      </c>
      <c r="H431" s="410">
        <v>1</v>
      </c>
      <c r="I431" s="410">
        <v>338</v>
      </c>
      <c r="J431" s="410">
        <v>191</v>
      </c>
      <c r="K431" s="410">
        <v>65131</v>
      </c>
      <c r="L431" s="410">
        <v>1.0886738207468325</v>
      </c>
      <c r="M431" s="410">
        <v>341</v>
      </c>
      <c r="N431" s="410">
        <v>178</v>
      </c>
      <c r="O431" s="410">
        <v>62122</v>
      </c>
      <c r="P431" s="479">
        <v>1.0383779627586669</v>
      </c>
      <c r="Q431" s="411">
        <v>349</v>
      </c>
    </row>
    <row r="432" spans="1:17" ht="14.4" customHeight="1" x14ac:dyDescent="0.3">
      <c r="A432" s="406" t="s">
        <v>840</v>
      </c>
      <c r="B432" s="407" t="s">
        <v>671</v>
      </c>
      <c r="C432" s="407" t="s">
        <v>672</v>
      </c>
      <c r="D432" s="407" t="s">
        <v>701</v>
      </c>
      <c r="E432" s="407" t="s">
        <v>702</v>
      </c>
      <c r="F432" s="410"/>
      <c r="G432" s="410"/>
      <c r="H432" s="410"/>
      <c r="I432" s="410"/>
      <c r="J432" s="410"/>
      <c r="K432" s="410"/>
      <c r="L432" s="410"/>
      <c r="M432" s="410"/>
      <c r="N432" s="410">
        <v>1</v>
      </c>
      <c r="O432" s="410">
        <v>117</v>
      </c>
      <c r="P432" s="479"/>
      <c r="Q432" s="411">
        <v>117</v>
      </c>
    </row>
    <row r="433" spans="1:17" ht="14.4" customHeight="1" x14ac:dyDescent="0.3">
      <c r="A433" s="406" t="s">
        <v>840</v>
      </c>
      <c r="B433" s="407" t="s">
        <v>671</v>
      </c>
      <c r="C433" s="407" t="s">
        <v>672</v>
      </c>
      <c r="D433" s="407" t="s">
        <v>705</v>
      </c>
      <c r="E433" s="407" t="s">
        <v>706</v>
      </c>
      <c r="F433" s="410">
        <v>13</v>
      </c>
      <c r="G433" s="410">
        <v>4745</v>
      </c>
      <c r="H433" s="410">
        <v>1</v>
      </c>
      <c r="I433" s="410">
        <v>365</v>
      </c>
      <c r="J433" s="410">
        <v>7</v>
      </c>
      <c r="K433" s="410">
        <v>2632</v>
      </c>
      <c r="L433" s="410">
        <v>0.55468914646996836</v>
      </c>
      <c r="M433" s="410">
        <v>376</v>
      </c>
      <c r="N433" s="410">
        <v>22</v>
      </c>
      <c r="O433" s="410">
        <v>8514</v>
      </c>
      <c r="P433" s="479">
        <v>1.7943097997892519</v>
      </c>
      <c r="Q433" s="411">
        <v>387</v>
      </c>
    </row>
    <row r="434" spans="1:17" ht="14.4" customHeight="1" x14ac:dyDescent="0.3">
      <c r="A434" s="406" t="s">
        <v>840</v>
      </c>
      <c r="B434" s="407" t="s">
        <v>671</v>
      </c>
      <c r="C434" s="407" t="s">
        <v>672</v>
      </c>
      <c r="D434" s="407" t="s">
        <v>707</v>
      </c>
      <c r="E434" s="407" t="s">
        <v>708</v>
      </c>
      <c r="F434" s="410">
        <v>1</v>
      </c>
      <c r="G434" s="410">
        <v>37</v>
      </c>
      <c r="H434" s="410">
        <v>1</v>
      </c>
      <c r="I434" s="410">
        <v>37</v>
      </c>
      <c r="J434" s="410"/>
      <c r="K434" s="410"/>
      <c r="L434" s="410"/>
      <c r="M434" s="410"/>
      <c r="N434" s="410">
        <v>2</v>
      </c>
      <c r="O434" s="410">
        <v>76</v>
      </c>
      <c r="P434" s="479">
        <v>2.0540540540540539</v>
      </c>
      <c r="Q434" s="411">
        <v>38</v>
      </c>
    </row>
    <row r="435" spans="1:17" ht="14.4" customHeight="1" x14ac:dyDescent="0.3">
      <c r="A435" s="406" t="s">
        <v>840</v>
      </c>
      <c r="B435" s="407" t="s">
        <v>671</v>
      </c>
      <c r="C435" s="407" t="s">
        <v>672</v>
      </c>
      <c r="D435" s="407" t="s">
        <v>713</v>
      </c>
      <c r="E435" s="407" t="s">
        <v>714</v>
      </c>
      <c r="F435" s="410">
        <v>6</v>
      </c>
      <c r="G435" s="410">
        <v>3984</v>
      </c>
      <c r="H435" s="410">
        <v>1</v>
      </c>
      <c r="I435" s="410">
        <v>664</v>
      </c>
      <c r="J435" s="410">
        <v>8</v>
      </c>
      <c r="K435" s="410">
        <v>5408</v>
      </c>
      <c r="L435" s="410">
        <v>1.357429718875502</v>
      </c>
      <c r="M435" s="410">
        <v>676</v>
      </c>
      <c r="N435" s="410">
        <v>14</v>
      </c>
      <c r="O435" s="410">
        <v>9856</v>
      </c>
      <c r="P435" s="479">
        <v>2.4738955823293174</v>
      </c>
      <c r="Q435" s="411">
        <v>704</v>
      </c>
    </row>
    <row r="436" spans="1:17" ht="14.4" customHeight="1" x14ac:dyDescent="0.3">
      <c r="A436" s="406" t="s">
        <v>840</v>
      </c>
      <c r="B436" s="407" t="s">
        <v>671</v>
      </c>
      <c r="C436" s="407" t="s">
        <v>672</v>
      </c>
      <c r="D436" s="407" t="s">
        <v>715</v>
      </c>
      <c r="E436" s="407" t="s">
        <v>716</v>
      </c>
      <c r="F436" s="410">
        <v>2</v>
      </c>
      <c r="G436" s="410">
        <v>272</v>
      </c>
      <c r="H436" s="410">
        <v>1</v>
      </c>
      <c r="I436" s="410">
        <v>136</v>
      </c>
      <c r="J436" s="410"/>
      <c r="K436" s="410"/>
      <c r="L436" s="410"/>
      <c r="M436" s="410"/>
      <c r="N436" s="410"/>
      <c r="O436" s="410"/>
      <c r="P436" s="479"/>
      <c r="Q436" s="411"/>
    </row>
    <row r="437" spans="1:17" ht="14.4" customHeight="1" x14ac:dyDescent="0.3">
      <c r="A437" s="406" t="s">
        <v>840</v>
      </c>
      <c r="B437" s="407" t="s">
        <v>671</v>
      </c>
      <c r="C437" s="407" t="s">
        <v>672</v>
      </c>
      <c r="D437" s="407" t="s">
        <v>717</v>
      </c>
      <c r="E437" s="407" t="s">
        <v>718</v>
      </c>
      <c r="F437" s="410">
        <v>7</v>
      </c>
      <c r="G437" s="410">
        <v>1967</v>
      </c>
      <c r="H437" s="410">
        <v>1</v>
      </c>
      <c r="I437" s="410">
        <v>281</v>
      </c>
      <c r="J437" s="410">
        <v>4</v>
      </c>
      <c r="K437" s="410">
        <v>1140</v>
      </c>
      <c r="L437" s="410">
        <v>0.57956278596847988</v>
      </c>
      <c r="M437" s="410">
        <v>285</v>
      </c>
      <c r="N437" s="410">
        <v>7</v>
      </c>
      <c r="O437" s="410">
        <v>2128</v>
      </c>
      <c r="P437" s="479">
        <v>1.0818505338078293</v>
      </c>
      <c r="Q437" s="411">
        <v>304</v>
      </c>
    </row>
    <row r="438" spans="1:17" ht="14.4" customHeight="1" x14ac:dyDescent="0.3">
      <c r="A438" s="406" t="s">
        <v>840</v>
      </c>
      <c r="B438" s="407" t="s">
        <v>671</v>
      </c>
      <c r="C438" s="407" t="s">
        <v>672</v>
      </c>
      <c r="D438" s="407" t="s">
        <v>721</v>
      </c>
      <c r="E438" s="407" t="s">
        <v>722</v>
      </c>
      <c r="F438" s="410">
        <v>101</v>
      </c>
      <c r="G438" s="410">
        <v>46056</v>
      </c>
      <c r="H438" s="410">
        <v>1</v>
      </c>
      <c r="I438" s="410">
        <v>456</v>
      </c>
      <c r="J438" s="410">
        <v>92</v>
      </c>
      <c r="K438" s="410">
        <v>42504</v>
      </c>
      <c r="L438" s="410">
        <v>0.92287649817613338</v>
      </c>
      <c r="M438" s="410">
        <v>462</v>
      </c>
      <c r="N438" s="410">
        <v>87</v>
      </c>
      <c r="O438" s="410">
        <v>42978</v>
      </c>
      <c r="P438" s="479">
        <v>0.93316831683168322</v>
      </c>
      <c r="Q438" s="411">
        <v>494</v>
      </c>
    </row>
    <row r="439" spans="1:17" ht="14.4" customHeight="1" x14ac:dyDescent="0.3">
      <c r="A439" s="406" t="s">
        <v>840</v>
      </c>
      <c r="B439" s="407" t="s">
        <v>671</v>
      </c>
      <c r="C439" s="407" t="s">
        <v>672</v>
      </c>
      <c r="D439" s="407" t="s">
        <v>725</v>
      </c>
      <c r="E439" s="407" t="s">
        <v>726</v>
      </c>
      <c r="F439" s="410">
        <v>107</v>
      </c>
      <c r="G439" s="410">
        <v>37236</v>
      </c>
      <c r="H439" s="410">
        <v>1</v>
      </c>
      <c r="I439" s="410">
        <v>348</v>
      </c>
      <c r="J439" s="410">
        <v>92</v>
      </c>
      <c r="K439" s="410">
        <v>32752</v>
      </c>
      <c r="L439" s="410">
        <v>0.87957890213771617</v>
      </c>
      <c r="M439" s="410">
        <v>356</v>
      </c>
      <c r="N439" s="410">
        <v>87</v>
      </c>
      <c r="O439" s="410">
        <v>32190</v>
      </c>
      <c r="P439" s="479">
        <v>0.86448598130841126</v>
      </c>
      <c r="Q439" s="411">
        <v>370</v>
      </c>
    </row>
    <row r="440" spans="1:17" ht="14.4" customHeight="1" x14ac:dyDescent="0.3">
      <c r="A440" s="406" t="s">
        <v>840</v>
      </c>
      <c r="B440" s="407" t="s">
        <v>671</v>
      </c>
      <c r="C440" s="407" t="s">
        <v>672</v>
      </c>
      <c r="D440" s="407" t="s">
        <v>729</v>
      </c>
      <c r="E440" s="407" t="s">
        <v>730</v>
      </c>
      <c r="F440" s="410">
        <v>7</v>
      </c>
      <c r="G440" s="410">
        <v>721</v>
      </c>
      <c r="H440" s="410">
        <v>1</v>
      </c>
      <c r="I440" s="410">
        <v>103</v>
      </c>
      <c r="J440" s="410">
        <v>15</v>
      </c>
      <c r="K440" s="410">
        <v>1575</v>
      </c>
      <c r="L440" s="410">
        <v>2.1844660194174756</v>
      </c>
      <c r="M440" s="410">
        <v>105</v>
      </c>
      <c r="N440" s="410">
        <v>9</v>
      </c>
      <c r="O440" s="410">
        <v>999</v>
      </c>
      <c r="P440" s="479">
        <v>1.3855755894590847</v>
      </c>
      <c r="Q440" s="411">
        <v>111</v>
      </c>
    </row>
    <row r="441" spans="1:17" ht="14.4" customHeight="1" x14ac:dyDescent="0.3">
      <c r="A441" s="406" t="s">
        <v>840</v>
      </c>
      <c r="B441" s="407" t="s">
        <v>671</v>
      </c>
      <c r="C441" s="407" t="s">
        <v>672</v>
      </c>
      <c r="D441" s="407" t="s">
        <v>731</v>
      </c>
      <c r="E441" s="407" t="s">
        <v>732</v>
      </c>
      <c r="F441" s="410">
        <v>1</v>
      </c>
      <c r="G441" s="410">
        <v>115</v>
      </c>
      <c r="H441" s="410">
        <v>1</v>
      </c>
      <c r="I441" s="410">
        <v>115</v>
      </c>
      <c r="J441" s="410"/>
      <c r="K441" s="410"/>
      <c r="L441" s="410"/>
      <c r="M441" s="410"/>
      <c r="N441" s="410"/>
      <c r="O441" s="410"/>
      <c r="P441" s="479"/>
      <c r="Q441" s="411"/>
    </row>
    <row r="442" spans="1:17" ht="14.4" customHeight="1" x14ac:dyDescent="0.3">
      <c r="A442" s="406" t="s">
        <v>840</v>
      </c>
      <c r="B442" s="407" t="s">
        <v>671</v>
      </c>
      <c r="C442" s="407" t="s">
        <v>672</v>
      </c>
      <c r="D442" s="407" t="s">
        <v>733</v>
      </c>
      <c r="E442" s="407" t="s">
        <v>734</v>
      </c>
      <c r="F442" s="410">
        <v>4</v>
      </c>
      <c r="G442" s="410">
        <v>1828</v>
      </c>
      <c r="H442" s="410">
        <v>1</v>
      </c>
      <c r="I442" s="410">
        <v>457</v>
      </c>
      <c r="J442" s="410">
        <v>6</v>
      </c>
      <c r="K442" s="410">
        <v>2778</v>
      </c>
      <c r="L442" s="410">
        <v>1.5196936542669583</v>
      </c>
      <c r="M442" s="410">
        <v>463</v>
      </c>
      <c r="N442" s="410">
        <v>8</v>
      </c>
      <c r="O442" s="410">
        <v>3960</v>
      </c>
      <c r="P442" s="479">
        <v>2.1663019693654268</v>
      </c>
      <c r="Q442" s="411">
        <v>495</v>
      </c>
    </row>
    <row r="443" spans="1:17" ht="14.4" customHeight="1" x14ac:dyDescent="0.3">
      <c r="A443" s="406" t="s">
        <v>840</v>
      </c>
      <c r="B443" s="407" t="s">
        <v>671</v>
      </c>
      <c r="C443" s="407" t="s">
        <v>672</v>
      </c>
      <c r="D443" s="407" t="s">
        <v>735</v>
      </c>
      <c r="E443" s="407" t="s">
        <v>736</v>
      </c>
      <c r="F443" s="410"/>
      <c r="G443" s="410"/>
      <c r="H443" s="410"/>
      <c r="I443" s="410"/>
      <c r="J443" s="410">
        <v>2</v>
      </c>
      <c r="K443" s="410">
        <v>2536</v>
      </c>
      <c r="L443" s="410"/>
      <c r="M443" s="410">
        <v>1268</v>
      </c>
      <c r="N443" s="410">
        <v>2</v>
      </c>
      <c r="O443" s="410">
        <v>2566</v>
      </c>
      <c r="P443" s="479"/>
      <c r="Q443" s="411">
        <v>1283</v>
      </c>
    </row>
    <row r="444" spans="1:17" ht="14.4" customHeight="1" x14ac:dyDescent="0.3">
      <c r="A444" s="406" t="s">
        <v>840</v>
      </c>
      <c r="B444" s="407" t="s">
        <v>671</v>
      </c>
      <c r="C444" s="407" t="s">
        <v>672</v>
      </c>
      <c r="D444" s="407" t="s">
        <v>737</v>
      </c>
      <c r="E444" s="407" t="s">
        <v>738</v>
      </c>
      <c r="F444" s="410">
        <v>38</v>
      </c>
      <c r="G444" s="410">
        <v>16302</v>
      </c>
      <c r="H444" s="410">
        <v>1</v>
      </c>
      <c r="I444" s="410">
        <v>429</v>
      </c>
      <c r="J444" s="410">
        <v>41</v>
      </c>
      <c r="K444" s="410">
        <v>17917</v>
      </c>
      <c r="L444" s="410">
        <v>1.0990675990675991</v>
      </c>
      <c r="M444" s="410">
        <v>437</v>
      </c>
      <c r="N444" s="410">
        <v>37</v>
      </c>
      <c r="O444" s="410">
        <v>16872</v>
      </c>
      <c r="P444" s="479">
        <v>1.034965034965035</v>
      </c>
      <c r="Q444" s="411">
        <v>456</v>
      </c>
    </row>
    <row r="445" spans="1:17" ht="14.4" customHeight="1" x14ac:dyDescent="0.3">
      <c r="A445" s="406" t="s">
        <v>840</v>
      </c>
      <c r="B445" s="407" t="s">
        <v>671</v>
      </c>
      <c r="C445" s="407" t="s">
        <v>672</v>
      </c>
      <c r="D445" s="407" t="s">
        <v>739</v>
      </c>
      <c r="E445" s="407" t="s">
        <v>740</v>
      </c>
      <c r="F445" s="410">
        <v>214</v>
      </c>
      <c r="G445" s="410">
        <v>11342</v>
      </c>
      <c r="H445" s="410">
        <v>1</v>
      </c>
      <c r="I445" s="410">
        <v>53</v>
      </c>
      <c r="J445" s="410">
        <v>178</v>
      </c>
      <c r="K445" s="410">
        <v>9612</v>
      </c>
      <c r="L445" s="410">
        <v>0.84746958208428846</v>
      </c>
      <c r="M445" s="410">
        <v>54</v>
      </c>
      <c r="N445" s="410">
        <v>200</v>
      </c>
      <c r="O445" s="410">
        <v>11600</v>
      </c>
      <c r="P445" s="479">
        <v>1.0227473108799154</v>
      </c>
      <c r="Q445" s="411">
        <v>58</v>
      </c>
    </row>
    <row r="446" spans="1:17" ht="14.4" customHeight="1" x14ac:dyDescent="0.3">
      <c r="A446" s="406" t="s">
        <v>840</v>
      </c>
      <c r="B446" s="407" t="s">
        <v>671</v>
      </c>
      <c r="C446" s="407" t="s">
        <v>672</v>
      </c>
      <c r="D446" s="407" t="s">
        <v>841</v>
      </c>
      <c r="E446" s="407" t="s">
        <v>842</v>
      </c>
      <c r="F446" s="410">
        <v>2</v>
      </c>
      <c r="G446" s="410">
        <v>474</v>
      </c>
      <c r="H446" s="410">
        <v>1</v>
      </c>
      <c r="I446" s="410">
        <v>237</v>
      </c>
      <c r="J446" s="410"/>
      <c r="K446" s="410"/>
      <c r="L446" s="410"/>
      <c r="M446" s="410"/>
      <c r="N446" s="410"/>
      <c r="O446" s="410"/>
      <c r="P446" s="479"/>
      <c r="Q446" s="411"/>
    </row>
    <row r="447" spans="1:17" ht="14.4" customHeight="1" x14ac:dyDescent="0.3">
      <c r="A447" s="406" t="s">
        <v>840</v>
      </c>
      <c r="B447" s="407" t="s">
        <v>671</v>
      </c>
      <c r="C447" s="407" t="s">
        <v>672</v>
      </c>
      <c r="D447" s="407" t="s">
        <v>743</v>
      </c>
      <c r="E447" s="407" t="s">
        <v>744</v>
      </c>
      <c r="F447" s="410">
        <v>2</v>
      </c>
      <c r="G447" s="410">
        <v>330</v>
      </c>
      <c r="H447" s="410">
        <v>1</v>
      </c>
      <c r="I447" s="410">
        <v>165</v>
      </c>
      <c r="J447" s="410">
        <v>4</v>
      </c>
      <c r="K447" s="410">
        <v>676</v>
      </c>
      <c r="L447" s="410">
        <v>2.0484848484848484</v>
      </c>
      <c r="M447" s="410">
        <v>169</v>
      </c>
      <c r="N447" s="410">
        <v>2</v>
      </c>
      <c r="O447" s="410">
        <v>350</v>
      </c>
      <c r="P447" s="479">
        <v>1.0606060606060606</v>
      </c>
      <c r="Q447" s="411">
        <v>175</v>
      </c>
    </row>
    <row r="448" spans="1:17" ht="14.4" customHeight="1" x14ac:dyDescent="0.3">
      <c r="A448" s="406" t="s">
        <v>840</v>
      </c>
      <c r="B448" s="407" t="s">
        <v>671</v>
      </c>
      <c r="C448" s="407" t="s">
        <v>672</v>
      </c>
      <c r="D448" s="407" t="s">
        <v>745</v>
      </c>
      <c r="E448" s="407" t="s">
        <v>746</v>
      </c>
      <c r="F448" s="410">
        <v>19</v>
      </c>
      <c r="G448" s="410">
        <v>1501</v>
      </c>
      <c r="H448" s="410">
        <v>1</v>
      </c>
      <c r="I448" s="410">
        <v>79</v>
      </c>
      <c r="J448" s="410">
        <v>20</v>
      </c>
      <c r="K448" s="410">
        <v>1620</v>
      </c>
      <c r="L448" s="410">
        <v>1.0792804796802131</v>
      </c>
      <c r="M448" s="410">
        <v>81</v>
      </c>
      <c r="N448" s="410">
        <v>25</v>
      </c>
      <c r="O448" s="410">
        <v>2125</v>
      </c>
      <c r="P448" s="479">
        <v>1.4157228514323783</v>
      </c>
      <c r="Q448" s="411">
        <v>85</v>
      </c>
    </row>
    <row r="449" spans="1:17" ht="14.4" customHeight="1" x14ac:dyDescent="0.3">
      <c r="A449" s="406" t="s">
        <v>840</v>
      </c>
      <c r="B449" s="407" t="s">
        <v>671</v>
      </c>
      <c r="C449" s="407" t="s">
        <v>672</v>
      </c>
      <c r="D449" s="407" t="s">
        <v>747</v>
      </c>
      <c r="E449" s="407" t="s">
        <v>748</v>
      </c>
      <c r="F449" s="410">
        <v>2</v>
      </c>
      <c r="G449" s="410">
        <v>320</v>
      </c>
      <c r="H449" s="410">
        <v>1</v>
      </c>
      <c r="I449" s="410">
        <v>160</v>
      </c>
      <c r="J449" s="410"/>
      <c r="K449" s="410"/>
      <c r="L449" s="410"/>
      <c r="M449" s="410"/>
      <c r="N449" s="410"/>
      <c r="O449" s="410"/>
      <c r="P449" s="479"/>
      <c r="Q449" s="411"/>
    </row>
    <row r="450" spans="1:17" ht="14.4" customHeight="1" x14ac:dyDescent="0.3">
      <c r="A450" s="406" t="s">
        <v>840</v>
      </c>
      <c r="B450" s="407" t="s">
        <v>671</v>
      </c>
      <c r="C450" s="407" t="s">
        <v>672</v>
      </c>
      <c r="D450" s="407" t="s">
        <v>751</v>
      </c>
      <c r="E450" s="407" t="s">
        <v>752</v>
      </c>
      <c r="F450" s="410"/>
      <c r="G450" s="410"/>
      <c r="H450" s="410"/>
      <c r="I450" s="410"/>
      <c r="J450" s="410">
        <v>4</v>
      </c>
      <c r="K450" s="410">
        <v>4032</v>
      </c>
      <c r="L450" s="410"/>
      <c r="M450" s="410">
        <v>1008</v>
      </c>
      <c r="N450" s="410">
        <v>4</v>
      </c>
      <c r="O450" s="410">
        <v>4044</v>
      </c>
      <c r="P450" s="479"/>
      <c r="Q450" s="411">
        <v>1011</v>
      </c>
    </row>
    <row r="451" spans="1:17" ht="14.4" customHeight="1" x14ac:dyDescent="0.3">
      <c r="A451" s="406" t="s">
        <v>840</v>
      </c>
      <c r="B451" s="407" t="s">
        <v>671</v>
      </c>
      <c r="C451" s="407" t="s">
        <v>672</v>
      </c>
      <c r="D451" s="407" t="s">
        <v>753</v>
      </c>
      <c r="E451" s="407" t="s">
        <v>754</v>
      </c>
      <c r="F451" s="410">
        <v>2</v>
      </c>
      <c r="G451" s="410">
        <v>334</v>
      </c>
      <c r="H451" s="410">
        <v>1</v>
      </c>
      <c r="I451" s="410">
        <v>167</v>
      </c>
      <c r="J451" s="410">
        <v>1</v>
      </c>
      <c r="K451" s="410">
        <v>170</v>
      </c>
      <c r="L451" s="410">
        <v>0.50898203592814373</v>
      </c>
      <c r="M451" s="410">
        <v>170</v>
      </c>
      <c r="N451" s="410"/>
      <c r="O451" s="410"/>
      <c r="P451" s="479"/>
      <c r="Q451" s="411"/>
    </row>
    <row r="452" spans="1:17" ht="14.4" customHeight="1" x14ac:dyDescent="0.3">
      <c r="A452" s="406" t="s">
        <v>840</v>
      </c>
      <c r="B452" s="407" t="s">
        <v>671</v>
      </c>
      <c r="C452" s="407" t="s">
        <v>672</v>
      </c>
      <c r="D452" s="407" t="s">
        <v>755</v>
      </c>
      <c r="E452" s="407" t="s">
        <v>756</v>
      </c>
      <c r="F452" s="410"/>
      <c r="G452" s="410"/>
      <c r="H452" s="410"/>
      <c r="I452" s="410"/>
      <c r="J452" s="410">
        <v>9</v>
      </c>
      <c r="K452" s="410">
        <v>20376</v>
      </c>
      <c r="L452" s="410"/>
      <c r="M452" s="410">
        <v>2264</v>
      </c>
      <c r="N452" s="410">
        <v>4</v>
      </c>
      <c r="O452" s="410">
        <v>9176</v>
      </c>
      <c r="P452" s="479"/>
      <c r="Q452" s="411">
        <v>2294</v>
      </c>
    </row>
    <row r="453" spans="1:17" ht="14.4" customHeight="1" x14ac:dyDescent="0.3">
      <c r="A453" s="406" t="s">
        <v>840</v>
      </c>
      <c r="B453" s="407" t="s">
        <v>671</v>
      </c>
      <c r="C453" s="407" t="s">
        <v>672</v>
      </c>
      <c r="D453" s="407" t="s">
        <v>757</v>
      </c>
      <c r="E453" s="407" t="s">
        <v>758</v>
      </c>
      <c r="F453" s="410">
        <v>6</v>
      </c>
      <c r="G453" s="410">
        <v>1458</v>
      </c>
      <c r="H453" s="410">
        <v>1</v>
      </c>
      <c r="I453" s="410">
        <v>243</v>
      </c>
      <c r="J453" s="410">
        <v>3</v>
      </c>
      <c r="K453" s="410">
        <v>741</v>
      </c>
      <c r="L453" s="410">
        <v>0.50823045267489708</v>
      </c>
      <c r="M453" s="410">
        <v>247</v>
      </c>
      <c r="N453" s="410">
        <v>8</v>
      </c>
      <c r="O453" s="410">
        <v>2104</v>
      </c>
      <c r="P453" s="479">
        <v>1.4430727023319616</v>
      </c>
      <c r="Q453" s="411">
        <v>263</v>
      </c>
    </row>
    <row r="454" spans="1:17" ht="14.4" customHeight="1" x14ac:dyDescent="0.3">
      <c r="A454" s="406" t="s">
        <v>840</v>
      </c>
      <c r="B454" s="407" t="s">
        <v>671</v>
      </c>
      <c r="C454" s="407" t="s">
        <v>672</v>
      </c>
      <c r="D454" s="407" t="s">
        <v>759</v>
      </c>
      <c r="E454" s="407" t="s">
        <v>760</v>
      </c>
      <c r="F454" s="410">
        <v>3</v>
      </c>
      <c r="G454" s="410">
        <v>5979</v>
      </c>
      <c r="H454" s="410">
        <v>1</v>
      </c>
      <c r="I454" s="410">
        <v>1993</v>
      </c>
      <c r="J454" s="410">
        <v>1</v>
      </c>
      <c r="K454" s="410">
        <v>2012</v>
      </c>
      <c r="L454" s="410">
        <v>0.33651112226124769</v>
      </c>
      <c r="M454" s="410">
        <v>2012</v>
      </c>
      <c r="N454" s="410">
        <v>2</v>
      </c>
      <c r="O454" s="410">
        <v>4260</v>
      </c>
      <c r="P454" s="479">
        <v>0.71249372804816857</v>
      </c>
      <c r="Q454" s="411">
        <v>2130</v>
      </c>
    </row>
    <row r="455" spans="1:17" ht="14.4" customHeight="1" x14ac:dyDescent="0.3">
      <c r="A455" s="406" t="s">
        <v>840</v>
      </c>
      <c r="B455" s="407" t="s">
        <v>671</v>
      </c>
      <c r="C455" s="407" t="s">
        <v>672</v>
      </c>
      <c r="D455" s="407" t="s">
        <v>761</v>
      </c>
      <c r="E455" s="407" t="s">
        <v>762</v>
      </c>
      <c r="F455" s="410"/>
      <c r="G455" s="410"/>
      <c r="H455" s="410"/>
      <c r="I455" s="410"/>
      <c r="J455" s="410"/>
      <c r="K455" s="410"/>
      <c r="L455" s="410"/>
      <c r="M455" s="410"/>
      <c r="N455" s="410">
        <v>1</v>
      </c>
      <c r="O455" s="410">
        <v>242</v>
      </c>
      <c r="P455" s="479"/>
      <c r="Q455" s="411">
        <v>242</v>
      </c>
    </row>
    <row r="456" spans="1:17" ht="14.4" customHeight="1" x14ac:dyDescent="0.3">
      <c r="A456" s="406" t="s">
        <v>840</v>
      </c>
      <c r="B456" s="407" t="s">
        <v>671</v>
      </c>
      <c r="C456" s="407" t="s">
        <v>672</v>
      </c>
      <c r="D456" s="407" t="s">
        <v>772</v>
      </c>
      <c r="E456" s="407" t="s">
        <v>773</v>
      </c>
      <c r="F456" s="410"/>
      <c r="G456" s="410"/>
      <c r="H456" s="410"/>
      <c r="I456" s="410"/>
      <c r="J456" s="410">
        <v>3</v>
      </c>
      <c r="K456" s="410">
        <v>807</v>
      </c>
      <c r="L456" s="410"/>
      <c r="M456" s="410">
        <v>269</v>
      </c>
      <c r="N456" s="410"/>
      <c r="O456" s="410"/>
      <c r="P456" s="479"/>
      <c r="Q456" s="411"/>
    </row>
    <row r="457" spans="1:17" ht="14.4" customHeight="1" x14ac:dyDescent="0.3">
      <c r="A457" s="406" t="s">
        <v>843</v>
      </c>
      <c r="B457" s="407" t="s">
        <v>671</v>
      </c>
      <c r="C457" s="407" t="s">
        <v>672</v>
      </c>
      <c r="D457" s="407" t="s">
        <v>675</v>
      </c>
      <c r="E457" s="407" t="s">
        <v>676</v>
      </c>
      <c r="F457" s="410">
        <v>4</v>
      </c>
      <c r="G457" s="410">
        <v>212</v>
      </c>
      <c r="H457" s="410">
        <v>1</v>
      </c>
      <c r="I457" s="410">
        <v>53</v>
      </c>
      <c r="J457" s="410">
        <v>2</v>
      </c>
      <c r="K457" s="410">
        <v>108</v>
      </c>
      <c r="L457" s="410">
        <v>0.50943396226415094</v>
      </c>
      <c r="M457" s="410">
        <v>54</v>
      </c>
      <c r="N457" s="410">
        <v>12</v>
      </c>
      <c r="O457" s="410">
        <v>696</v>
      </c>
      <c r="P457" s="479">
        <v>3.2830188679245285</v>
      </c>
      <c r="Q457" s="411">
        <v>58</v>
      </c>
    </row>
    <row r="458" spans="1:17" ht="14.4" customHeight="1" x14ac:dyDescent="0.3">
      <c r="A458" s="406" t="s">
        <v>843</v>
      </c>
      <c r="B458" s="407" t="s">
        <v>671</v>
      </c>
      <c r="C458" s="407" t="s">
        <v>672</v>
      </c>
      <c r="D458" s="407" t="s">
        <v>685</v>
      </c>
      <c r="E458" s="407" t="s">
        <v>686</v>
      </c>
      <c r="F458" s="410">
        <v>1</v>
      </c>
      <c r="G458" s="410">
        <v>168</v>
      </c>
      <c r="H458" s="410">
        <v>1</v>
      </c>
      <c r="I458" s="410">
        <v>168</v>
      </c>
      <c r="J458" s="410">
        <v>1</v>
      </c>
      <c r="K458" s="410">
        <v>172</v>
      </c>
      <c r="L458" s="410">
        <v>1.0238095238095237</v>
      </c>
      <c r="M458" s="410">
        <v>172</v>
      </c>
      <c r="N458" s="410">
        <v>4</v>
      </c>
      <c r="O458" s="410">
        <v>716</v>
      </c>
      <c r="P458" s="479">
        <v>4.2619047619047619</v>
      </c>
      <c r="Q458" s="411">
        <v>179</v>
      </c>
    </row>
    <row r="459" spans="1:17" ht="14.4" customHeight="1" x14ac:dyDescent="0.3">
      <c r="A459" s="406" t="s">
        <v>843</v>
      </c>
      <c r="B459" s="407" t="s">
        <v>671</v>
      </c>
      <c r="C459" s="407" t="s">
        <v>672</v>
      </c>
      <c r="D459" s="407" t="s">
        <v>693</v>
      </c>
      <c r="E459" s="407" t="s">
        <v>694</v>
      </c>
      <c r="F459" s="410">
        <v>12</v>
      </c>
      <c r="G459" s="410">
        <v>4056</v>
      </c>
      <c r="H459" s="410">
        <v>1</v>
      </c>
      <c r="I459" s="410">
        <v>338</v>
      </c>
      <c r="J459" s="410">
        <v>7</v>
      </c>
      <c r="K459" s="410">
        <v>2387</v>
      </c>
      <c r="L459" s="410">
        <v>0.58851084812623278</v>
      </c>
      <c r="M459" s="410">
        <v>341</v>
      </c>
      <c r="N459" s="410">
        <v>30</v>
      </c>
      <c r="O459" s="410">
        <v>10470</v>
      </c>
      <c r="P459" s="479">
        <v>2.581360946745562</v>
      </c>
      <c r="Q459" s="411">
        <v>349</v>
      </c>
    </row>
    <row r="460" spans="1:17" ht="14.4" customHeight="1" x14ac:dyDescent="0.3">
      <c r="A460" s="406" t="s">
        <v>843</v>
      </c>
      <c r="B460" s="407" t="s">
        <v>671</v>
      </c>
      <c r="C460" s="407" t="s">
        <v>672</v>
      </c>
      <c r="D460" s="407" t="s">
        <v>721</v>
      </c>
      <c r="E460" s="407" t="s">
        <v>722</v>
      </c>
      <c r="F460" s="410">
        <v>3</v>
      </c>
      <c r="G460" s="410">
        <v>1368</v>
      </c>
      <c r="H460" s="410">
        <v>1</v>
      </c>
      <c r="I460" s="410">
        <v>456</v>
      </c>
      <c r="J460" s="410">
        <v>2</v>
      </c>
      <c r="K460" s="410">
        <v>924</v>
      </c>
      <c r="L460" s="410">
        <v>0.67543859649122806</v>
      </c>
      <c r="M460" s="410">
        <v>462</v>
      </c>
      <c r="N460" s="410">
        <v>7</v>
      </c>
      <c r="O460" s="410">
        <v>3458</v>
      </c>
      <c r="P460" s="479">
        <v>2.5277777777777777</v>
      </c>
      <c r="Q460" s="411">
        <v>494</v>
      </c>
    </row>
    <row r="461" spans="1:17" ht="14.4" customHeight="1" x14ac:dyDescent="0.3">
      <c r="A461" s="406" t="s">
        <v>843</v>
      </c>
      <c r="B461" s="407" t="s">
        <v>671</v>
      </c>
      <c r="C461" s="407" t="s">
        <v>672</v>
      </c>
      <c r="D461" s="407" t="s">
        <v>725</v>
      </c>
      <c r="E461" s="407" t="s">
        <v>726</v>
      </c>
      <c r="F461" s="410">
        <v>3</v>
      </c>
      <c r="G461" s="410">
        <v>1044</v>
      </c>
      <c r="H461" s="410">
        <v>1</v>
      </c>
      <c r="I461" s="410">
        <v>348</v>
      </c>
      <c r="J461" s="410">
        <v>2</v>
      </c>
      <c r="K461" s="410">
        <v>712</v>
      </c>
      <c r="L461" s="410">
        <v>0.68199233716475094</v>
      </c>
      <c r="M461" s="410">
        <v>356</v>
      </c>
      <c r="N461" s="410">
        <v>7</v>
      </c>
      <c r="O461" s="410">
        <v>2590</v>
      </c>
      <c r="P461" s="479">
        <v>2.4808429118773945</v>
      </c>
      <c r="Q461" s="411">
        <v>370</v>
      </c>
    </row>
    <row r="462" spans="1:17" ht="14.4" customHeight="1" x14ac:dyDescent="0.3">
      <c r="A462" s="406" t="s">
        <v>843</v>
      </c>
      <c r="B462" s="407" t="s">
        <v>671</v>
      </c>
      <c r="C462" s="407" t="s">
        <v>672</v>
      </c>
      <c r="D462" s="407" t="s">
        <v>739</v>
      </c>
      <c r="E462" s="407" t="s">
        <v>740</v>
      </c>
      <c r="F462" s="410">
        <v>2</v>
      </c>
      <c r="G462" s="410">
        <v>106</v>
      </c>
      <c r="H462" s="410">
        <v>1</v>
      </c>
      <c r="I462" s="410">
        <v>53</v>
      </c>
      <c r="J462" s="410">
        <v>2</v>
      </c>
      <c r="K462" s="410">
        <v>108</v>
      </c>
      <c r="L462" s="410">
        <v>1.0188679245283019</v>
      </c>
      <c r="M462" s="410">
        <v>54</v>
      </c>
      <c r="N462" s="410">
        <v>24</v>
      </c>
      <c r="O462" s="410">
        <v>1392</v>
      </c>
      <c r="P462" s="479">
        <v>13.132075471698114</v>
      </c>
      <c r="Q462" s="411">
        <v>58</v>
      </c>
    </row>
    <row r="463" spans="1:17" ht="14.4" customHeight="1" x14ac:dyDescent="0.3">
      <c r="A463" s="406" t="s">
        <v>843</v>
      </c>
      <c r="B463" s="407" t="s">
        <v>671</v>
      </c>
      <c r="C463" s="407" t="s">
        <v>672</v>
      </c>
      <c r="D463" s="407" t="s">
        <v>741</v>
      </c>
      <c r="E463" s="407" t="s">
        <v>742</v>
      </c>
      <c r="F463" s="410"/>
      <c r="G463" s="410"/>
      <c r="H463" s="410"/>
      <c r="I463" s="410"/>
      <c r="J463" s="410"/>
      <c r="K463" s="410"/>
      <c r="L463" s="410"/>
      <c r="M463" s="410"/>
      <c r="N463" s="410">
        <v>1</v>
      </c>
      <c r="O463" s="410">
        <v>2173</v>
      </c>
      <c r="P463" s="479"/>
      <c r="Q463" s="411">
        <v>2173</v>
      </c>
    </row>
    <row r="464" spans="1:17" ht="14.4" customHeight="1" x14ac:dyDescent="0.3">
      <c r="A464" s="406" t="s">
        <v>843</v>
      </c>
      <c r="B464" s="407" t="s">
        <v>671</v>
      </c>
      <c r="C464" s="407" t="s">
        <v>672</v>
      </c>
      <c r="D464" s="407" t="s">
        <v>743</v>
      </c>
      <c r="E464" s="407" t="s">
        <v>744</v>
      </c>
      <c r="F464" s="410">
        <v>1</v>
      </c>
      <c r="G464" s="410">
        <v>165</v>
      </c>
      <c r="H464" s="410">
        <v>1</v>
      </c>
      <c r="I464" s="410">
        <v>165</v>
      </c>
      <c r="J464" s="410"/>
      <c r="K464" s="410"/>
      <c r="L464" s="410"/>
      <c r="M464" s="410"/>
      <c r="N464" s="410">
        <v>10</v>
      </c>
      <c r="O464" s="410">
        <v>1750</v>
      </c>
      <c r="P464" s="479">
        <v>10.606060606060606</v>
      </c>
      <c r="Q464" s="411">
        <v>175</v>
      </c>
    </row>
    <row r="465" spans="1:17" ht="14.4" customHeight="1" x14ac:dyDescent="0.3">
      <c r="A465" s="406" t="s">
        <v>843</v>
      </c>
      <c r="B465" s="407" t="s">
        <v>671</v>
      </c>
      <c r="C465" s="407" t="s">
        <v>672</v>
      </c>
      <c r="D465" s="407" t="s">
        <v>759</v>
      </c>
      <c r="E465" s="407" t="s">
        <v>760</v>
      </c>
      <c r="F465" s="410"/>
      <c r="G465" s="410"/>
      <c r="H465" s="410"/>
      <c r="I465" s="410"/>
      <c r="J465" s="410">
        <v>1</v>
      </c>
      <c r="K465" s="410">
        <v>2012</v>
      </c>
      <c r="L465" s="410"/>
      <c r="M465" s="410">
        <v>2012</v>
      </c>
      <c r="N465" s="410">
        <v>8</v>
      </c>
      <c r="O465" s="410">
        <v>17040</v>
      </c>
      <c r="P465" s="479"/>
      <c r="Q465" s="411">
        <v>2130</v>
      </c>
    </row>
    <row r="466" spans="1:17" ht="14.4" customHeight="1" x14ac:dyDescent="0.3">
      <c r="A466" s="406" t="s">
        <v>843</v>
      </c>
      <c r="B466" s="407" t="s">
        <v>671</v>
      </c>
      <c r="C466" s="407" t="s">
        <v>672</v>
      </c>
      <c r="D466" s="407" t="s">
        <v>772</v>
      </c>
      <c r="E466" s="407" t="s">
        <v>773</v>
      </c>
      <c r="F466" s="410"/>
      <c r="G466" s="410"/>
      <c r="H466" s="410"/>
      <c r="I466" s="410"/>
      <c r="J466" s="410"/>
      <c r="K466" s="410"/>
      <c r="L466" s="410"/>
      <c r="M466" s="410"/>
      <c r="N466" s="410">
        <v>1</v>
      </c>
      <c r="O466" s="410">
        <v>288</v>
      </c>
      <c r="P466" s="479"/>
      <c r="Q466" s="411">
        <v>288</v>
      </c>
    </row>
    <row r="467" spans="1:17" ht="14.4" customHeight="1" x14ac:dyDescent="0.3">
      <c r="A467" s="406" t="s">
        <v>843</v>
      </c>
      <c r="B467" s="407" t="s">
        <v>671</v>
      </c>
      <c r="C467" s="407" t="s">
        <v>672</v>
      </c>
      <c r="D467" s="407" t="s">
        <v>782</v>
      </c>
      <c r="E467" s="407" t="s">
        <v>783</v>
      </c>
      <c r="F467" s="410"/>
      <c r="G467" s="410"/>
      <c r="H467" s="410"/>
      <c r="I467" s="410"/>
      <c r="J467" s="410"/>
      <c r="K467" s="410"/>
      <c r="L467" s="410"/>
      <c r="M467" s="410"/>
      <c r="N467" s="410">
        <v>1</v>
      </c>
      <c r="O467" s="410">
        <v>0</v>
      </c>
      <c r="P467" s="479"/>
      <c r="Q467" s="411">
        <v>0</v>
      </c>
    </row>
    <row r="468" spans="1:17" ht="14.4" customHeight="1" x14ac:dyDescent="0.3">
      <c r="A468" s="406" t="s">
        <v>844</v>
      </c>
      <c r="B468" s="407" t="s">
        <v>671</v>
      </c>
      <c r="C468" s="407" t="s">
        <v>672</v>
      </c>
      <c r="D468" s="407" t="s">
        <v>675</v>
      </c>
      <c r="E468" s="407" t="s">
        <v>676</v>
      </c>
      <c r="F468" s="410"/>
      <c r="G468" s="410"/>
      <c r="H468" s="410"/>
      <c r="I468" s="410"/>
      <c r="J468" s="410">
        <v>4</v>
      </c>
      <c r="K468" s="410">
        <v>216</v>
      </c>
      <c r="L468" s="410"/>
      <c r="M468" s="410">
        <v>54</v>
      </c>
      <c r="N468" s="410"/>
      <c r="O468" s="410"/>
      <c r="P468" s="479"/>
      <c r="Q468" s="411"/>
    </row>
    <row r="469" spans="1:17" ht="14.4" customHeight="1" x14ac:dyDescent="0.3">
      <c r="A469" s="406" t="s">
        <v>844</v>
      </c>
      <c r="B469" s="407" t="s">
        <v>671</v>
      </c>
      <c r="C469" s="407" t="s">
        <v>672</v>
      </c>
      <c r="D469" s="407" t="s">
        <v>717</v>
      </c>
      <c r="E469" s="407" t="s">
        <v>718</v>
      </c>
      <c r="F469" s="410"/>
      <c r="G469" s="410"/>
      <c r="H469" s="410"/>
      <c r="I469" s="410"/>
      <c r="J469" s="410">
        <v>1</v>
      </c>
      <c r="K469" s="410">
        <v>285</v>
      </c>
      <c r="L469" s="410"/>
      <c r="M469" s="410">
        <v>285</v>
      </c>
      <c r="N469" s="410"/>
      <c r="O469" s="410"/>
      <c r="P469" s="479"/>
      <c r="Q469" s="411"/>
    </row>
    <row r="470" spans="1:17" ht="14.4" customHeight="1" x14ac:dyDescent="0.3">
      <c r="A470" s="406" t="s">
        <v>844</v>
      </c>
      <c r="B470" s="407" t="s">
        <v>671</v>
      </c>
      <c r="C470" s="407" t="s">
        <v>672</v>
      </c>
      <c r="D470" s="407" t="s">
        <v>721</v>
      </c>
      <c r="E470" s="407" t="s">
        <v>722</v>
      </c>
      <c r="F470" s="410">
        <v>2</v>
      </c>
      <c r="G470" s="410">
        <v>912</v>
      </c>
      <c r="H470" s="410">
        <v>1</v>
      </c>
      <c r="I470" s="410">
        <v>456</v>
      </c>
      <c r="J470" s="410">
        <v>1</v>
      </c>
      <c r="K470" s="410">
        <v>462</v>
      </c>
      <c r="L470" s="410">
        <v>0.50657894736842102</v>
      </c>
      <c r="M470" s="410">
        <v>462</v>
      </c>
      <c r="N470" s="410"/>
      <c r="O470" s="410"/>
      <c r="P470" s="479"/>
      <c r="Q470" s="411"/>
    </row>
    <row r="471" spans="1:17" ht="14.4" customHeight="1" x14ac:dyDescent="0.3">
      <c r="A471" s="406" t="s">
        <v>844</v>
      </c>
      <c r="B471" s="407" t="s">
        <v>671</v>
      </c>
      <c r="C471" s="407" t="s">
        <v>672</v>
      </c>
      <c r="D471" s="407" t="s">
        <v>725</v>
      </c>
      <c r="E471" s="407" t="s">
        <v>726</v>
      </c>
      <c r="F471" s="410">
        <v>1</v>
      </c>
      <c r="G471" s="410">
        <v>348</v>
      </c>
      <c r="H471" s="410">
        <v>1</v>
      </c>
      <c r="I471" s="410">
        <v>348</v>
      </c>
      <c r="J471" s="410">
        <v>2</v>
      </c>
      <c r="K471" s="410">
        <v>712</v>
      </c>
      <c r="L471" s="410">
        <v>2.0459770114942528</v>
      </c>
      <c r="M471" s="410">
        <v>356</v>
      </c>
      <c r="N471" s="410"/>
      <c r="O471" s="410"/>
      <c r="P471" s="479"/>
      <c r="Q471" s="411"/>
    </row>
    <row r="472" spans="1:17" ht="14.4" customHeight="1" x14ac:dyDescent="0.3">
      <c r="A472" s="406" t="s">
        <v>844</v>
      </c>
      <c r="B472" s="407" t="s">
        <v>671</v>
      </c>
      <c r="C472" s="407" t="s">
        <v>672</v>
      </c>
      <c r="D472" s="407" t="s">
        <v>739</v>
      </c>
      <c r="E472" s="407" t="s">
        <v>740</v>
      </c>
      <c r="F472" s="410">
        <v>14</v>
      </c>
      <c r="G472" s="410">
        <v>742</v>
      </c>
      <c r="H472" s="410">
        <v>1</v>
      </c>
      <c r="I472" s="410">
        <v>53</v>
      </c>
      <c r="J472" s="410"/>
      <c r="K472" s="410"/>
      <c r="L472" s="410"/>
      <c r="M472" s="410"/>
      <c r="N472" s="410"/>
      <c r="O472" s="410"/>
      <c r="P472" s="479"/>
      <c r="Q472" s="411"/>
    </row>
    <row r="473" spans="1:17" ht="14.4" customHeight="1" x14ac:dyDescent="0.3">
      <c r="A473" s="406" t="s">
        <v>844</v>
      </c>
      <c r="B473" s="407" t="s">
        <v>671</v>
      </c>
      <c r="C473" s="407" t="s">
        <v>672</v>
      </c>
      <c r="D473" s="407" t="s">
        <v>743</v>
      </c>
      <c r="E473" s="407" t="s">
        <v>744</v>
      </c>
      <c r="F473" s="410">
        <v>5</v>
      </c>
      <c r="G473" s="410">
        <v>825</v>
      </c>
      <c r="H473" s="410">
        <v>1</v>
      </c>
      <c r="I473" s="410">
        <v>165</v>
      </c>
      <c r="J473" s="410">
        <v>6</v>
      </c>
      <c r="K473" s="410">
        <v>1014</v>
      </c>
      <c r="L473" s="410">
        <v>1.229090909090909</v>
      </c>
      <c r="M473" s="410">
        <v>169</v>
      </c>
      <c r="N473" s="410"/>
      <c r="O473" s="410"/>
      <c r="P473" s="479"/>
      <c r="Q473" s="411"/>
    </row>
    <row r="474" spans="1:17" ht="14.4" customHeight="1" x14ac:dyDescent="0.3">
      <c r="A474" s="406" t="s">
        <v>845</v>
      </c>
      <c r="B474" s="407" t="s">
        <v>671</v>
      </c>
      <c r="C474" s="407" t="s">
        <v>672</v>
      </c>
      <c r="D474" s="407" t="s">
        <v>675</v>
      </c>
      <c r="E474" s="407" t="s">
        <v>676</v>
      </c>
      <c r="F474" s="410">
        <v>76</v>
      </c>
      <c r="G474" s="410">
        <v>4028</v>
      </c>
      <c r="H474" s="410">
        <v>1</v>
      </c>
      <c r="I474" s="410">
        <v>53</v>
      </c>
      <c r="J474" s="410">
        <v>82</v>
      </c>
      <c r="K474" s="410">
        <v>4428</v>
      </c>
      <c r="L474" s="410">
        <v>1.099304865938431</v>
      </c>
      <c r="M474" s="410">
        <v>54</v>
      </c>
      <c r="N474" s="410">
        <v>56</v>
      </c>
      <c r="O474" s="410">
        <v>3248</v>
      </c>
      <c r="P474" s="479">
        <v>0.80635551142005957</v>
      </c>
      <c r="Q474" s="411">
        <v>58</v>
      </c>
    </row>
    <row r="475" spans="1:17" ht="14.4" customHeight="1" x14ac:dyDescent="0.3">
      <c r="A475" s="406" t="s">
        <v>845</v>
      </c>
      <c r="B475" s="407" t="s">
        <v>671</v>
      </c>
      <c r="C475" s="407" t="s">
        <v>672</v>
      </c>
      <c r="D475" s="407" t="s">
        <v>677</v>
      </c>
      <c r="E475" s="407" t="s">
        <v>678</v>
      </c>
      <c r="F475" s="410">
        <v>2</v>
      </c>
      <c r="G475" s="410">
        <v>242</v>
      </c>
      <c r="H475" s="410">
        <v>1</v>
      </c>
      <c r="I475" s="410">
        <v>121</v>
      </c>
      <c r="J475" s="410"/>
      <c r="K475" s="410"/>
      <c r="L475" s="410"/>
      <c r="M475" s="410"/>
      <c r="N475" s="410"/>
      <c r="O475" s="410"/>
      <c r="P475" s="479"/>
      <c r="Q475" s="411"/>
    </row>
    <row r="476" spans="1:17" ht="14.4" customHeight="1" x14ac:dyDescent="0.3">
      <c r="A476" s="406" t="s">
        <v>845</v>
      </c>
      <c r="B476" s="407" t="s">
        <v>671</v>
      </c>
      <c r="C476" s="407" t="s">
        <v>672</v>
      </c>
      <c r="D476" s="407" t="s">
        <v>683</v>
      </c>
      <c r="E476" s="407" t="s">
        <v>684</v>
      </c>
      <c r="F476" s="410">
        <v>2</v>
      </c>
      <c r="G476" s="410">
        <v>760</v>
      </c>
      <c r="H476" s="410">
        <v>1</v>
      </c>
      <c r="I476" s="410">
        <v>380</v>
      </c>
      <c r="J476" s="410"/>
      <c r="K476" s="410"/>
      <c r="L476" s="410"/>
      <c r="M476" s="410"/>
      <c r="N476" s="410"/>
      <c r="O476" s="410"/>
      <c r="P476" s="479"/>
      <c r="Q476" s="411"/>
    </row>
    <row r="477" spans="1:17" ht="14.4" customHeight="1" x14ac:dyDescent="0.3">
      <c r="A477" s="406" t="s">
        <v>845</v>
      </c>
      <c r="B477" s="407" t="s">
        <v>671</v>
      </c>
      <c r="C477" s="407" t="s">
        <v>672</v>
      </c>
      <c r="D477" s="407" t="s">
        <v>685</v>
      </c>
      <c r="E477" s="407" t="s">
        <v>686</v>
      </c>
      <c r="F477" s="410">
        <v>28</v>
      </c>
      <c r="G477" s="410">
        <v>4704</v>
      </c>
      <c r="H477" s="410">
        <v>1</v>
      </c>
      <c r="I477" s="410">
        <v>168</v>
      </c>
      <c r="J477" s="410">
        <v>50</v>
      </c>
      <c r="K477" s="410">
        <v>8600</v>
      </c>
      <c r="L477" s="410">
        <v>1.8282312925170068</v>
      </c>
      <c r="M477" s="410">
        <v>172</v>
      </c>
      <c r="N477" s="410">
        <v>16</v>
      </c>
      <c r="O477" s="410">
        <v>2864</v>
      </c>
      <c r="P477" s="479">
        <v>0.608843537414966</v>
      </c>
      <c r="Q477" s="411">
        <v>179</v>
      </c>
    </row>
    <row r="478" spans="1:17" ht="14.4" customHeight="1" x14ac:dyDescent="0.3">
      <c r="A478" s="406" t="s">
        <v>845</v>
      </c>
      <c r="B478" s="407" t="s">
        <v>671</v>
      </c>
      <c r="C478" s="407" t="s">
        <v>672</v>
      </c>
      <c r="D478" s="407" t="s">
        <v>687</v>
      </c>
      <c r="E478" s="407" t="s">
        <v>688</v>
      </c>
      <c r="F478" s="410"/>
      <c r="G478" s="410"/>
      <c r="H478" s="410"/>
      <c r="I478" s="410"/>
      <c r="J478" s="410">
        <v>4</v>
      </c>
      <c r="K478" s="410">
        <v>2132</v>
      </c>
      <c r="L478" s="410"/>
      <c r="M478" s="410">
        <v>533</v>
      </c>
      <c r="N478" s="410"/>
      <c r="O478" s="410"/>
      <c r="P478" s="479"/>
      <c r="Q478" s="411"/>
    </row>
    <row r="479" spans="1:17" ht="14.4" customHeight="1" x14ac:dyDescent="0.3">
      <c r="A479" s="406" t="s">
        <v>845</v>
      </c>
      <c r="B479" s="407" t="s">
        <v>671</v>
      </c>
      <c r="C479" s="407" t="s">
        <v>672</v>
      </c>
      <c r="D479" s="407" t="s">
        <v>689</v>
      </c>
      <c r="E479" s="407" t="s">
        <v>690</v>
      </c>
      <c r="F479" s="410">
        <v>48</v>
      </c>
      <c r="G479" s="410">
        <v>15168</v>
      </c>
      <c r="H479" s="410">
        <v>1</v>
      </c>
      <c r="I479" s="410">
        <v>316</v>
      </c>
      <c r="J479" s="410">
        <v>53</v>
      </c>
      <c r="K479" s="410">
        <v>17066</v>
      </c>
      <c r="L479" s="410">
        <v>1.1251318565400843</v>
      </c>
      <c r="M479" s="410">
        <v>322</v>
      </c>
      <c r="N479" s="410">
        <v>19</v>
      </c>
      <c r="O479" s="410">
        <v>6365</v>
      </c>
      <c r="P479" s="479">
        <v>0.41963343881856541</v>
      </c>
      <c r="Q479" s="411">
        <v>335</v>
      </c>
    </row>
    <row r="480" spans="1:17" ht="14.4" customHeight="1" x14ac:dyDescent="0.3">
      <c r="A480" s="406" t="s">
        <v>845</v>
      </c>
      <c r="B480" s="407" t="s">
        <v>671</v>
      </c>
      <c r="C480" s="407" t="s">
        <v>672</v>
      </c>
      <c r="D480" s="407" t="s">
        <v>693</v>
      </c>
      <c r="E480" s="407" t="s">
        <v>694</v>
      </c>
      <c r="F480" s="410">
        <v>18</v>
      </c>
      <c r="G480" s="410">
        <v>6084</v>
      </c>
      <c r="H480" s="410">
        <v>1</v>
      </c>
      <c r="I480" s="410">
        <v>338</v>
      </c>
      <c r="J480" s="410">
        <v>53</v>
      </c>
      <c r="K480" s="410">
        <v>18073</v>
      </c>
      <c r="L480" s="410">
        <v>2.9705785667324127</v>
      </c>
      <c r="M480" s="410">
        <v>341</v>
      </c>
      <c r="N480" s="410">
        <v>10</v>
      </c>
      <c r="O480" s="410">
        <v>3490</v>
      </c>
      <c r="P480" s="479">
        <v>0.57363576594345822</v>
      </c>
      <c r="Q480" s="411">
        <v>349</v>
      </c>
    </row>
    <row r="481" spans="1:17" ht="14.4" customHeight="1" x14ac:dyDescent="0.3">
      <c r="A481" s="406" t="s">
        <v>845</v>
      </c>
      <c r="B481" s="407" t="s">
        <v>671</v>
      </c>
      <c r="C481" s="407" t="s">
        <v>672</v>
      </c>
      <c r="D481" s="407" t="s">
        <v>717</v>
      </c>
      <c r="E481" s="407" t="s">
        <v>718</v>
      </c>
      <c r="F481" s="410">
        <v>17</v>
      </c>
      <c r="G481" s="410">
        <v>4777</v>
      </c>
      <c r="H481" s="410">
        <v>1</v>
      </c>
      <c r="I481" s="410">
        <v>281</v>
      </c>
      <c r="J481" s="410">
        <v>21</v>
      </c>
      <c r="K481" s="410">
        <v>5985</v>
      </c>
      <c r="L481" s="410">
        <v>1.2528783755495081</v>
      </c>
      <c r="M481" s="410">
        <v>285</v>
      </c>
      <c r="N481" s="410">
        <v>14</v>
      </c>
      <c r="O481" s="410">
        <v>4256</v>
      </c>
      <c r="P481" s="479">
        <v>0.89093573372409463</v>
      </c>
      <c r="Q481" s="411">
        <v>304</v>
      </c>
    </row>
    <row r="482" spans="1:17" ht="14.4" customHeight="1" x14ac:dyDescent="0.3">
      <c r="A482" s="406" t="s">
        <v>845</v>
      </c>
      <c r="B482" s="407" t="s">
        <v>671</v>
      </c>
      <c r="C482" s="407" t="s">
        <v>672</v>
      </c>
      <c r="D482" s="407" t="s">
        <v>719</v>
      </c>
      <c r="E482" s="407" t="s">
        <v>720</v>
      </c>
      <c r="F482" s="410"/>
      <c r="G482" s="410"/>
      <c r="H482" s="410"/>
      <c r="I482" s="410"/>
      <c r="J482" s="410">
        <v>1</v>
      </c>
      <c r="K482" s="410">
        <v>3505</v>
      </c>
      <c r="L482" s="410"/>
      <c r="M482" s="410">
        <v>3505</v>
      </c>
      <c r="N482" s="410"/>
      <c r="O482" s="410"/>
      <c r="P482" s="479"/>
      <c r="Q482" s="411"/>
    </row>
    <row r="483" spans="1:17" ht="14.4" customHeight="1" x14ac:dyDescent="0.3">
      <c r="A483" s="406" t="s">
        <v>845</v>
      </c>
      <c r="B483" s="407" t="s">
        <v>671</v>
      </c>
      <c r="C483" s="407" t="s">
        <v>672</v>
      </c>
      <c r="D483" s="407" t="s">
        <v>721</v>
      </c>
      <c r="E483" s="407" t="s">
        <v>722</v>
      </c>
      <c r="F483" s="410">
        <v>20</v>
      </c>
      <c r="G483" s="410">
        <v>9120</v>
      </c>
      <c r="H483" s="410">
        <v>1</v>
      </c>
      <c r="I483" s="410">
        <v>456</v>
      </c>
      <c r="J483" s="410">
        <v>22</v>
      </c>
      <c r="K483" s="410">
        <v>10164</v>
      </c>
      <c r="L483" s="410">
        <v>1.1144736842105263</v>
      </c>
      <c r="M483" s="410">
        <v>462</v>
      </c>
      <c r="N483" s="410">
        <v>12</v>
      </c>
      <c r="O483" s="410">
        <v>5928</v>
      </c>
      <c r="P483" s="479">
        <v>0.65</v>
      </c>
      <c r="Q483" s="411">
        <v>494</v>
      </c>
    </row>
    <row r="484" spans="1:17" ht="14.4" customHeight="1" x14ac:dyDescent="0.3">
      <c r="A484" s="406" t="s">
        <v>845</v>
      </c>
      <c r="B484" s="407" t="s">
        <v>671</v>
      </c>
      <c r="C484" s="407" t="s">
        <v>672</v>
      </c>
      <c r="D484" s="407" t="s">
        <v>725</v>
      </c>
      <c r="E484" s="407" t="s">
        <v>726</v>
      </c>
      <c r="F484" s="410">
        <v>37</v>
      </c>
      <c r="G484" s="410">
        <v>12876</v>
      </c>
      <c r="H484" s="410">
        <v>1</v>
      </c>
      <c r="I484" s="410">
        <v>348</v>
      </c>
      <c r="J484" s="410">
        <v>38</v>
      </c>
      <c r="K484" s="410">
        <v>13528</v>
      </c>
      <c r="L484" s="410">
        <v>1.050636843740292</v>
      </c>
      <c r="M484" s="410">
        <v>356</v>
      </c>
      <c r="N484" s="410">
        <v>24</v>
      </c>
      <c r="O484" s="410">
        <v>8880</v>
      </c>
      <c r="P484" s="479">
        <v>0.68965517241379315</v>
      </c>
      <c r="Q484" s="411">
        <v>370</v>
      </c>
    </row>
    <row r="485" spans="1:17" ht="14.4" customHeight="1" x14ac:dyDescent="0.3">
      <c r="A485" s="406" t="s">
        <v>845</v>
      </c>
      <c r="B485" s="407" t="s">
        <v>671</v>
      </c>
      <c r="C485" s="407" t="s">
        <v>672</v>
      </c>
      <c r="D485" s="407" t="s">
        <v>729</v>
      </c>
      <c r="E485" s="407" t="s">
        <v>730</v>
      </c>
      <c r="F485" s="410">
        <v>13</v>
      </c>
      <c r="G485" s="410">
        <v>1339</v>
      </c>
      <c r="H485" s="410">
        <v>1</v>
      </c>
      <c r="I485" s="410">
        <v>103</v>
      </c>
      <c r="J485" s="410">
        <v>10</v>
      </c>
      <c r="K485" s="410">
        <v>1050</v>
      </c>
      <c r="L485" s="410">
        <v>0.784167289021658</v>
      </c>
      <c r="M485" s="410">
        <v>105</v>
      </c>
      <c r="N485" s="410">
        <v>7</v>
      </c>
      <c r="O485" s="410">
        <v>777</v>
      </c>
      <c r="P485" s="479">
        <v>0.58028379387602691</v>
      </c>
      <c r="Q485" s="411">
        <v>111</v>
      </c>
    </row>
    <row r="486" spans="1:17" ht="14.4" customHeight="1" x14ac:dyDescent="0.3">
      <c r="A486" s="406" t="s">
        <v>845</v>
      </c>
      <c r="B486" s="407" t="s">
        <v>671</v>
      </c>
      <c r="C486" s="407" t="s">
        <v>672</v>
      </c>
      <c r="D486" s="407" t="s">
        <v>731</v>
      </c>
      <c r="E486" s="407" t="s">
        <v>732</v>
      </c>
      <c r="F486" s="410">
        <v>4</v>
      </c>
      <c r="G486" s="410">
        <v>460</v>
      </c>
      <c r="H486" s="410">
        <v>1</v>
      </c>
      <c r="I486" s="410">
        <v>115</v>
      </c>
      <c r="J486" s="410"/>
      <c r="K486" s="410"/>
      <c r="L486" s="410"/>
      <c r="M486" s="410"/>
      <c r="N486" s="410">
        <v>1</v>
      </c>
      <c r="O486" s="410">
        <v>125</v>
      </c>
      <c r="P486" s="479">
        <v>0.27173913043478259</v>
      </c>
      <c r="Q486" s="411">
        <v>125</v>
      </c>
    </row>
    <row r="487" spans="1:17" ht="14.4" customHeight="1" x14ac:dyDescent="0.3">
      <c r="A487" s="406" t="s">
        <v>845</v>
      </c>
      <c r="B487" s="407" t="s">
        <v>671</v>
      </c>
      <c r="C487" s="407" t="s">
        <v>672</v>
      </c>
      <c r="D487" s="407" t="s">
        <v>735</v>
      </c>
      <c r="E487" s="407" t="s">
        <v>736</v>
      </c>
      <c r="F487" s="410">
        <v>1</v>
      </c>
      <c r="G487" s="410">
        <v>1245</v>
      </c>
      <c r="H487" s="410">
        <v>1</v>
      </c>
      <c r="I487" s="410">
        <v>1245</v>
      </c>
      <c r="J487" s="410">
        <v>1</v>
      </c>
      <c r="K487" s="410">
        <v>1268</v>
      </c>
      <c r="L487" s="410">
        <v>1.0184738955823294</v>
      </c>
      <c r="M487" s="410">
        <v>1268</v>
      </c>
      <c r="N487" s="410"/>
      <c r="O487" s="410"/>
      <c r="P487" s="479"/>
      <c r="Q487" s="411"/>
    </row>
    <row r="488" spans="1:17" ht="14.4" customHeight="1" x14ac:dyDescent="0.3">
      <c r="A488" s="406" t="s">
        <v>845</v>
      </c>
      <c r="B488" s="407" t="s">
        <v>671</v>
      </c>
      <c r="C488" s="407" t="s">
        <v>672</v>
      </c>
      <c r="D488" s="407" t="s">
        <v>737</v>
      </c>
      <c r="E488" s="407" t="s">
        <v>738</v>
      </c>
      <c r="F488" s="410">
        <v>33</v>
      </c>
      <c r="G488" s="410">
        <v>14157</v>
      </c>
      <c r="H488" s="410">
        <v>1</v>
      </c>
      <c r="I488" s="410">
        <v>429</v>
      </c>
      <c r="J488" s="410">
        <v>47</v>
      </c>
      <c r="K488" s="410">
        <v>20539</v>
      </c>
      <c r="L488" s="410">
        <v>1.4508017235289963</v>
      </c>
      <c r="M488" s="410">
        <v>437</v>
      </c>
      <c r="N488" s="410">
        <v>14</v>
      </c>
      <c r="O488" s="410">
        <v>6384</v>
      </c>
      <c r="P488" s="479">
        <v>0.45094299639754187</v>
      </c>
      <c r="Q488" s="411">
        <v>456</v>
      </c>
    </row>
    <row r="489" spans="1:17" ht="14.4" customHeight="1" x14ac:dyDescent="0.3">
      <c r="A489" s="406" t="s">
        <v>845</v>
      </c>
      <c r="B489" s="407" t="s">
        <v>671</v>
      </c>
      <c r="C489" s="407" t="s">
        <v>672</v>
      </c>
      <c r="D489" s="407" t="s">
        <v>739</v>
      </c>
      <c r="E489" s="407" t="s">
        <v>740</v>
      </c>
      <c r="F489" s="410">
        <v>4</v>
      </c>
      <c r="G489" s="410">
        <v>212</v>
      </c>
      <c r="H489" s="410">
        <v>1</v>
      </c>
      <c r="I489" s="410">
        <v>53</v>
      </c>
      <c r="J489" s="410"/>
      <c r="K489" s="410"/>
      <c r="L489" s="410"/>
      <c r="M489" s="410"/>
      <c r="N489" s="410">
        <v>4</v>
      </c>
      <c r="O489" s="410">
        <v>232</v>
      </c>
      <c r="P489" s="479">
        <v>1.0943396226415094</v>
      </c>
      <c r="Q489" s="411">
        <v>58</v>
      </c>
    </row>
    <row r="490" spans="1:17" ht="14.4" customHeight="1" x14ac:dyDescent="0.3">
      <c r="A490" s="406" t="s">
        <v>845</v>
      </c>
      <c r="B490" s="407" t="s">
        <v>671</v>
      </c>
      <c r="C490" s="407" t="s">
        <v>672</v>
      </c>
      <c r="D490" s="407" t="s">
        <v>743</v>
      </c>
      <c r="E490" s="407" t="s">
        <v>744</v>
      </c>
      <c r="F490" s="410">
        <v>10</v>
      </c>
      <c r="G490" s="410">
        <v>1650</v>
      </c>
      <c r="H490" s="410">
        <v>1</v>
      </c>
      <c r="I490" s="410">
        <v>165</v>
      </c>
      <c r="J490" s="410">
        <v>3</v>
      </c>
      <c r="K490" s="410">
        <v>507</v>
      </c>
      <c r="L490" s="410">
        <v>0.30727272727272725</v>
      </c>
      <c r="M490" s="410">
        <v>169</v>
      </c>
      <c r="N490" s="410">
        <v>14</v>
      </c>
      <c r="O490" s="410">
        <v>2450</v>
      </c>
      <c r="P490" s="479">
        <v>1.4848484848484849</v>
      </c>
      <c r="Q490" s="411">
        <v>175</v>
      </c>
    </row>
    <row r="491" spans="1:17" ht="14.4" customHeight="1" x14ac:dyDescent="0.3">
      <c r="A491" s="406" t="s">
        <v>845</v>
      </c>
      <c r="B491" s="407" t="s">
        <v>671</v>
      </c>
      <c r="C491" s="407" t="s">
        <v>672</v>
      </c>
      <c r="D491" s="407" t="s">
        <v>751</v>
      </c>
      <c r="E491" s="407" t="s">
        <v>752</v>
      </c>
      <c r="F491" s="410">
        <v>4</v>
      </c>
      <c r="G491" s="410">
        <v>4008</v>
      </c>
      <c r="H491" s="410">
        <v>1</v>
      </c>
      <c r="I491" s="410">
        <v>1002</v>
      </c>
      <c r="J491" s="410">
        <v>1</v>
      </c>
      <c r="K491" s="410">
        <v>1008</v>
      </c>
      <c r="L491" s="410">
        <v>0.25149700598802394</v>
      </c>
      <c r="M491" s="410">
        <v>1008</v>
      </c>
      <c r="N491" s="410">
        <v>3</v>
      </c>
      <c r="O491" s="410">
        <v>3033</v>
      </c>
      <c r="P491" s="479">
        <v>0.75673652694610782</v>
      </c>
      <c r="Q491" s="411">
        <v>1011</v>
      </c>
    </row>
    <row r="492" spans="1:17" ht="14.4" customHeight="1" x14ac:dyDescent="0.3">
      <c r="A492" s="406" t="s">
        <v>845</v>
      </c>
      <c r="B492" s="407" t="s">
        <v>671</v>
      </c>
      <c r="C492" s="407" t="s">
        <v>672</v>
      </c>
      <c r="D492" s="407" t="s">
        <v>755</v>
      </c>
      <c r="E492" s="407" t="s">
        <v>756</v>
      </c>
      <c r="F492" s="410">
        <v>4</v>
      </c>
      <c r="G492" s="410">
        <v>8932</v>
      </c>
      <c r="H492" s="410">
        <v>1</v>
      </c>
      <c r="I492" s="410">
        <v>2233</v>
      </c>
      <c r="J492" s="410">
        <v>4</v>
      </c>
      <c r="K492" s="410">
        <v>9056</v>
      </c>
      <c r="L492" s="410">
        <v>1.0138826690550828</v>
      </c>
      <c r="M492" s="410">
        <v>2264</v>
      </c>
      <c r="N492" s="410"/>
      <c r="O492" s="410"/>
      <c r="P492" s="479"/>
      <c r="Q492" s="411"/>
    </row>
    <row r="493" spans="1:17" ht="14.4" customHeight="1" x14ac:dyDescent="0.3">
      <c r="A493" s="406" t="s">
        <v>845</v>
      </c>
      <c r="B493" s="407" t="s">
        <v>671</v>
      </c>
      <c r="C493" s="407" t="s">
        <v>672</v>
      </c>
      <c r="D493" s="407" t="s">
        <v>772</v>
      </c>
      <c r="E493" s="407" t="s">
        <v>773</v>
      </c>
      <c r="F493" s="410"/>
      <c r="G493" s="410"/>
      <c r="H493" s="410"/>
      <c r="I493" s="410"/>
      <c r="J493" s="410"/>
      <c r="K493" s="410"/>
      <c r="L493" s="410"/>
      <c r="M493" s="410"/>
      <c r="N493" s="410">
        <v>1</v>
      </c>
      <c r="O493" s="410">
        <v>288</v>
      </c>
      <c r="P493" s="479"/>
      <c r="Q493" s="411">
        <v>288</v>
      </c>
    </row>
    <row r="494" spans="1:17" ht="14.4" customHeight="1" x14ac:dyDescent="0.3">
      <c r="A494" s="406" t="s">
        <v>846</v>
      </c>
      <c r="B494" s="407" t="s">
        <v>671</v>
      </c>
      <c r="C494" s="407" t="s">
        <v>672</v>
      </c>
      <c r="D494" s="407" t="s">
        <v>675</v>
      </c>
      <c r="E494" s="407" t="s">
        <v>676</v>
      </c>
      <c r="F494" s="410">
        <v>12</v>
      </c>
      <c r="G494" s="410">
        <v>636</v>
      </c>
      <c r="H494" s="410">
        <v>1</v>
      </c>
      <c r="I494" s="410">
        <v>53</v>
      </c>
      <c r="J494" s="410">
        <v>16</v>
      </c>
      <c r="K494" s="410">
        <v>864</v>
      </c>
      <c r="L494" s="410">
        <v>1.3584905660377358</v>
      </c>
      <c r="M494" s="410">
        <v>54</v>
      </c>
      <c r="N494" s="410">
        <v>30</v>
      </c>
      <c r="O494" s="410">
        <v>1740</v>
      </c>
      <c r="P494" s="479">
        <v>2.7358490566037736</v>
      </c>
      <c r="Q494" s="411">
        <v>58</v>
      </c>
    </row>
    <row r="495" spans="1:17" ht="14.4" customHeight="1" x14ac:dyDescent="0.3">
      <c r="A495" s="406" t="s">
        <v>846</v>
      </c>
      <c r="B495" s="407" t="s">
        <v>671</v>
      </c>
      <c r="C495" s="407" t="s">
        <v>672</v>
      </c>
      <c r="D495" s="407" t="s">
        <v>685</v>
      </c>
      <c r="E495" s="407" t="s">
        <v>686</v>
      </c>
      <c r="F495" s="410">
        <v>15</v>
      </c>
      <c r="G495" s="410">
        <v>2520</v>
      </c>
      <c r="H495" s="410">
        <v>1</v>
      </c>
      <c r="I495" s="410">
        <v>168</v>
      </c>
      <c r="J495" s="410">
        <v>5</v>
      </c>
      <c r="K495" s="410">
        <v>860</v>
      </c>
      <c r="L495" s="410">
        <v>0.34126984126984128</v>
      </c>
      <c r="M495" s="410">
        <v>172</v>
      </c>
      <c r="N495" s="410">
        <v>11</v>
      </c>
      <c r="O495" s="410">
        <v>1969</v>
      </c>
      <c r="P495" s="479">
        <v>0.78134920634920635</v>
      </c>
      <c r="Q495" s="411">
        <v>179</v>
      </c>
    </row>
    <row r="496" spans="1:17" ht="14.4" customHeight="1" x14ac:dyDescent="0.3">
      <c r="A496" s="406" t="s">
        <v>846</v>
      </c>
      <c r="B496" s="407" t="s">
        <v>671</v>
      </c>
      <c r="C496" s="407" t="s">
        <v>672</v>
      </c>
      <c r="D496" s="407" t="s">
        <v>689</v>
      </c>
      <c r="E496" s="407" t="s">
        <v>690</v>
      </c>
      <c r="F496" s="410">
        <v>8</v>
      </c>
      <c r="G496" s="410">
        <v>2528</v>
      </c>
      <c r="H496" s="410">
        <v>1</v>
      </c>
      <c r="I496" s="410">
        <v>316</v>
      </c>
      <c r="J496" s="410">
        <v>5</v>
      </c>
      <c r="K496" s="410">
        <v>1610</v>
      </c>
      <c r="L496" s="410">
        <v>0.63686708860759489</v>
      </c>
      <c r="M496" s="410">
        <v>322</v>
      </c>
      <c r="N496" s="410">
        <v>4</v>
      </c>
      <c r="O496" s="410">
        <v>1340</v>
      </c>
      <c r="P496" s="479">
        <v>0.53006329113924056</v>
      </c>
      <c r="Q496" s="411">
        <v>335</v>
      </c>
    </row>
    <row r="497" spans="1:17" ht="14.4" customHeight="1" x14ac:dyDescent="0.3">
      <c r="A497" s="406" t="s">
        <v>846</v>
      </c>
      <c r="B497" s="407" t="s">
        <v>671</v>
      </c>
      <c r="C497" s="407" t="s">
        <v>672</v>
      </c>
      <c r="D497" s="407" t="s">
        <v>693</v>
      </c>
      <c r="E497" s="407" t="s">
        <v>694</v>
      </c>
      <c r="F497" s="410">
        <v>71</v>
      </c>
      <c r="G497" s="410">
        <v>23998</v>
      </c>
      <c r="H497" s="410">
        <v>1</v>
      </c>
      <c r="I497" s="410">
        <v>338</v>
      </c>
      <c r="J497" s="410">
        <v>36</v>
      </c>
      <c r="K497" s="410">
        <v>12276</v>
      </c>
      <c r="L497" s="410">
        <v>0.51154262855237942</v>
      </c>
      <c r="M497" s="410">
        <v>341</v>
      </c>
      <c r="N497" s="410">
        <v>77</v>
      </c>
      <c r="O497" s="410">
        <v>26873</v>
      </c>
      <c r="P497" s="479">
        <v>1.1198016501375114</v>
      </c>
      <c r="Q497" s="411">
        <v>349</v>
      </c>
    </row>
    <row r="498" spans="1:17" ht="14.4" customHeight="1" x14ac:dyDescent="0.3">
      <c r="A498" s="406" t="s">
        <v>846</v>
      </c>
      <c r="B498" s="407" t="s">
        <v>671</v>
      </c>
      <c r="C498" s="407" t="s">
        <v>672</v>
      </c>
      <c r="D498" s="407" t="s">
        <v>705</v>
      </c>
      <c r="E498" s="407" t="s">
        <v>706</v>
      </c>
      <c r="F498" s="410">
        <v>4</v>
      </c>
      <c r="G498" s="410">
        <v>1460</v>
      </c>
      <c r="H498" s="410">
        <v>1</v>
      </c>
      <c r="I498" s="410">
        <v>365</v>
      </c>
      <c r="J498" s="410"/>
      <c r="K498" s="410"/>
      <c r="L498" s="410"/>
      <c r="M498" s="410"/>
      <c r="N498" s="410">
        <v>4</v>
      </c>
      <c r="O498" s="410">
        <v>1548</v>
      </c>
      <c r="P498" s="479">
        <v>1.0602739726027397</v>
      </c>
      <c r="Q498" s="411">
        <v>387</v>
      </c>
    </row>
    <row r="499" spans="1:17" ht="14.4" customHeight="1" x14ac:dyDescent="0.3">
      <c r="A499" s="406" t="s">
        <v>846</v>
      </c>
      <c r="B499" s="407" t="s">
        <v>671</v>
      </c>
      <c r="C499" s="407" t="s">
        <v>672</v>
      </c>
      <c r="D499" s="407" t="s">
        <v>707</v>
      </c>
      <c r="E499" s="407" t="s">
        <v>708</v>
      </c>
      <c r="F499" s="410">
        <v>1</v>
      </c>
      <c r="G499" s="410">
        <v>37</v>
      </c>
      <c r="H499" s="410">
        <v>1</v>
      </c>
      <c r="I499" s="410">
        <v>37</v>
      </c>
      <c r="J499" s="410">
        <v>1</v>
      </c>
      <c r="K499" s="410">
        <v>37</v>
      </c>
      <c r="L499" s="410">
        <v>1</v>
      </c>
      <c r="M499" s="410">
        <v>37</v>
      </c>
      <c r="N499" s="410">
        <v>3</v>
      </c>
      <c r="O499" s="410">
        <v>114</v>
      </c>
      <c r="P499" s="479">
        <v>3.0810810810810811</v>
      </c>
      <c r="Q499" s="411">
        <v>38</v>
      </c>
    </row>
    <row r="500" spans="1:17" ht="14.4" customHeight="1" x14ac:dyDescent="0.3">
      <c r="A500" s="406" t="s">
        <v>846</v>
      </c>
      <c r="B500" s="407" t="s">
        <v>671</v>
      </c>
      <c r="C500" s="407" t="s">
        <v>672</v>
      </c>
      <c r="D500" s="407" t="s">
        <v>709</v>
      </c>
      <c r="E500" s="407" t="s">
        <v>710</v>
      </c>
      <c r="F500" s="410">
        <v>1</v>
      </c>
      <c r="G500" s="410">
        <v>251</v>
      </c>
      <c r="H500" s="410">
        <v>1</v>
      </c>
      <c r="I500" s="410">
        <v>251</v>
      </c>
      <c r="J500" s="410"/>
      <c r="K500" s="410"/>
      <c r="L500" s="410"/>
      <c r="M500" s="410"/>
      <c r="N500" s="410"/>
      <c r="O500" s="410"/>
      <c r="P500" s="479"/>
      <c r="Q500" s="411"/>
    </row>
    <row r="501" spans="1:17" ht="14.4" customHeight="1" x14ac:dyDescent="0.3">
      <c r="A501" s="406" t="s">
        <v>846</v>
      </c>
      <c r="B501" s="407" t="s">
        <v>671</v>
      </c>
      <c r="C501" s="407" t="s">
        <v>672</v>
      </c>
      <c r="D501" s="407" t="s">
        <v>713</v>
      </c>
      <c r="E501" s="407" t="s">
        <v>714</v>
      </c>
      <c r="F501" s="410">
        <v>4</v>
      </c>
      <c r="G501" s="410">
        <v>2656</v>
      </c>
      <c r="H501" s="410">
        <v>1</v>
      </c>
      <c r="I501" s="410">
        <v>664</v>
      </c>
      <c r="J501" s="410"/>
      <c r="K501" s="410"/>
      <c r="L501" s="410"/>
      <c r="M501" s="410"/>
      <c r="N501" s="410">
        <v>3</v>
      </c>
      <c r="O501" s="410">
        <v>2112</v>
      </c>
      <c r="P501" s="479">
        <v>0.79518072289156627</v>
      </c>
      <c r="Q501" s="411">
        <v>704</v>
      </c>
    </row>
    <row r="502" spans="1:17" ht="14.4" customHeight="1" x14ac:dyDescent="0.3">
      <c r="A502" s="406" t="s">
        <v>846</v>
      </c>
      <c r="B502" s="407" t="s">
        <v>671</v>
      </c>
      <c r="C502" s="407" t="s">
        <v>672</v>
      </c>
      <c r="D502" s="407" t="s">
        <v>715</v>
      </c>
      <c r="E502" s="407" t="s">
        <v>716</v>
      </c>
      <c r="F502" s="410"/>
      <c r="G502" s="410"/>
      <c r="H502" s="410"/>
      <c r="I502" s="410"/>
      <c r="J502" s="410"/>
      <c r="K502" s="410"/>
      <c r="L502" s="410"/>
      <c r="M502" s="410"/>
      <c r="N502" s="410">
        <v>1</v>
      </c>
      <c r="O502" s="410">
        <v>147</v>
      </c>
      <c r="P502" s="479"/>
      <c r="Q502" s="411">
        <v>147</v>
      </c>
    </row>
    <row r="503" spans="1:17" ht="14.4" customHeight="1" x14ac:dyDescent="0.3">
      <c r="A503" s="406" t="s">
        <v>846</v>
      </c>
      <c r="B503" s="407" t="s">
        <v>671</v>
      </c>
      <c r="C503" s="407" t="s">
        <v>672</v>
      </c>
      <c r="D503" s="407" t="s">
        <v>717</v>
      </c>
      <c r="E503" s="407" t="s">
        <v>718</v>
      </c>
      <c r="F503" s="410">
        <v>2</v>
      </c>
      <c r="G503" s="410">
        <v>562</v>
      </c>
      <c r="H503" s="410">
        <v>1</v>
      </c>
      <c r="I503" s="410">
        <v>281</v>
      </c>
      <c r="J503" s="410">
        <v>1</v>
      </c>
      <c r="K503" s="410">
        <v>285</v>
      </c>
      <c r="L503" s="410">
        <v>0.50711743772241991</v>
      </c>
      <c r="M503" s="410">
        <v>285</v>
      </c>
      <c r="N503" s="410">
        <v>1</v>
      </c>
      <c r="O503" s="410">
        <v>304</v>
      </c>
      <c r="P503" s="479">
        <v>0.54092526690391463</v>
      </c>
      <c r="Q503" s="411">
        <v>304</v>
      </c>
    </row>
    <row r="504" spans="1:17" ht="14.4" customHeight="1" x14ac:dyDescent="0.3">
      <c r="A504" s="406" t="s">
        <v>846</v>
      </c>
      <c r="B504" s="407" t="s">
        <v>671</v>
      </c>
      <c r="C504" s="407" t="s">
        <v>672</v>
      </c>
      <c r="D504" s="407" t="s">
        <v>719</v>
      </c>
      <c r="E504" s="407" t="s">
        <v>720</v>
      </c>
      <c r="F504" s="410"/>
      <c r="G504" s="410"/>
      <c r="H504" s="410"/>
      <c r="I504" s="410"/>
      <c r="J504" s="410">
        <v>1</v>
      </c>
      <c r="K504" s="410">
        <v>3505</v>
      </c>
      <c r="L504" s="410"/>
      <c r="M504" s="410">
        <v>3505</v>
      </c>
      <c r="N504" s="410"/>
      <c r="O504" s="410"/>
      <c r="P504" s="479"/>
      <c r="Q504" s="411"/>
    </row>
    <row r="505" spans="1:17" ht="14.4" customHeight="1" x14ac:dyDescent="0.3">
      <c r="A505" s="406" t="s">
        <v>846</v>
      </c>
      <c r="B505" s="407" t="s">
        <v>671</v>
      </c>
      <c r="C505" s="407" t="s">
        <v>672</v>
      </c>
      <c r="D505" s="407" t="s">
        <v>721</v>
      </c>
      <c r="E505" s="407" t="s">
        <v>722</v>
      </c>
      <c r="F505" s="410">
        <v>13</v>
      </c>
      <c r="G505" s="410">
        <v>5928</v>
      </c>
      <c r="H505" s="410">
        <v>1</v>
      </c>
      <c r="I505" s="410">
        <v>456</v>
      </c>
      <c r="J505" s="410">
        <v>9</v>
      </c>
      <c r="K505" s="410">
        <v>4158</v>
      </c>
      <c r="L505" s="410">
        <v>0.70141700404858298</v>
      </c>
      <c r="M505" s="410">
        <v>462</v>
      </c>
      <c r="N505" s="410">
        <v>15</v>
      </c>
      <c r="O505" s="410">
        <v>7410</v>
      </c>
      <c r="P505" s="479">
        <v>1.25</v>
      </c>
      <c r="Q505" s="411">
        <v>494</v>
      </c>
    </row>
    <row r="506" spans="1:17" ht="14.4" customHeight="1" x14ac:dyDescent="0.3">
      <c r="A506" s="406" t="s">
        <v>846</v>
      </c>
      <c r="B506" s="407" t="s">
        <v>671</v>
      </c>
      <c r="C506" s="407" t="s">
        <v>672</v>
      </c>
      <c r="D506" s="407" t="s">
        <v>725</v>
      </c>
      <c r="E506" s="407" t="s">
        <v>726</v>
      </c>
      <c r="F506" s="410">
        <v>15</v>
      </c>
      <c r="G506" s="410">
        <v>5220</v>
      </c>
      <c r="H506" s="410">
        <v>1</v>
      </c>
      <c r="I506" s="410">
        <v>348</v>
      </c>
      <c r="J506" s="410">
        <v>11</v>
      </c>
      <c r="K506" s="410">
        <v>3916</v>
      </c>
      <c r="L506" s="410">
        <v>0.75019157088122601</v>
      </c>
      <c r="M506" s="410">
        <v>356</v>
      </c>
      <c r="N506" s="410">
        <v>15</v>
      </c>
      <c r="O506" s="410">
        <v>5550</v>
      </c>
      <c r="P506" s="479">
        <v>1.0632183908045978</v>
      </c>
      <c r="Q506" s="411">
        <v>370</v>
      </c>
    </row>
    <row r="507" spans="1:17" ht="14.4" customHeight="1" x14ac:dyDescent="0.3">
      <c r="A507" s="406" t="s">
        <v>846</v>
      </c>
      <c r="B507" s="407" t="s">
        <v>671</v>
      </c>
      <c r="C507" s="407" t="s">
        <v>672</v>
      </c>
      <c r="D507" s="407" t="s">
        <v>727</v>
      </c>
      <c r="E507" s="407" t="s">
        <v>728</v>
      </c>
      <c r="F507" s="410">
        <v>1</v>
      </c>
      <c r="G507" s="410">
        <v>2886</v>
      </c>
      <c r="H507" s="410">
        <v>1</v>
      </c>
      <c r="I507" s="410">
        <v>2886</v>
      </c>
      <c r="J507" s="410"/>
      <c r="K507" s="410"/>
      <c r="L507" s="410"/>
      <c r="M507" s="410"/>
      <c r="N507" s="410"/>
      <c r="O507" s="410"/>
      <c r="P507" s="479"/>
      <c r="Q507" s="411"/>
    </row>
    <row r="508" spans="1:17" ht="14.4" customHeight="1" x14ac:dyDescent="0.3">
      <c r="A508" s="406" t="s">
        <v>846</v>
      </c>
      <c r="B508" s="407" t="s">
        <v>671</v>
      </c>
      <c r="C508" s="407" t="s">
        <v>672</v>
      </c>
      <c r="D508" s="407" t="s">
        <v>784</v>
      </c>
      <c r="E508" s="407" t="s">
        <v>785</v>
      </c>
      <c r="F508" s="410"/>
      <c r="G508" s="410"/>
      <c r="H508" s="410"/>
      <c r="I508" s="410"/>
      <c r="J508" s="410"/>
      <c r="K508" s="410"/>
      <c r="L508" s="410"/>
      <c r="M508" s="410"/>
      <c r="N508" s="410">
        <v>1</v>
      </c>
      <c r="O508" s="410">
        <v>12793</v>
      </c>
      <c r="P508" s="479"/>
      <c r="Q508" s="411">
        <v>12793</v>
      </c>
    </row>
    <row r="509" spans="1:17" ht="14.4" customHeight="1" x14ac:dyDescent="0.3">
      <c r="A509" s="406" t="s">
        <v>846</v>
      </c>
      <c r="B509" s="407" t="s">
        <v>671</v>
      </c>
      <c r="C509" s="407" t="s">
        <v>672</v>
      </c>
      <c r="D509" s="407" t="s">
        <v>729</v>
      </c>
      <c r="E509" s="407" t="s">
        <v>730</v>
      </c>
      <c r="F509" s="410"/>
      <c r="G509" s="410"/>
      <c r="H509" s="410"/>
      <c r="I509" s="410"/>
      <c r="J509" s="410"/>
      <c r="K509" s="410"/>
      <c r="L509" s="410"/>
      <c r="M509" s="410"/>
      <c r="N509" s="410">
        <v>1</v>
      </c>
      <c r="O509" s="410">
        <v>111</v>
      </c>
      <c r="P509" s="479"/>
      <c r="Q509" s="411">
        <v>111</v>
      </c>
    </row>
    <row r="510" spans="1:17" ht="14.4" customHeight="1" x14ac:dyDescent="0.3">
      <c r="A510" s="406" t="s">
        <v>846</v>
      </c>
      <c r="B510" s="407" t="s">
        <v>671</v>
      </c>
      <c r="C510" s="407" t="s">
        <v>672</v>
      </c>
      <c r="D510" s="407" t="s">
        <v>733</v>
      </c>
      <c r="E510" s="407" t="s">
        <v>734</v>
      </c>
      <c r="F510" s="410">
        <v>3</v>
      </c>
      <c r="G510" s="410">
        <v>1371</v>
      </c>
      <c r="H510" s="410">
        <v>1</v>
      </c>
      <c r="I510" s="410">
        <v>457</v>
      </c>
      <c r="J510" s="410"/>
      <c r="K510" s="410"/>
      <c r="L510" s="410"/>
      <c r="M510" s="410"/>
      <c r="N510" s="410">
        <v>4</v>
      </c>
      <c r="O510" s="410">
        <v>1980</v>
      </c>
      <c r="P510" s="479">
        <v>1.4442013129102844</v>
      </c>
      <c r="Q510" s="411">
        <v>495</v>
      </c>
    </row>
    <row r="511" spans="1:17" ht="14.4" customHeight="1" x14ac:dyDescent="0.3">
      <c r="A511" s="406" t="s">
        <v>846</v>
      </c>
      <c r="B511" s="407" t="s">
        <v>671</v>
      </c>
      <c r="C511" s="407" t="s">
        <v>672</v>
      </c>
      <c r="D511" s="407" t="s">
        <v>737</v>
      </c>
      <c r="E511" s="407" t="s">
        <v>738</v>
      </c>
      <c r="F511" s="410">
        <v>1</v>
      </c>
      <c r="G511" s="410">
        <v>429</v>
      </c>
      <c r="H511" s="410">
        <v>1</v>
      </c>
      <c r="I511" s="410">
        <v>429</v>
      </c>
      <c r="J511" s="410">
        <v>3</v>
      </c>
      <c r="K511" s="410">
        <v>1311</v>
      </c>
      <c r="L511" s="410">
        <v>3.0559440559440558</v>
      </c>
      <c r="M511" s="410">
        <v>437</v>
      </c>
      <c r="N511" s="410">
        <v>3</v>
      </c>
      <c r="O511" s="410">
        <v>1368</v>
      </c>
      <c r="P511" s="479">
        <v>3.1888111888111887</v>
      </c>
      <c r="Q511" s="411">
        <v>456</v>
      </c>
    </row>
    <row r="512" spans="1:17" ht="14.4" customHeight="1" x14ac:dyDescent="0.3">
      <c r="A512" s="406" t="s">
        <v>846</v>
      </c>
      <c r="B512" s="407" t="s">
        <v>671</v>
      </c>
      <c r="C512" s="407" t="s">
        <v>672</v>
      </c>
      <c r="D512" s="407" t="s">
        <v>739</v>
      </c>
      <c r="E512" s="407" t="s">
        <v>740</v>
      </c>
      <c r="F512" s="410">
        <v>20</v>
      </c>
      <c r="G512" s="410">
        <v>1060</v>
      </c>
      <c r="H512" s="410">
        <v>1</v>
      </c>
      <c r="I512" s="410">
        <v>53</v>
      </c>
      <c r="J512" s="410">
        <v>14</v>
      </c>
      <c r="K512" s="410">
        <v>756</v>
      </c>
      <c r="L512" s="410">
        <v>0.71320754716981127</v>
      </c>
      <c r="M512" s="410">
        <v>54</v>
      </c>
      <c r="N512" s="410">
        <v>10</v>
      </c>
      <c r="O512" s="410">
        <v>580</v>
      </c>
      <c r="P512" s="479">
        <v>0.54716981132075471</v>
      </c>
      <c r="Q512" s="411">
        <v>58</v>
      </c>
    </row>
    <row r="513" spans="1:17" ht="14.4" customHeight="1" x14ac:dyDescent="0.3">
      <c r="A513" s="406" t="s">
        <v>846</v>
      </c>
      <c r="B513" s="407" t="s">
        <v>671</v>
      </c>
      <c r="C513" s="407" t="s">
        <v>672</v>
      </c>
      <c r="D513" s="407" t="s">
        <v>741</v>
      </c>
      <c r="E513" s="407" t="s">
        <v>742</v>
      </c>
      <c r="F513" s="410"/>
      <c r="G513" s="410"/>
      <c r="H513" s="410"/>
      <c r="I513" s="410"/>
      <c r="J513" s="410"/>
      <c r="K513" s="410"/>
      <c r="L513" s="410"/>
      <c r="M513" s="410"/>
      <c r="N513" s="410">
        <v>1</v>
      </c>
      <c r="O513" s="410">
        <v>2173</v>
      </c>
      <c r="P513" s="479"/>
      <c r="Q513" s="411">
        <v>2173</v>
      </c>
    </row>
    <row r="514" spans="1:17" ht="14.4" customHeight="1" x14ac:dyDescent="0.3">
      <c r="A514" s="406" t="s">
        <v>846</v>
      </c>
      <c r="B514" s="407" t="s">
        <v>671</v>
      </c>
      <c r="C514" s="407" t="s">
        <v>672</v>
      </c>
      <c r="D514" s="407" t="s">
        <v>743</v>
      </c>
      <c r="E514" s="407" t="s">
        <v>744</v>
      </c>
      <c r="F514" s="410">
        <v>32</v>
      </c>
      <c r="G514" s="410">
        <v>5280</v>
      </c>
      <c r="H514" s="410">
        <v>1</v>
      </c>
      <c r="I514" s="410">
        <v>165</v>
      </c>
      <c r="J514" s="410">
        <v>24</v>
      </c>
      <c r="K514" s="410">
        <v>4056</v>
      </c>
      <c r="L514" s="410">
        <v>0.76818181818181819</v>
      </c>
      <c r="M514" s="410">
        <v>169</v>
      </c>
      <c r="N514" s="410">
        <v>16</v>
      </c>
      <c r="O514" s="410">
        <v>2800</v>
      </c>
      <c r="P514" s="479">
        <v>0.53030303030303028</v>
      </c>
      <c r="Q514" s="411">
        <v>175</v>
      </c>
    </row>
    <row r="515" spans="1:17" ht="14.4" customHeight="1" x14ac:dyDescent="0.3">
      <c r="A515" s="406" t="s">
        <v>846</v>
      </c>
      <c r="B515" s="407" t="s">
        <v>671</v>
      </c>
      <c r="C515" s="407" t="s">
        <v>672</v>
      </c>
      <c r="D515" s="407" t="s">
        <v>745</v>
      </c>
      <c r="E515" s="407" t="s">
        <v>746</v>
      </c>
      <c r="F515" s="410">
        <v>25</v>
      </c>
      <c r="G515" s="410">
        <v>1975</v>
      </c>
      <c r="H515" s="410">
        <v>1</v>
      </c>
      <c r="I515" s="410">
        <v>79</v>
      </c>
      <c r="J515" s="410">
        <v>2</v>
      </c>
      <c r="K515" s="410">
        <v>162</v>
      </c>
      <c r="L515" s="410">
        <v>8.2025316455696204E-2</v>
      </c>
      <c r="M515" s="410">
        <v>81</v>
      </c>
      <c r="N515" s="410">
        <v>23</v>
      </c>
      <c r="O515" s="410">
        <v>1955</v>
      </c>
      <c r="P515" s="479">
        <v>0.98987341772151893</v>
      </c>
      <c r="Q515" s="411">
        <v>85</v>
      </c>
    </row>
    <row r="516" spans="1:17" ht="14.4" customHeight="1" x14ac:dyDescent="0.3">
      <c r="A516" s="406" t="s">
        <v>846</v>
      </c>
      <c r="B516" s="407" t="s">
        <v>671</v>
      </c>
      <c r="C516" s="407" t="s">
        <v>672</v>
      </c>
      <c r="D516" s="407" t="s">
        <v>747</v>
      </c>
      <c r="E516" s="407" t="s">
        <v>748</v>
      </c>
      <c r="F516" s="410"/>
      <c r="G516" s="410"/>
      <c r="H516" s="410"/>
      <c r="I516" s="410"/>
      <c r="J516" s="410">
        <v>2</v>
      </c>
      <c r="K516" s="410">
        <v>326</v>
      </c>
      <c r="L516" s="410"/>
      <c r="M516" s="410">
        <v>163</v>
      </c>
      <c r="N516" s="410"/>
      <c r="O516" s="410"/>
      <c r="P516" s="479"/>
      <c r="Q516" s="411"/>
    </row>
    <row r="517" spans="1:17" ht="14.4" customHeight="1" x14ac:dyDescent="0.3">
      <c r="A517" s="406" t="s">
        <v>846</v>
      </c>
      <c r="B517" s="407" t="s">
        <v>671</v>
      </c>
      <c r="C517" s="407" t="s">
        <v>672</v>
      </c>
      <c r="D517" s="407" t="s">
        <v>749</v>
      </c>
      <c r="E517" s="407" t="s">
        <v>750</v>
      </c>
      <c r="F517" s="410"/>
      <c r="G517" s="410"/>
      <c r="H517" s="410"/>
      <c r="I517" s="410"/>
      <c r="J517" s="410"/>
      <c r="K517" s="410"/>
      <c r="L517" s="410"/>
      <c r="M517" s="410"/>
      <c r="N517" s="410">
        <v>2</v>
      </c>
      <c r="O517" s="410">
        <v>58</v>
      </c>
      <c r="P517" s="479"/>
      <c r="Q517" s="411">
        <v>29</v>
      </c>
    </row>
    <row r="518" spans="1:17" ht="14.4" customHeight="1" x14ac:dyDescent="0.3">
      <c r="A518" s="406" t="s">
        <v>846</v>
      </c>
      <c r="B518" s="407" t="s">
        <v>671</v>
      </c>
      <c r="C518" s="407" t="s">
        <v>672</v>
      </c>
      <c r="D518" s="407" t="s">
        <v>753</v>
      </c>
      <c r="E518" s="407" t="s">
        <v>754</v>
      </c>
      <c r="F518" s="410"/>
      <c r="G518" s="410"/>
      <c r="H518" s="410"/>
      <c r="I518" s="410"/>
      <c r="J518" s="410"/>
      <c r="K518" s="410"/>
      <c r="L518" s="410"/>
      <c r="M518" s="410"/>
      <c r="N518" s="410">
        <v>1</v>
      </c>
      <c r="O518" s="410">
        <v>176</v>
      </c>
      <c r="P518" s="479"/>
      <c r="Q518" s="411">
        <v>176</v>
      </c>
    </row>
    <row r="519" spans="1:17" ht="14.4" customHeight="1" x14ac:dyDescent="0.3">
      <c r="A519" s="406" t="s">
        <v>846</v>
      </c>
      <c r="B519" s="407" t="s">
        <v>671</v>
      </c>
      <c r="C519" s="407" t="s">
        <v>672</v>
      </c>
      <c r="D519" s="407" t="s">
        <v>757</v>
      </c>
      <c r="E519" s="407" t="s">
        <v>758</v>
      </c>
      <c r="F519" s="410">
        <v>3</v>
      </c>
      <c r="G519" s="410">
        <v>729</v>
      </c>
      <c r="H519" s="410">
        <v>1</v>
      </c>
      <c r="I519" s="410">
        <v>243</v>
      </c>
      <c r="J519" s="410">
        <v>1</v>
      </c>
      <c r="K519" s="410">
        <v>247</v>
      </c>
      <c r="L519" s="410">
        <v>0.33882030178326472</v>
      </c>
      <c r="M519" s="410">
        <v>247</v>
      </c>
      <c r="N519" s="410">
        <v>4</v>
      </c>
      <c r="O519" s="410">
        <v>1052</v>
      </c>
      <c r="P519" s="479">
        <v>1.4430727023319616</v>
      </c>
      <c r="Q519" s="411">
        <v>263</v>
      </c>
    </row>
    <row r="520" spans="1:17" ht="14.4" customHeight="1" x14ac:dyDescent="0.3">
      <c r="A520" s="406" t="s">
        <v>846</v>
      </c>
      <c r="B520" s="407" t="s">
        <v>671</v>
      </c>
      <c r="C520" s="407" t="s">
        <v>672</v>
      </c>
      <c r="D520" s="407" t="s">
        <v>759</v>
      </c>
      <c r="E520" s="407" t="s">
        <v>760</v>
      </c>
      <c r="F520" s="410">
        <v>1</v>
      </c>
      <c r="G520" s="410">
        <v>1993</v>
      </c>
      <c r="H520" s="410">
        <v>1</v>
      </c>
      <c r="I520" s="410">
        <v>1993</v>
      </c>
      <c r="J520" s="410">
        <v>6</v>
      </c>
      <c r="K520" s="410">
        <v>12072</v>
      </c>
      <c r="L520" s="410">
        <v>6.057200200702459</v>
      </c>
      <c r="M520" s="410">
        <v>2012</v>
      </c>
      <c r="N520" s="410">
        <v>10</v>
      </c>
      <c r="O520" s="410">
        <v>21300</v>
      </c>
      <c r="P520" s="479">
        <v>10.687405920722529</v>
      </c>
      <c r="Q520" s="411">
        <v>2130</v>
      </c>
    </row>
    <row r="521" spans="1:17" ht="14.4" customHeight="1" x14ac:dyDescent="0.3">
      <c r="A521" s="406" t="s">
        <v>846</v>
      </c>
      <c r="B521" s="407" t="s">
        <v>671</v>
      </c>
      <c r="C521" s="407" t="s">
        <v>672</v>
      </c>
      <c r="D521" s="407" t="s">
        <v>763</v>
      </c>
      <c r="E521" s="407" t="s">
        <v>764</v>
      </c>
      <c r="F521" s="410"/>
      <c r="G521" s="410"/>
      <c r="H521" s="410"/>
      <c r="I521" s="410"/>
      <c r="J521" s="410">
        <v>1</v>
      </c>
      <c r="K521" s="410">
        <v>418</v>
      </c>
      <c r="L521" s="410"/>
      <c r="M521" s="410">
        <v>418</v>
      </c>
      <c r="N521" s="410"/>
      <c r="O521" s="410"/>
      <c r="P521" s="479"/>
      <c r="Q521" s="411"/>
    </row>
    <row r="522" spans="1:17" ht="14.4" customHeight="1" x14ac:dyDescent="0.3">
      <c r="A522" s="406" t="s">
        <v>846</v>
      </c>
      <c r="B522" s="407" t="s">
        <v>671</v>
      </c>
      <c r="C522" s="407" t="s">
        <v>672</v>
      </c>
      <c r="D522" s="407" t="s">
        <v>772</v>
      </c>
      <c r="E522" s="407" t="s">
        <v>773</v>
      </c>
      <c r="F522" s="410">
        <v>1</v>
      </c>
      <c r="G522" s="410">
        <v>266</v>
      </c>
      <c r="H522" s="410">
        <v>1</v>
      </c>
      <c r="I522" s="410">
        <v>266</v>
      </c>
      <c r="J522" s="410">
        <v>1</v>
      </c>
      <c r="K522" s="410">
        <v>269</v>
      </c>
      <c r="L522" s="410">
        <v>1.0112781954887218</v>
      </c>
      <c r="M522" s="410">
        <v>269</v>
      </c>
      <c r="N522" s="410">
        <v>3</v>
      </c>
      <c r="O522" s="410">
        <v>864</v>
      </c>
      <c r="P522" s="479">
        <v>3.2481203007518795</v>
      </c>
      <c r="Q522" s="411">
        <v>288</v>
      </c>
    </row>
    <row r="523" spans="1:17" ht="14.4" customHeight="1" x14ac:dyDescent="0.3">
      <c r="A523" s="406" t="s">
        <v>846</v>
      </c>
      <c r="B523" s="407" t="s">
        <v>671</v>
      </c>
      <c r="C523" s="407" t="s">
        <v>672</v>
      </c>
      <c r="D523" s="407" t="s">
        <v>774</v>
      </c>
      <c r="E523" s="407" t="s">
        <v>775</v>
      </c>
      <c r="F523" s="410">
        <v>1</v>
      </c>
      <c r="G523" s="410">
        <v>1024</v>
      </c>
      <c r="H523" s="410">
        <v>1</v>
      </c>
      <c r="I523" s="410">
        <v>1024</v>
      </c>
      <c r="J523" s="410">
        <v>1</v>
      </c>
      <c r="K523" s="410">
        <v>1050</v>
      </c>
      <c r="L523" s="410">
        <v>1.025390625</v>
      </c>
      <c r="M523" s="410">
        <v>1050</v>
      </c>
      <c r="N523" s="410"/>
      <c r="O523" s="410"/>
      <c r="P523" s="479"/>
      <c r="Q523" s="411"/>
    </row>
    <row r="524" spans="1:17" ht="14.4" customHeight="1" x14ac:dyDescent="0.3">
      <c r="A524" s="406" t="s">
        <v>847</v>
      </c>
      <c r="B524" s="407" t="s">
        <v>671</v>
      </c>
      <c r="C524" s="407" t="s">
        <v>672</v>
      </c>
      <c r="D524" s="407" t="s">
        <v>703</v>
      </c>
      <c r="E524" s="407" t="s">
        <v>704</v>
      </c>
      <c r="F524" s="410"/>
      <c r="G524" s="410"/>
      <c r="H524" s="410"/>
      <c r="I524" s="410"/>
      <c r="J524" s="410"/>
      <c r="K524" s="410"/>
      <c r="L524" s="410"/>
      <c r="M524" s="410"/>
      <c r="N524" s="410">
        <v>1</v>
      </c>
      <c r="O524" s="410">
        <v>49</v>
      </c>
      <c r="P524" s="479"/>
      <c r="Q524" s="411">
        <v>49</v>
      </c>
    </row>
    <row r="525" spans="1:17" ht="14.4" customHeight="1" x14ac:dyDescent="0.3">
      <c r="A525" s="406" t="s">
        <v>847</v>
      </c>
      <c r="B525" s="407" t="s">
        <v>671</v>
      </c>
      <c r="C525" s="407" t="s">
        <v>672</v>
      </c>
      <c r="D525" s="407" t="s">
        <v>745</v>
      </c>
      <c r="E525" s="407" t="s">
        <v>746</v>
      </c>
      <c r="F525" s="410"/>
      <c r="G525" s="410"/>
      <c r="H525" s="410"/>
      <c r="I525" s="410"/>
      <c r="J525" s="410"/>
      <c r="K525" s="410"/>
      <c r="L525" s="410"/>
      <c r="M525" s="410"/>
      <c r="N525" s="410">
        <v>4</v>
      </c>
      <c r="O525" s="410">
        <v>340</v>
      </c>
      <c r="P525" s="479"/>
      <c r="Q525" s="411">
        <v>85</v>
      </c>
    </row>
    <row r="526" spans="1:17" ht="14.4" customHeight="1" x14ac:dyDescent="0.3">
      <c r="A526" s="406" t="s">
        <v>847</v>
      </c>
      <c r="B526" s="407" t="s">
        <v>671</v>
      </c>
      <c r="C526" s="407" t="s">
        <v>672</v>
      </c>
      <c r="D526" s="407" t="s">
        <v>753</v>
      </c>
      <c r="E526" s="407" t="s">
        <v>754</v>
      </c>
      <c r="F526" s="410"/>
      <c r="G526" s="410"/>
      <c r="H526" s="410"/>
      <c r="I526" s="410"/>
      <c r="J526" s="410"/>
      <c r="K526" s="410"/>
      <c r="L526" s="410"/>
      <c r="M526" s="410"/>
      <c r="N526" s="410">
        <v>1</v>
      </c>
      <c r="O526" s="410">
        <v>176</v>
      </c>
      <c r="P526" s="479"/>
      <c r="Q526" s="411">
        <v>176</v>
      </c>
    </row>
    <row r="527" spans="1:17" ht="14.4" customHeight="1" x14ac:dyDescent="0.3">
      <c r="A527" s="406" t="s">
        <v>847</v>
      </c>
      <c r="B527" s="407" t="s">
        <v>671</v>
      </c>
      <c r="C527" s="407" t="s">
        <v>672</v>
      </c>
      <c r="D527" s="407" t="s">
        <v>757</v>
      </c>
      <c r="E527" s="407" t="s">
        <v>758</v>
      </c>
      <c r="F527" s="410"/>
      <c r="G527" s="410"/>
      <c r="H527" s="410"/>
      <c r="I527" s="410"/>
      <c r="J527" s="410"/>
      <c r="K527" s="410"/>
      <c r="L527" s="410"/>
      <c r="M527" s="410"/>
      <c r="N527" s="410">
        <v>1</v>
      </c>
      <c r="O527" s="410">
        <v>263</v>
      </c>
      <c r="P527" s="479"/>
      <c r="Q527" s="411">
        <v>263</v>
      </c>
    </row>
    <row r="528" spans="1:17" ht="14.4" customHeight="1" x14ac:dyDescent="0.3">
      <c r="A528" s="406" t="s">
        <v>848</v>
      </c>
      <c r="B528" s="407" t="s">
        <v>671</v>
      </c>
      <c r="C528" s="407" t="s">
        <v>672</v>
      </c>
      <c r="D528" s="407" t="s">
        <v>675</v>
      </c>
      <c r="E528" s="407" t="s">
        <v>676</v>
      </c>
      <c r="F528" s="410">
        <v>138</v>
      </c>
      <c r="G528" s="410">
        <v>7314</v>
      </c>
      <c r="H528" s="410">
        <v>1</v>
      </c>
      <c r="I528" s="410">
        <v>53</v>
      </c>
      <c r="J528" s="410">
        <v>84</v>
      </c>
      <c r="K528" s="410">
        <v>4536</v>
      </c>
      <c r="L528" s="410">
        <v>0.62018047579983593</v>
      </c>
      <c r="M528" s="410">
        <v>54</v>
      </c>
      <c r="N528" s="410">
        <v>126</v>
      </c>
      <c r="O528" s="410">
        <v>7308</v>
      </c>
      <c r="P528" s="479">
        <v>0.99917965545529119</v>
      </c>
      <c r="Q528" s="411">
        <v>58</v>
      </c>
    </row>
    <row r="529" spans="1:17" ht="14.4" customHeight="1" x14ac:dyDescent="0.3">
      <c r="A529" s="406" t="s">
        <v>848</v>
      </c>
      <c r="B529" s="407" t="s">
        <v>671</v>
      </c>
      <c r="C529" s="407" t="s">
        <v>672</v>
      </c>
      <c r="D529" s="407" t="s">
        <v>677</v>
      </c>
      <c r="E529" s="407" t="s">
        <v>678</v>
      </c>
      <c r="F529" s="410">
        <v>20</v>
      </c>
      <c r="G529" s="410">
        <v>2420</v>
      </c>
      <c r="H529" s="410">
        <v>1</v>
      </c>
      <c r="I529" s="410">
        <v>121</v>
      </c>
      <c r="J529" s="410">
        <v>8</v>
      </c>
      <c r="K529" s="410">
        <v>984</v>
      </c>
      <c r="L529" s="410">
        <v>0.40661157024793387</v>
      </c>
      <c r="M529" s="410">
        <v>123</v>
      </c>
      <c r="N529" s="410">
        <v>32</v>
      </c>
      <c r="O529" s="410">
        <v>4192</v>
      </c>
      <c r="P529" s="479">
        <v>1.7322314049586778</v>
      </c>
      <c r="Q529" s="411">
        <v>131</v>
      </c>
    </row>
    <row r="530" spans="1:17" ht="14.4" customHeight="1" x14ac:dyDescent="0.3">
      <c r="A530" s="406" t="s">
        <v>848</v>
      </c>
      <c r="B530" s="407" t="s">
        <v>671</v>
      </c>
      <c r="C530" s="407" t="s">
        <v>672</v>
      </c>
      <c r="D530" s="407" t="s">
        <v>683</v>
      </c>
      <c r="E530" s="407" t="s">
        <v>684</v>
      </c>
      <c r="F530" s="410"/>
      <c r="G530" s="410"/>
      <c r="H530" s="410"/>
      <c r="I530" s="410"/>
      <c r="J530" s="410"/>
      <c r="K530" s="410"/>
      <c r="L530" s="410"/>
      <c r="M530" s="410"/>
      <c r="N530" s="410">
        <v>5</v>
      </c>
      <c r="O530" s="410">
        <v>2035</v>
      </c>
      <c r="P530" s="479"/>
      <c r="Q530" s="411">
        <v>407</v>
      </c>
    </row>
    <row r="531" spans="1:17" ht="14.4" customHeight="1" x14ac:dyDescent="0.3">
      <c r="A531" s="406" t="s">
        <v>848</v>
      </c>
      <c r="B531" s="407" t="s">
        <v>671</v>
      </c>
      <c r="C531" s="407" t="s">
        <v>672</v>
      </c>
      <c r="D531" s="407" t="s">
        <v>685</v>
      </c>
      <c r="E531" s="407" t="s">
        <v>686</v>
      </c>
      <c r="F531" s="410">
        <v>19</v>
      </c>
      <c r="G531" s="410">
        <v>3192</v>
      </c>
      <c r="H531" s="410">
        <v>1</v>
      </c>
      <c r="I531" s="410">
        <v>168</v>
      </c>
      <c r="J531" s="410">
        <v>14</v>
      </c>
      <c r="K531" s="410">
        <v>2408</v>
      </c>
      <c r="L531" s="410">
        <v>0.75438596491228072</v>
      </c>
      <c r="M531" s="410">
        <v>172</v>
      </c>
      <c r="N531" s="410">
        <v>2</v>
      </c>
      <c r="O531" s="410">
        <v>358</v>
      </c>
      <c r="P531" s="479">
        <v>0.11215538847117794</v>
      </c>
      <c r="Q531" s="411">
        <v>179</v>
      </c>
    </row>
    <row r="532" spans="1:17" ht="14.4" customHeight="1" x14ac:dyDescent="0.3">
      <c r="A532" s="406" t="s">
        <v>848</v>
      </c>
      <c r="B532" s="407" t="s">
        <v>671</v>
      </c>
      <c r="C532" s="407" t="s">
        <v>672</v>
      </c>
      <c r="D532" s="407" t="s">
        <v>689</v>
      </c>
      <c r="E532" s="407" t="s">
        <v>690</v>
      </c>
      <c r="F532" s="410">
        <v>6</v>
      </c>
      <c r="G532" s="410">
        <v>1896</v>
      </c>
      <c r="H532" s="410">
        <v>1</v>
      </c>
      <c r="I532" s="410">
        <v>316</v>
      </c>
      <c r="J532" s="410">
        <v>4</v>
      </c>
      <c r="K532" s="410">
        <v>1288</v>
      </c>
      <c r="L532" s="410">
        <v>0.67932489451476796</v>
      </c>
      <c r="M532" s="410">
        <v>322</v>
      </c>
      <c r="N532" s="410"/>
      <c r="O532" s="410"/>
      <c r="P532" s="479"/>
      <c r="Q532" s="411"/>
    </row>
    <row r="533" spans="1:17" ht="14.4" customHeight="1" x14ac:dyDescent="0.3">
      <c r="A533" s="406" t="s">
        <v>848</v>
      </c>
      <c r="B533" s="407" t="s">
        <v>671</v>
      </c>
      <c r="C533" s="407" t="s">
        <v>672</v>
      </c>
      <c r="D533" s="407" t="s">
        <v>691</v>
      </c>
      <c r="E533" s="407" t="s">
        <v>692</v>
      </c>
      <c r="F533" s="410">
        <v>1</v>
      </c>
      <c r="G533" s="410">
        <v>435</v>
      </c>
      <c r="H533" s="410">
        <v>1</v>
      </c>
      <c r="I533" s="410">
        <v>435</v>
      </c>
      <c r="J533" s="410"/>
      <c r="K533" s="410"/>
      <c r="L533" s="410"/>
      <c r="M533" s="410"/>
      <c r="N533" s="410"/>
      <c r="O533" s="410"/>
      <c r="P533" s="479"/>
      <c r="Q533" s="411"/>
    </row>
    <row r="534" spans="1:17" ht="14.4" customHeight="1" x14ac:dyDescent="0.3">
      <c r="A534" s="406" t="s">
        <v>848</v>
      </c>
      <c r="B534" s="407" t="s">
        <v>671</v>
      </c>
      <c r="C534" s="407" t="s">
        <v>672</v>
      </c>
      <c r="D534" s="407" t="s">
        <v>693</v>
      </c>
      <c r="E534" s="407" t="s">
        <v>694</v>
      </c>
      <c r="F534" s="410">
        <v>35</v>
      </c>
      <c r="G534" s="410">
        <v>11830</v>
      </c>
      <c r="H534" s="410">
        <v>1</v>
      </c>
      <c r="I534" s="410">
        <v>338</v>
      </c>
      <c r="J534" s="410">
        <v>11</v>
      </c>
      <c r="K534" s="410">
        <v>3751</v>
      </c>
      <c r="L534" s="410">
        <v>0.31707523245984787</v>
      </c>
      <c r="M534" s="410">
        <v>341</v>
      </c>
      <c r="N534" s="410">
        <v>28</v>
      </c>
      <c r="O534" s="410">
        <v>9772</v>
      </c>
      <c r="P534" s="479">
        <v>0.82603550295857986</v>
      </c>
      <c r="Q534" s="411">
        <v>349</v>
      </c>
    </row>
    <row r="535" spans="1:17" ht="14.4" customHeight="1" x14ac:dyDescent="0.3">
      <c r="A535" s="406" t="s">
        <v>848</v>
      </c>
      <c r="B535" s="407" t="s">
        <v>671</v>
      </c>
      <c r="C535" s="407" t="s">
        <v>672</v>
      </c>
      <c r="D535" s="407" t="s">
        <v>699</v>
      </c>
      <c r="E535" s="407" t="s">
        <v>700</v>
      </c>
      <c r="F535" s="410"/>
      <c r="G535" s="410"/>
      <c r="H535" s="410"/>
      <c r="I535" s="410"/>
      <c r="J535" s="410"/>
      <c r="K535" s="410"/>
      <c r="L535" s="410"/>
      <c r="M535" s="410"/>
      <c r="N535" s="410">
        <v>1</v>
      </c>
      <c r="O535" s="410">
        <v>6226</v>
      </c>
      <c r="P535" s="479"/>
      <c r="Q535" s="411">
        <v>6226</v>
      </c>
    </row>
    <row r="536" spans="1:17" ht="14.4" customHeight="1" x14ac:dyDescent="0.3">
      <c r="A536" s="406" t="s">
        <v>848</v>
      </c>
      <c r="B536" s="407" t="s">
        <v>671</v>
      </c>
      <c r="C536" s="407" t="s">
        <v>672</v>
      </c>
      <c r="D536" s="407" t="s">
        <v>701</v>
      </c>
      <c r="E536" s="407" t="s">
        <v>702</v>
      </c>
      <c r="F536" s="410"/>
      <c r="G536" s="410"/>
      <c r="H536" s="410"/>
      <c r="I536" s="410"/>
      <c r="J536" s="410"/>
      <c r="K536" s="410"/>
      <c r="L536" s="410"/>
      <c r="M536" s="410"/>
      <c r="N536" s="410">
        <v>4</v>
      </c>
      <c r="O536" s="410">
        <v>468</v>
      </c>
      <c r="P536" s="479"/>
      <c r="Q536" s="411">
        <v>117</v>
      </c>
    </row>
    <row r="537" spans="1:17" ht="14.4" customHeight="1" x14ac:dyDescent="0.3">
      <c r="A537" s="406" t="s">
        <v>848</v>
      </c>
      <c r="B537" s="407" t="s">
        <v>671</v>
      </c>
      <c r="C537" s="407" t="s">
        <v>672</v>
      </c>
      <c r="D537" s="407" t="s">
        <v>707</v>
      </c>
      <c r="E537" s="407" t="s">
        <v>708</v>
      </c>
      <c r="F537" s="410"/>
      <c r="G537" s="410"/>
      <c r="H537" s="410"/>
      <c r="I537" s="410"/>
      <c r="J537" s="410"/>
      <c r="K537" s="410"/>
      <c r="L537" s="410"/>
      <c r="M537" s="410"/>
      <c r="N537" s="410">
        <v>4</v>
      </c>
      <c r="O537" s="410">
        <v>152</v>
      </c>
      <c r="P537" s="479"/>
      <c r="Q537" s="411">
        <v>38</v>
      </c>
    </row>
    <row r="538" spans="1:17" ht="14.4" customHeight="1" x14ac:dyDescent="0.3">
      <c r="A538" s="406" t="s">
        <v>848</v>
      </c>
      <c r="B538" s="407" t="s">
        <v>671</v>
      </c>
      <c r="C538" s="407" t="s">
        <v>672</v>
      </c>
      <c r="D538" s="407" t="s">
        <v>713</v>
      </c>
      <c r="E538" s="407" t="s">
        <v>714</v>
      </c>
      <c r="F538" s="410">
        <v>1</v>
      </c>
      <c r="G538" s="410">
        <v>664</v>
      </c>
      <c r="H538" s="410">
        <v>1</v>
      </c>
      <c r="I538" s="410">
        <v>664</v>
      </c>
      <c r="J538" s="410"/>
      <c r="K538" s="410"/>
      <c r="L538" s="410"/>
      <c r="M538" s="410"/>
      <c r="N538" s="410">
        <v>1</v>
      </c>
      <c r="O538" s="410">
        <v>704</v>
      </c>
      <c r="P538" s="479">
        <v>1.0602409638554218</v>
      </c>
      <c r="Q538" s="411">
        <v>704</v>
      </c>
    </row>
    <row r="539" spans="1:17" ht="14.4" customHeight="1" x14ac:dyDescent="0.3">
      <c r="A539" s="406" t="s">
        <v>848</v>
      </c>
      <c r="B539" s="407" t="s">
        <v>671</v>
      </c>
      <c r="C539" s="407" t="s">
        <v>672</v>
      </c>
      <c r="D539" s="407" t="s">
        <v>717</v>
      </c>
      <c r="E539" s="407" t="s">
        <v>718</v>
      </c>
      <c r="F539" s="410">
        <v>59</v>
      </c>
      <c r="G539" s="410">
        <v>16579</v>
      </c>
      <c r="H539" s="410">
        <v>1</v>
      </c>
      <c r="I539" s="410">
        <v>281</v>
      </c>
      <c r="J539" s="410">
        <v>47</v>
      </c>
      <c r="K539" s="410">
        <v>13395</v>
      </c>
      <c r="L539" s="410">
        <v>0.80794981603233007</v>
      </c>
      <c r="M539" s="410">
        <v>285</v>
      </c>
      <c r="N539" s="410">
        <v>64</v>
      </c>
      <c r="O539" s="410">
        <v>19456</v>
      </c>
      <c r="P539" s="479">
        <v>1.1735327824356112</v>
      </c>
      <c r="Q539" s="411">
        <v>304</v>
      </c>
    </row>
    <row r="540" spans="1:17" ht="14.4" customHeight="1" x14ac:dyDescent="0.3">
      <c r="A540" s="406" t="s">
        <v>848</v>
      </c>
      <c r="B540" s="407" t="s">
        <v>671</v>
      </c>
      <c r="C540" s="407" t="s">
        <v>672</v>
      </c>
      <c r="D540" s="407" t="s">
        <v>721</v>
      </c>
      <c r="E540" s="407" t="s">
        <v>722</v>
      </c>
      <c r="F540" s="410">
        <v>17</v>
      </c>
      <c r="G540" s="410">
        <v>7752</v>
      </c>
      <c r="H540" s="410">
        <v>1</v>
      </c>
      <c r="I540" s="410">
        <v>456</v>
      </c>
      <c r="J540" s="410">
        <v>11</v>
      </c>
      <c r="K540" s="410">
        <v>5082</v>
      </c>
      <c r="L540" s="410">
        <v>0.65557275541795668</v>
      </c>
      <c r="M540" s="410">
        <v>462</v>
      </c>
      <c r="N540" s="410">
        <v>17</v>
      </c>
      <c r="O540" s="410">
        <v>8398</v>
      </c>
      <c r="P540" s="479">
        <v>1.0833333333333333</v>
      </c>
      <c r="Q540" s="411">
        <v>494</v>
      </c>
    </row>
    <row r="541" spans="1:17" ht="14.4" customHeight="1" x14ac:dyDescent="0.3">
      <c r="A541" s="406" t="s">
        <v>848</v>
      </c>
      <c r="B541" s="407" t="s">
        <v>671</v>
      </c>
      <c r="C541" s="407" t="s">
        <v>672</v>
      </c>
      <c r="D541" s="407" t="s">
        <v>725</v>
      </c>
      <c r="E541" s="407" t="s">
        <v>726</v>
      </c>
      <c r="F541" s="410">
        <v>74</v>
      </c>
      <c r="G541" s="410">
        <v>25752</v>
      </c>
      <c r="H541" s="410">
        <v>1</v>
      </c>
      <c r="I541" s="410">
        <v>348</v>
      </c>
      <c r="J541" s="410">
        <v>54</v>
      </c>
      <c r="K541" s="410">
        <v>19224</v>
      </c>
      <c r="L541" s="410">
        <v>0.74650512581547068</v>
      </c>
      <c r="M541" s="410">
        <v>356</v>
      </c>
      <c r="N541" s="410">
        <v>77</v>
      </c>
      <c r="O541" s="410">
        <v>28490</v>
      </c>
      <c r="P541" s="479">
        <v>1.1063218390804597</v>
      </c>
      <c r="Q541" s="411">
        <v>370</v>
      </c>
    </row>
    <row r="542" spans="1:17" ht="14.4" customHeight="1" x14ac:dyDescent="0.3">
      <c r="A542" s="406" t="s">
        <v>848</v>
      </c>
      <c r="B542" s="407" t="s">
        <v>671</v>
      </c>
      <c r="C542" s="407" t="s">
        <v>672</v>
      </c>
      <c r="D542" s="407" t="s">
        <v>729</v>
      </c>
      <c r="E542" s="407" t="s">
        <v>730</v>
      </c>
      <c r="F542" s="410">
        <v>1</v>
      </c>
      <c r="G542" s="410">
        <v>103</v>
      </c>
      <c r="H542" s="410">
        <v>1</v>
      </c>
      <c r="I542" s="410">
        <v>103</v>
      </c>
      <c r="J542" s="410"/>
      <c r="K542" s="410"/>
      <c r="L542" s="410"/>
      <c r="M542" s="410"/>
      <c r="N542" s="410"/>
      <c r="O542" s="410"/>
      <c r="P542" s="479"/>
      <c r="Q542" s="411"/>
    </row>
    <row r="543" spans="1:17" ht="14.4" customHeight="1" x14ac:dyDescent="0.3">
      <c r="A543" s="406" t="s">
        <v>848</v>
      </c>
      <c r="B543" s="407" t="s">
        <v>671</v>
      </c>
      <c r="C543" s="407" t="s">
        <v>672</v>
      </c>
      <c r="D543" s="407" t="s">
        <v>731</v>
      </c>
      <c r="E543" s="407" t="s">
        <v>732</v>
      </c>
      <c r="F543" s="410">
        <v>2</v>
      </c>
      <c r="G543" s="410">
        <v>230</v>
      </c>
      <c r="H543" s="410">
        <v>1</v>
      </c>
      <c r="I543" s="410">
        <v>115</v>
      </c>
      <c r="J543" s="410"/>
      <c r="K543" s="410"/>
      <c r="L543" s="410"/>
      <c r="M543" s="410"/>
      <c r="N543" s="410"/>
      <c r="O543" s="410"/>
      <c r="P543" s="479"/>
      <c r="Q543" s="411"/>
    </row>
    <row r="544" spans="1:17" ht="14.4" customHeight="1" x14ac:dyDescent="0.3">
      <c r="A544" s="406" t="s">
        <v>848</v>
      </c>
      <c r="B544" s="407" t="s">
        <v>671</v>
      </c>
      <c r="C544" s="407" t="s">
        <v>672</v>
      </c>
      <c r="D544" s="407" t="s">
        <v>733</v>
      </c>
      <c r="E544" s="407" t="s">
        <v>734</v>
      </c>
      <c r="F544" s="410">
        <v>1</v>
      </c>
      <c r="G544" s="410">
        <v>457</v>
      </c>
      <c r="H544" s="410">
        <v>1</v>
      </c>
      <c r="I544" s="410">
        <v>457</v>
      </c>
      <c r="J544" s="410"/>
      <c r="K544" s="410"/>
      <c r="L544" s="410"/>
      <c r="M544" s="410"/>
      <c r="N544" s="410">
        <v>9</v>
      </c>
      <c r="O544" s="410">
        <v>4455</v>
      </c>
      <c r="P544" s="479">
        <v>9.7483588621444195</v>
      </c>
      <c r="Q544" s="411">
        <v>495</v>
      </c>
    </row>
    <row r="545" spans="1:17" ht="14.4" customHeight="1" x14ac:dyDescent="0.3">
      <c r="A545" s="406" t="s">
        <v>848</v>
      </c>
      <c r="B545" s="407" t="s">
        <v>671</v>
      </c>
      <c r="C545" s="407" t="s">
        <v>672</v>
      </c>
      <c r="D545" s="407" t="s">
        <v>735</v>
      </c>
      <c r="E545" s="407" t="s">
        <v>736</v>
      </c>
      <c r="F545" s="410">
        <v>1</v>
      </c>
      <c r="G545" s="410">
        <v>1245</v>
      </c>
      <c r="H545" s="410">
        <v>1</v>
      </c>
      <c r="I545" s="410">
        <v>1245</v>
      </c>
      <c r="J545" s="410"/>
      <c r="K545" s="410"/>
      <c r="L545" s="410"/>
      <c r="M545" s="410"/>
      <c r="N545" s="410"/>
      <c r="O545" s="410"/>
      <c r="P545" s="479"/>
      <c r="Q545" s="411"/>
    </row>
    <row r="546" spans="1:17" ht="14.4" customHeight="1" x14ac:dyDescent="0.3">
      <c r="A546" s="406" t="s">
        <v>848</v>
      </c>
      <c r="B546" s="407" t="s">
        <v>671</v>
      </c>
      <c r="C546" s="407" t="s">
        <v>672</v>
      </c>
      <c r="D546" s="407" t="s">
        <v>737</v>
      </c>
      <c r="E546" s="407" t="s">
        <v>738</v>
      </c>
      <c r="F546" s="410">
        <v>3</v>
      </c>
      <c r="G546" s="410">
        <v>1287</v>
      </c>
      <c r="H546" s="410">
        <v>1</v>
      </c>
      <c r="I546" s="410">
        <v>429</v>
      </c>
      <c r="J546" s="410">
        <v>2</v>
      </c>
      <c r="K546" s="410">
        <v>874</v>
      </c>
      <c r="L546" s="410">
        <v>0.67909867909867905</v>
      </c>
      <c r="M546" s="410">
        <v>437</v>
      </c>
      <c r="N546" s="410">
        <v>1</v>
      </c>
      <c r="O546" s="410">
        <v>456</v>
      </c>
      <c r="P546" s="479">
        <v>0.35431235431235431</v>
      </c>
      <c r="Q546" s="411">
        <v>456</v>
      </c>
    </row>
    <row r="547" spans="1:17" ht="14.4" customHeight="1" x14ac:dyDescent="0.3">
      <c r="A547" s="406" t="s">
        <v>848</v>
      </c>
      <c r="B547" s="407" t="s">
        <v>671</v>
      </c>
      <c r="C547" s="407" t="s">
        <v>672</v>
      </c>
      <c r="D547" s="407" t="s">
        <v>739</v>
      </c>
      <c r="E547" s="407" t="s">
        <v>740</v>
      </c>
      <c r="F547" s="410">
        <v>32</v>
      </c>
      <c r="G547" s="410">
        <v>1696</v>
      </c>
      <c r="H547" s="410">
        <v>1</v>
      </c>
      <c r="I547" s="410">
        <v>53</v>
      </c>
      <c r="J547" s="410">
        <v>32</v>
      </c>
      <c r="K547" s="410">
        <v>1728</v>
      </c>
      <c r="L547" s="410">
        <v>1.0188679245283019</v>
      </c>
      <c r="M547" s="410">
        <v>54</v>
      </c>
      <c r="N547" s="410">
        <v>30</v>
      </c>
      <c r="O547" s="410">
        <v>1740</v>
      </c>
      <c r="P547" s="479">
        <v>1.0259433962264151</v>
      </c>
      <c r="Q547" s="411">
        <v>58</v>
      </c>
    </row>
    <row r="548" spans="1:17" ht="14.4" customHeight="1" x14ac:dyDescent="0.3">
      <c r="A548" s="406" t="s">
        <v>848</v>
      </c>
      <c r="B548" s="407" t="s">
        <v>671</v>
      </c>
      <c r="C548" s="407" t="s">
        <v>672</v>
      </c>
      <c r="D548" s="407" t="s">
        <v>743</v>
      </c>
      <c r="E548" s="407" t="s">
        <v>744</v>
      </c>
      <c r="F548" s="410">
        <v>94</v>
      </c>
      <c r="G548" s="410">
        <v>15510</v>
      </c>
      <c r="H548" s="410">
        <v>1</v>
      </c>
      <c r="I548" s="410">
        <v>165</v>
      </c>
      <c r="J548" s="410">
        <v>45</v>
      </c>
      <c r="K548" s="410">
        <v>7605</v>
      </c>
      <c r="L548" s="410">
        <v>0.49032882011605416</v>
      </c>
      <c r="M548" s="410">
        <v>169</v>
      </c>
      <c r="N548" s="410">
        <v>102</v>
      </c>
      <c r="O548" s="410">
        <v>17850</v>
      </c>
      <c r="P548" s="479">
        <v>1.1508704061895552</v>
      </c>
      <c r="Q548" s="411">
        <v>175</v>
      </c>
    </row>
    <row r="549" spans="1:17" ht="14.4" customHeight="1" x14ac:dyDescent="0.3">
      <c r="A549" s="406" t="s">
        <v>848</v>
      </c>
      <c r="B549" s="407" t="s">
        <v>671</v>
      </c>
      <c r="C549" s="407" t="s">
        <v>672</v>
      </c>
      <c r="D549" s="407" t="s">
        <v>745</v>
      </c>
      <c r="E549" s="407" t="s">
        <v>746</v>
      </c>
      <c r="F549" s="410">
        <v>1</v>
      </c>
      <c r="G549" s="410">
        <v>79</v>
      </c>
      <c r="H549" s="410">
        <v>1</v>
      </c>
      <c r="I549" s="410">
        <v>79</v>
      </c>
      <c r="J549" s="410"/>
      <c r="K549" s="410"/>
      <c r="L549" s="410"/>
      <c r="M549" s="410"/>
      <c r="N549" s="410"/>
      <c r="O549" s="410"/>
      <c r="P549" s="479"/>
      <c r="Q549" s="411"/>
    </row>
    <row r="550" spans="1:17" ht="14.4" customHeight="1" x14ac:dyDescent="0.3">
      <c r="A550" s="406" t="s">
        <v>848</v>
      </c>
      <c r="B550" s="407" t="s">
        <v>671</v>
      </c>
      <c r="C550" s="407" t="s">
        <v>672</v>
      </c>
      <c r="D550" s="407" t="s">
        <v>828</v>
      </c>
      <c r="E550" s="407" t="s">
        <v>829</v>
      </c>
      <c r="F550" s="410"/>
      <c r="G550" s="410"/>
      <c r="H550" s="410"/>
      <c r="I550" s="410"/>
      <c r="J550" s="410"/>
      <c r="K550" s="410"/>
      <c r="L550" s="410"/>
      <c r="M550" s="410"/>
      <c r="N550" s="410">
        <v>3</v>
      </c>
      <c r="O550" s="410">
        <v>534</v>
      </c>
      <c r="P550" s="479"/>
      <c r="Q550" s="411">
        <v>178</v>
      </c>
    </row>
    <row r="551" spans="1:17" ht="14.4" customHeight="1" x14ac:dyDescent="0.3">
      <c r="A551" s="406" t="s">
        <v>848</v>
      </c>
      <c r="B551" s="407" t="s">
        <v>671</v>
      </c>
      <c r="C551" s="407" t="s">
        <v>672</v>
      </c>
      <c r="D551" s="407" t="s">
        <v>747</v>
      </c>
      <c r="E551" s="407" t="s">
        <v>748</v>
      </c>
      <c r="F551" s="410">
        <v>28</v>
      </c>
      <c r="G551" s="410">
        <v>4480</v>
      </c>
      <c r="H551" s="410">
        <v>1</v>
      </c>
      <c r="I551" s="410">
        <v>160</v>
      </c>
      <c r="J551" s="410">
        <v>2</v>
      </c>
      <c r="K551" s="410">
        <v>326</v>
      </c>
      <c r="L551" s="410">
        <v>7.2767857142857148E-2</v>
      </c>
      <c r="M551" s="410">
        <v>163</v>
      </c>
      <c r="N551" s="410"/>
      <c r="O551" s="410"/>
      <c r="P551" s="479"/>
      <c r="Q551" s="411"/>
    </row>
    <row r="552" spans="1:17" ht="14.4" customHeight="1" x14ac:dyDescent="0.3">
      <c r="A552" s="406" t="s">
        <v>848</v>
      </c>
      <c r="B552" s="407" t="s">
        <v>671</v>
      </c>
      <c r="C552" s="407" t="s">
        <v>672</v>
      </c>
      <c r="D552" s="407" t="s">
        <v>751</v>
      </c>
      <c r="E552" s="407" t="s">
        <v>752</v>
      </c>
      <c r="F552" s="410">
        <v>4</v>
      </c>
      <c r="G552" s="410">
        <v>4008</v>
      </c>
      <c r="H552" s="410">
        <v>1</v>
      </c>
      <c r="I552" s="410">
        <v>1002</v>
      </c>
      <c r="J552" s="410"/>
      <c r="K552" s="410"/>
      <c r="L552" s="410"/>
      <c r="M552" s="410"/>
      <c r="N552" s="410"/>
      <c r="O552" s="410"/>
      <c r="P552" s="479"/>
      <c r="Q552" s="411"/>
    </row>
    <row r="553" spans="1:17" ht="14.4" customHeight="1" x14ac:dyDescent="0.3">
      <c r="A553" s="406" t="s">
        <v>848</v>
      </c>
      <c r="B553" s="407" t="s">
        <v>671</v>
      </c>
      <c r="C553" s="407" t="s">
        <v>672</v>
      </c>
      <c r="D553" s="407" t="s">
        <v>753</v>
      </c>
      <c r="E553" s="407" t="s">
        <v>754</v>
      </c>
      <c r="F553" s="410"/>
      <c r="G553" s="410"/>
      <c r="H553" s="410"/>
      <c r="I553" s="410"/>
      <c r="J553" s="410"/>
      <c r="K553" s="410"/>
      <c r="L553" s="410"/>
      <c r="M553" s="410"/>
      <c r="N553" s="410">
        <v>1</v>
      </c>
      <c r="O553" s="410">
        <v>176</v>
      </c>
      <c r="P553" s="479"/>
      <c r="Q553" s="411">
        <v>176</v>
      </c>
    </row>
    <row r="554" spans="1:17" ht="14.4" customHeight="1" x14ac:dyDescent="0.3">
      <c r="A554" s="406" t="s">
        <v>848</v>
      </c>
      <c r="B554" s="407" t="s">
        <v>671</v>
      </c>
      <c r="C554" s="407" t="s">
        <v>672</v>
      </c>
      <c r="D554" s="407" t="s">
        <v>755</v>
      </c>
      <c r="E554" s="407" t="s">
        <v>756</v>
      </c>
      <c r="F554" s="410">
        <v>4</v>
      </c>
      <c r="G554" s="410">
        <v>8932</v>
      </c>
      <c r="H554" s="410">
        <v>1</v>
      </c>
      <c r="I554" s="410">
        <v>2233</v>
      </c>
      <c r="J554" s="410"/>
      <c r="K554" s="410"/>
      <c r="L554" s="410"/>
      <c r="M554" s="410"/>
      <c r="N554" s="410"/>
      <c r="O554" s="410"/>
      <c r="P554" s="479"/>
      <c r="Q554" s="411"/>
    </row>
    <row r="555" spans="1:17" ht="14.4" customHeight="1" x14ac:dyDescent="0.3">
      <c r="A555" s="406" t="s">
        <v>848</v>
      </c>
      <c r="B555" s="407" t="s">
        <v>671</v>
      </c>
      <c r="C555" s="407" t="s">
        <v>672</v>
      </c>
      <c r="D555" s="407" t="s">
        <v>759</v>
      </c>
      <c r="E555" s="407" t="s">
        <v>760</v>
      </c>
      <c r="F555" s="410"/>
      <c r="G555" s="410"/>
      <c r="H555" s="410"/>
      <c r="I555" s="410"/>
      <c r="J555" s="410"/>
      <c r="K555" s="410"/>
      <c r="L555" s="410"/>
      <c r="M555" s="410"/>
      <c r="N555" s="410">
        <v>1</v>
      </c>
      <c r="O555" s="410">
        <v>2130</v>
      </c>
      <c r="P555" s="479"/>
      <c r="Q555" s="411">
        <v>2130</v>
      </c>
    </row>
    <row r="556" spans="1:17" ht="14.4" customHeight="1" x14ac:dyDescent="0.3">
      <c r="A556" s="406" t="s">
        <v>848</v>
      </c>
      <c r="B556" s="407" t="s">
        <v>671</v>
      </c>
      <c r="C556" s="407" t="s">
        <v>672</v>
      </c>
      <c r="D556" s="407" t="s">
        <v>761</v>
      </c>
      <c r="E556" s="407" t="s">
        <v>762</v>
      </c>
      <c r="F556" s="410"/>
      <c r="G556" s="410"/>
      <c r="H556" s="410"/>
      <c r="I556" s="410"/>
      <c r="J556" s="410"/>
      <c r="K556" s="410"/>
      <c r="L556" s="410"/>
      <c r="M556" s="410"/>
      <c r="N556" s="410">
        <v>12</v>
      </c>
      <c r="O556" s="410">
        <v>2904</v>
      </c>
      <c r="P556" s="479"/>
      <c r="Q556" s="411">
        <v>242</v>
      </c>
    </row>
    <row r="557" spans="1:17" ht="14.4" customHeight="1" x14ac:dyDescent="0.3">
      <c r="A557" s="406" t="s">
        <v>848</v>
      </c>
      <c r="B557" s="407" t="s">
        <v>671</v>
      </c>
      <c r="C557" s="407" t="s">
        <v>672</v>
      </c>
      <c r="D557" s="407" t="s">
        <v>768</v>
      </c>
      <c r="E557" s="407" t="s">
        <v>769</v>
      </c>
      <c r="F557" s="410"/>
      <c r="G557" s="410"/>
      <c r="H557" s="410"/>
      <c r="I557" s="410"/>
      <c r="J557" s="410"/>
      <c r="K557" s="410"/>
      <c r="L557" s="410"/>
      <c r="M557" s="410"/>
      <c r="N557" s="410">
        <v>2</v>
      </c>
      <c r="O557" s="410">
        <v>10432</v>
      </c>
      <c r="P557" s="479"/>
      <c r="Q557" s="411">
        <v>5216</v>
      </c>
    </row>
    <row r="558" spans="1:17" ht="14.4" customHeight="1" x14ac:dyDescent="0.3">
      <c r="A558" s="406" t="s">
        <v>849</v>
      </c>
      <c r="B558" s="407" t="s">
        <v>671</v>
      </c>
      <c r="C558" s="407" t="s">
        <v>672</v>
      </c>
      <c r="D558" s="407" t="s">
        <v>721</v>
      </c>
      <c r="E558" s="407" t="s">
        <v>722</v>
      </c>
      <c r="F558" s="410">
        <v>2</v>
      </c>
      <c r="G558" s="410">
        <v>912</v>
      </c>
      <c r="H558" s="410">
        <v>1</v>
      </c>
      <c r="I558" s="410">
        <v>456</v>
      </c>
      <c r="J558" s="410"/>
      <c r="K558" s="410"/>
      <c r="L558" s="410"/>
      <c r="M558" s="410"/>
      <c r="N558" s="410"/>
      <c r="O558" s="410"/>
      <c r="P558" s="479"/>
      <c r="Q558" s="411"/>
    </row>
    <row r="559" spans="1:17" ht="14.4" customHeight="1" x14ac:dyDescent="0.3">
      <c r="A559" s="406" t="s">
        <v>849</v>
      </c>
      <c r="B559" s="407" t="s">
        <v>671</v>
      </c>
      <c r="C559" s="407" t="s">
        <v>672</v>
      </c>
      <c r="D559" s="407" t="s">
        <v>725</v>
      </c>
      <c r="E559" s="407" t="s">
        <v>726</v>
      </c>
      <c r="F559" s="410">
        <v>2</v>
      </c>
      <c r="G559" s="410">
        <v>696</v>
      </c>
      <c r="H559" s="410">
        <v>1</v>
      </c>
      <c r="I559" s="410">
        <v>348</v>
      </c>
      <c r="J559" s="410"/>
      <c r="K559" s="410"/>
      <c r="L559" s="410"/>
      <c r="M559" s="410"/>
      <c r="N559" s="410"/>
      <c r="O559" s="410"/>
      <c r="P559" s="479"/>
      <c r="Q559" s="411"/>
    </row>
    <row r="560" spans="1:17" ht="14.4" customHeight="1" x14ac:dyDescent="0.3">
      <c r="A560" s="406" t="s">
        <v>849</v>
      </c>
      <c r="B560" s="407" t="s">
        <v>671</v>
      </c>
      <c r="C560" s="407" t="s">
        <v>672</v>
      </c>
      <c r="D560" s="407" t="s">
        <v>729</v>
      </c>
      <c r="E560" s="407" t="s">
        <v>730</v>
      </c>
      <c r="F560" s="410">
        <v>2</v>
      </c>
      <c r="G560" s="410">
        <v>206</v>
      </c>
      <c r="H560" s="410">
        <v>1</v>
      </c>
      <c r="I560" s="410">
        <v>103</v>
      </c>
      <c r="J560" s="410"/>
      <c r="K560" s="410"/>
      <c r="L560" s="410"/>
      <c r="M560" s="410"/>
      <c r="N560" s="410"/>
      <c r="O560" s="410"/>
      <c r="P560" s="479"/>
      <c r="Q560" s="411"/>
    </row>
    <row r="561" spans="1:17" ht="14.4" customHeight="1" x14ac:dyDescent="0.3">
      <c r="A561" s="406" t="s">
        <v>849</v>
      </c>
      <c r="B561" s="407" t="s">
        <v>671</v>
      </c>
      <c r="C561" s="407" t="s">
        <v>672</v>
      </c>
      <c r="D561" s="407" t="s">
        <v>737</v>
      </c>
      <c r="E561" s="407" t="s">
        <v>738</v>
      </c>
      <c r="F561" s="410">
        <v>2</v>
      </c>
      <c r="G561" s="410">
        <v>858</v>
      </c>
      <c r="H561" s="410">
        <v>1</v>
      </c>
      <c r="I561" s="410">
        <v>429</v>
      </c>
      <c r="J561" s="410"/>
      <c r="K561" s="410"/>
      <c r="L561" s="410"/>
      <c r="M561" s="410"/>
      <c r="N561" s="410"/>
      <c r="O561" s="410"/>
      <c r="P561" s="479"/>
      <c r="Q561" s="411"/>
    </row>
    <row r="562" spans="1:17" ht="14.4" customHeight="1" x14ac:dyDescent="0.3">
      <c r="A562" s="406" t="s">
        <v>849</v>
      </c>
      <c r="B562" s="407" t="s">
        <v>671</v>
      </c>
      <c r="C562" s="407" t="s">
        <v>672</v>
      </c>
      <c r="D562" s="407" t="s">
        <v>739</v>
      </c>
      <c r="E562" s="407" t="s">
        <v>740</v>
      </c>
      <c r="F562" s="410">
        <v>6</v>
      </c>
      <c r="G562" s="410">
        <v>318</v>
      </c>
      <c r="H562" s="410">
        <v>1</v>
      </c>
      <c r="I562" s="410">
        <v>53</v>
      </c>
      <c r="J562" s="410"/>
      <c r="K562" s="410"/>
      <c r="L562" s="410"/>
      <c r="M562" s="410"/>
      <c r="N562" s="410"/>
      <c r="O562" s="410"/>
      <c r="P562" s="479"/>
      <c r="Q562" s="411"/>
    </row>
    <row r="563" spans="1:17" ht="14.4" customHeight="1" x14ac:dyDescent="0.3">
      <c r="A563" s="406" t="s">
        <v>850</v>
      </c>
      <c r="B563" s="407" t="s">
        <v>671</v>
      </c>
      <c r="C563" s="407" t="s">
        <v>672</v>
      </c>
      <c r="D563" s="407" t="s">
        <v>675</v>
      </c>
      <c r="E563" s="407" t="s">
        <v>676</v>
      </c>
      <c r="F563" s="410">
        <v>26</v>
      </c>
      <c r="G563" s="410">
        <v>1378</v>
      </c>
      <c r="H563" s="410">
        <v>1</v>
      </c>
      <c r="I563" s="410">
        <v>53</v>
      </c>
      <c r="J563" s="410">
        <v>8</v>
      </c>
      <c r="K563" s="410">
        <v>432</v>
      </c>
      <c r="L563" s="410">
        <v>0.31349782293178519</v>
      </c>
      <c r="M563" s="410">
        <v>54</v>
      </c>
      <c r="N563" s="410"/>
      <c r="O563" s="410"/>
      <c r="P563" s="479"/>
      <c r="Q563" s="411"/>
    </row>
    <row r="564" spans="1:17" ht="14.4" customHeight="1" x14ac:dyDescent="0.3">
      <c r="A564" s="406" t="s">
        <v>850</v>
      </c>
      <c r="B564" s="407" t="s">
        <v>671</v>
      </c>
      <c r="C564" s="407" t="s">
        <v>672</v>
      </c>
      <c r="D564" s="407" t="s">
        <v>685</v>
      </c>
      <c r="E564" s="407" t="s">
        <v>686</v>
      </c>
      <c r="F564" s="410">
        <v>13</v>
      </c>
      <c r="G564" s="410">
        <v>2184</v>
      </c>
      <c r="H564" s="410">
        <v>1</v>
      </c>
      <c r="I564" s="410">
        <v>168</v>
      </c>
      <c r="J564" s="410"/>
      <c r="K564" s="410"/>
      <c r="L564" s="410"/>
      <c r="M564" s="410"/>
      <c r="N564" s="410"/>
      <c r="O564" s="410"/>
      <c r="P564" s="479"/>
      <c r="Q564" s="411"/>
    </row>
    <row r="565" spans="1:17" ht="14.4" customHeight="1" x14ac:dyDescent="0.3">
      <c r="A565" s="406" t="s">
        <v>850</v>
      </c>
      <c r="B565" s="407" t="s">
        <v>671</v>
      </c>
      <c r="C565" s="407" t="s">
        <v>672</v>
      </c>
      <c r="D565" s="407" t="s">
        <v>717</v>
      </c>
      <c r="E565" s="407" t="s">
        <v>718</v>
      </c>
      <c r="F565" s="410">
        <v>7</v>
      </c>
      <c r="G565" s="410">
        <v>1967</v>
      </c>
      <c r="H565" s="410">
        <v>1</v>
      </c>
      <c r="I565" s="410">
        <v>281</v>
      </c>
      <c r="J565" s="410">
        <v>3</v>
      </c>
      <c r="K565" s="410">
        <v>855</v>
      </c>
      <c r="L565" s="410">
        <v>0.43467208947635994</v>
      </c>
      <c r="M565" s="410">
        <v>285</v>
      </c>
      <c r="N565" s="410"/>
      <c r="O565" s="410"/>
      <c r="P565" s="479"/>
      <c r="Q565" s="411"/>
    </row>
    <row r="566" spans="1:17" ht="14.4" customHeight="1" x14ac:dyDescent="0.3">
      <c r="A566" s="406" t="s">
        <v>850</v>
      </c>
      <c r="B566" s="407" t="s">
        <v>671</v>
      </c>
      <c r="C566" s="407" t="s">
        <v>672</v>
      </c>
      <c r="D566" s="407" t="s">
        <v>721</v>
      </c>
      <c r="E566" s="407" t="s">
        <v>722</v>
      </c>
      <c r="F566" s="410">
        <v>2</v>
      </c>
      <c r="G566" s="410">
        <v>912</v>
      </c>
      <c r="H566" s="410">
        <v>1</v>
      </c>
      <c r="I566" s="410">
        <v>456</v>
      </c>
      <c r="J566" s="410">
        <v>1</v>
      </c>
      <c r="K566" s="410">
        <v>462</v>
      </c>
      <c r="L566" s="410">
        <v>0.50657894736842102</v>
      </c>
      <c r="M566" s="410">
        <v>462</v>
      </c>
      <c r="N566" s="410"/>
      <c r="O566" s="410"/>
      <c r="P566" s="479"/>
      <c r="Q566" s="411"/>
    </row>
    <row r="567" spans="1:17" ht="14.4" customHeight="1" x14ac:dyDescent="0.3">
      <c r="A567" s="406" t="s">
        <v>850</v>
      </c>
      <c r="B567" s="407" t="s">
        <v>671</v>
      </c>
      <c r="C567" s="407" t="s">
        <v>672</v>
      </c>
      <c r="D567" s="407" t="s">
        <v>725</v>
      </c>
      <c r="E567" s="407" t="s">
        <v>726</v>
      </c>
      <c r="F567" s="410">
        <v>10</v>
      </c>
      <c r="G567" s="410">
        <v>3480</v>
      </c>
      <c r="H567" s="410">
        <v>1</v>
      </c>
      <c r="I567" s="410">
        <v>348</v>
      </c>
      <c r="J567" s="410">
        <v>4</v>
      </c>
      <c r="K567" s="410">
        <v>1424</v>
      </c>
      <c r="L567" s="410">
        <v>0.4091954022988506</v>
      </c>
      <c r="M567" s="410">
        <v>356</v>
      </c>
      <c r="N567" s="410"/>
      <c r="O567" s="410"/>
      <c r="P567" s="479"/>
      <c r="Q567" s="411"/>
    </row>
    <row r="568" spans="1:17" ht="14.4" customHeight="1" x14ac:dyDescent="0.3">
      <c r="A568" s="406" t="s">
        <v>850</v>
      </c>
      <c r="B568" s="407" t="s">
        <v>671</v>
      </c>
      <c r="C568" s="407" t="s">
        <v>672</v>
      </c>
      <c r="D568" s="407" t="s">
        <v>731</v>
      </c>
      <c r="E568" s="407" t="s">
        <v>732</v>
      </c>
      <c r="F568" s="410">
        <v>1</v>
      </c>
      <c r="G568" s="410">
        <v>115</v>
      </c>
      <c r="H568" s="410">
        <v>1</v>
      </c>
      <c r="I568" s="410">
        <v>115</v>
      </c>
      <c r="J568" s="410"/>
      <c r="K568" s="410"/>
      <c r="L568" s="410"/>
      <c r="M568" s="410"/>
      <c r="N568" s="410"/>
      <c r="O568" s="410"/>
      <c r="P568" s="479"/>
      <c r="Q568" s="411"/>
    </row>
    <row r="569" spans="1:17" ht="14.4" customHeight="1" x14ac:dyDescent="0.3">
      <c r="A569" s="406" t="s">
        <v>850</v>
      </c>
      <c r="B569" s="407" t="s">
        <v>671</v>
      </c>
      <c r="C569" s="407" t="s">
        <v>672</v>
      </c>
      <c r="D569" s="407" t="s">
        <v>739</v>
      </c>
      <c r="E569" s="407" t="s">
        <v>740</v>
      </c>
      <c r="F569" s="410"/>
      <c r="G569" s="410"/>
      <c r="H569" s="410"/>
      <c r="I569" s="410"/>
      <c r="J569" s="410">
        <v>4</v>
      </c>
      <c r="K569" s="410">
        <v>216</v>
      </c>
      <c r="L569" s="410"/>
      <c r="M569" s="410">
        <v>54</v>
      </c>
      <c r="N569" s="410"/>
      <c r="O569" s="410"/>
      <c r="P569" s="479"/>
      <c r="Q569" s="411"/>
    </row>
    <row r="570" spans="1:17" ht="14.4" customHeight="1" x14ac:dyDescent="0.3">
      <c r="A570" s="406" t="s">
        <v>850</v>
      </c>
      <c r="B570" s="407" t="s">
        <v>671</v>
      </c>
      <c r="C570" s="407" t="s">
        <v>672</v>
      </c>
      <c r="D570" s="407" t="s">
        <v>743</v>
      </c>
      <c r="E570" s="407" t="s">
        <v>744</v>
      </c>
      <c r="F570" s="410">
        <v>22</v>
      </c>
      <c r="G570" s="410">
        <v>3630</v>
      </c>
      <c r="H570" s="410">
        <v>1</v>
      </c>
      <c r="I570" s="410">
        <v>165</v>
      </c>
      <c r="J570" s="410">
        <v>2</v>
      </c>
      <c r="K570" s="410">
        <v>338</v>
      </c>
      <c r="L570" s="410">
        <v>9.3112947658402209E-2</v>
      </c>
      <c r="M570" s="410">
        <v>169</v>
      </c>
      <c r="N570" s="410"/>
      <c r="O570" s="410"/>
      <c r="P570" s="479"/>
      <c r="Q570" s="411"/>
    </row>
    <row r="571" spans="1:17" ht="14.4" customHeight="1" x14ac:dyDescent="0.3">
      <c r="A571" s="406" t="s">
        <v>851</v>
      </c>
      <c r="B571" s="407" t="s">
        <v>671</v>
      </c>
      <c r="C571" s="407" t="s">
        <v>672</v>
      </c>
      <c r="D571" s="407" t="s">
        <v>675</v>
      </c>
      <c r="E571" s="407" t="s">
        <v>676</v>
      </c>
      <c r="F571" s="410">
        <v>8</v>
      </c>
      <c r="G571" s="410">
        <v>424</v>
      </c>
      <c r="H571" s="410">
        <v>1</v>
      </c>
      <c r="I571" s="410">
        <v>53</v>
      </c>
      <c r="J571" s="410"/>
      <c r="K571" s="410"/>
      <c r="L571" s="410"/>
      <c r="M571" s="410"/>
      <c r="N571" s="410"/>
      <c r="O571" s="410"/>
      <c r="P571" s="479"/>
      <c r="Q571" s="411"/>
    </row>
    <row r="572" spans="1:17" ht="14.4" customHeight="1" x14ac:dyDescent="0.3">
      <c r="A572" s="406" t="s">
        <v>851</v>
      </c>
      <c r="B572" s="407" t="s">
        <v>671</v>
      </c>
      <c r="C572" s="407" t="s">
        <v>672</v>
      </c>
      <c r="D572" s="407" t="s">
        <v>685</v>
      </c>
      <c r="E572" s="407" t="s">
        <v>686</v>
      </c>
      <c r="F572" s="410">
        <v>4</v>
      </c>
      <c r="G572" s="410">
        <v>672</v>
      </c>
      <c r="H572" s="410">
        <v>1</v>
      </c>
      <c r="I572" s="410">
        <v>168</v>
      </c>
      <c r="J572" s="410"/>
      <c r="K572" s="410"/>
      <c r="L572" s="410"/>
      <c r="M572" s="410"/>
      <c r="N572" s="410"/>
      <c r="O572" s="410"/>
      <c r="P572" s="479"/>
      <c r="Q572" s="411"/>
    </row>
    <row r="573" spans="1:17" ht="14.4" customHeight="1" x14ac:dyDescent="0.3">
      <c r="A573" s="406" t="s">
        <v>851</v>
      </c>
      <c r="B573" s="407" t="s">
        <v>671</v>
      </c>
      <c r="C573" s="407" t="s">
        <v>672</v>
      </c>
      <c r="D573" s="407" t="s">
        <v>689</v>
      </c>
      <c r="E573" s="407" t="s">
        <v>690</v>
      </c>
      <c r="F573" s="410">
        <v>1</v>
      </c>
      <c r="G573" s="410">
        <v>316</v>
      </c>
      <c r="H573" s="410">
        <v>1</v>
      </c>
      <c r="I573" s="410">
        <v>316</v>
      </c>
      <c r="J573" s="410"/>
      <c r="K573" s="410"/>
      <c r="L573" s="410"/>
      <c r="M573" s="410"/>
      <c r="N573" s="410"/>
      <c r="O573" s="410"/>
      <c r="P573" s="479"/>
      <c r="Q573" s="411"/>
    </row>
    <row r="574" spans="1:17" ht="14.4" customHeight="1" x14ac:dyDescent="0.3">
      <c r="A574" s="406" t="s">
        <v>851</v>
      </c>
      <c r="B574" s="407" t="s">
        <v>671</v>
      </c>
      <c r="C574" s="407" t="s">
        <v>672</v>
      </c>
      <c r="D574" s="407" t="s">
        <v>693</v>
      </c>
      <c r="E574" s="407" t="s">
        <v>694</v>
      </c>
      <c r="F574" s="410">
        <v>19</v>
      </c>
      <c r="G574" s="410">
        <v>6422</v>
      </c>
      <c r="H574" s="410">
        <v>1</v>
      </c>
      <c r="I574" s="410">
        <v>338</v>
      </c>
      <c r="J574" s="410"/>
      <c r="K574" s="410"/>
      <c r="L574" s="410"/>
      <c r="M574" s="410"/>
      <c r="N574" s="410"/>
      <c r="O574" s="410"/>
      <c r="P574" s="479"/>
      <c r="Q574" s="411"/>
    </row>
    <row r="575" spans="1:17" ht="14.4" customHeight="1" x14ac:dyDescent="0.3">
      <c r="A575" s="406" t="s">
        <v>851</v>
      </c>
      <c r="B575" s="407" t="s">
        <v>671</v>
      </c>
      <c r="C575" s="407" t="s">
        <v>672</v>
      </c>
      <c r="D575" s="407" t="s">
        <v>705</v>
      </c>
      <c r="E575" s="407" t="s">
        <v>706</v>
      </c>
      <c r="F575" s="410">
        <v>2</v>
      </c>
      <c r="G575" s="410">
        <v>730</v>
      </c>
      <c r="H575" s="410">
        <v>1</v>
      </c>
      <c r="I575" s="410">
        <v>365</v>
      </c>
      <c r="J575" s="410"/>
      <c r="K575" s="410"/>
      <c r="L575" s="410"/>
      <c r="M575" s="410"/>
      <c r="N575" s="410"/>
      <c r="O575" s="410"/>
      <c r="P575" s="479"/>
      <c r="Q575" s="411"/>
    </row>
    <row r="576" spans="1:17" ht="14.4" customHeight="1" x14ac:dyDescent="0.3">
      <c r="A576" s="406" t="s">
        <v>851</v>
      </c>
      <c r="B576" s="407" t="s">
        <v>671</v>
      </c>
      <c r="C576" s="407" t="s">
        <v>672</v>
      </c>
      <c r="D576" s="407" t="s">
        <v>713</v>
      </c>
      <c r="E576" s="407" t="s">
        <v>714</v>
      </c>
      <c r="F576" s="410">
        <v>2</v>
      </c>
      <c r="G576" s="410">
        <v>1328</v>
      </c>
      <c r="H576" s="410">
        <v>1</v>
      </c>
      <c r="I576" s="410">
        <v>664</v>
      </c>
      <c r="J576" s="410"/>
      <c r="K576" s="410"/>
      <c r="L576" s="410"/>
      <c r="M576" s="410"/>
      <c r="N576" s="410"/>
      <c r="O576" s="410"/>
      <c r="P576" s="479"/>
      <c r="Q576" s="411"/>
    </row>
    <row r="577" spans="1:17" ht="14.4" customHeight="1" x14ac:dyDescent="0.3">
      <c r="A577" s="406" t="s">
        <v>851</v>
      </c>
      <c r="B577" s="407" t="s">
        <v>671</v>
      </c>
      <c r="C577" s="407" t="s">
        <v>672</v>
      </c>
      <c r="D577" s="407" t="s">
        <v>717</v>
      </c>
      <c r="E577" s="407" t="s">
        <v>718</v>
      </c>
      <c r="F577" s="410">
        <v>2</v>
      </c>
      <c r="G577" s="410">
        <v>562</v>
      </c>
      <c r="H577" s="410">
        <v>1</v>
      </c>
      <c r="I577" s="410">
        <v>281</v>
      </c>
      <c r="J577" s="410"/>
      <c r="K577" s="410"/>
      <c r="L577" s="410"/>
      <c r="M577" s="410"/>
      <c r="N577" s="410"/>
      <c r="O577" s="410"/>
      <c r="P577" s="479"/>
      <c r="Q577" s="411"/>
    </row>
    <row r="578" spans="1:17" ht="14.4" customHeight="1" x14ac:dyDescent="0.3">
      <c r="A578" s="406" t="s">
        <v>851</v>
      </c>
      <c r="B578" s="407" t="s">
        <v>671</v>
      </c>
      <c r="C578" s="407" t="s">
        <v>672</v>
      </c>
      <c r="D578" s="407" t="s">
        <v>721</v>
      </c>
      <c r="E578" s="407" t="s">
        <v>722</v>
      </c>
      <c r="F578" s="410">
        <v>3</v>
      </c>
      <c r="G578" s="410">
        <v>1368</v>
      </c>
      <c r="H578" s="410">
        <v>1</v>
      </c>
      <c r="I578" s="410">
        <v>456</v>
      </c>
      <c r="J578" s="410">
        <v>1</v>
      </c>
      <c r="K578" s="410">
        <v>462</v>
      </c>
      <c r="L578" s="410">
        <v>0.33771929824561403</v>
      </c>
      <c r="M578" s="410">
        <v>462</v>
      </c>
      <c r="N578" s="410">
        <v>2</v>
      </c>
      <c r="O578" s="410">
        <v>988</v>
      </c>
      <c r="P578" s="479">
        <v>0.72222222222222221</v>
      </c>
      <c r="Q578" s="411">
        <v>494</v>
      </c>
    </row>
    <row r="579" spans="1:17" ht="14.4" customHeight="1" x14ac:dyDescent="0.3">
      <c r="A579" s="406" t="s">
        <v>851</v>
      </c>
      <c r="B579" s="407" t="s">
        <v>671</v>
      </c>
      <c r="C579" s="407" t="s">
        <v>672</v>
      </c>
      <c r="D579" s="407" t="s">
        <v>725</v>
      </c>
      <c r="E579" s="407" t="s">
        <v>726</v>
      </c>
      <c r="F579" s="410">
        <v>5</v>
      </c>
      <c r="G579" s="410">
        <v>1740</v>
      </c>
      <c r="H579" s="410">
        <v>1</v>
      </c>
      <c r="I579" s="410">
        <v>348</v>
      </c>
      <c r="J579" s="410">
        <v>1</v>
      </c>
      <c r="K579" s="410">
        <v>356</v>
      </c>
      <c r="L579" s="410">
        <v>0.2045977011494253</v>
      </c>
      <c r="M579" s="410">
        <v>356</v>
      </c>
      <c r="N579" s="410">
        <v>2</v>
      </c>
      <c r="O579" s="410">
        <v>740</v>
      </c>
      <c r="P579" s="479">
        <v>0.42528735632183906</v>
      </c>
      <c r="Q579" s="411">
        <v>370</v>
      </c>
    </row>
    <row r="580" spans="1:17" ht="14.4" customHeight="1" x14ac:dyDescent="0.3">
      <c r="A580" s="406" t="s">
        <v>851</v>
      </c>
      <c r="B580" s="407" t="s">
        <v>671</v>
      </c>
      <c r="C580" s="407" t="s">
        <v>672</v>
      </c>
      <c r="D580" s="407" t="s">
        <v>729</v>
      </c>
      <c r="E580" s="407" t="s">
        <v>730</v>
      </c>
      <c r="F580" s="410">
        <v>1</v>
      </c>
      <c r="G580" s="410">
        <v>103</v>
      </c>
      <c r="H580" s="410">
        <v>1</v>
      </c>
      <c r="I580" s="410">
        <v>103</v>
      </c>
      <c r="J580" s="410"/>
      <c r="K580" s="410"/>
      <c r="L580" s="410"/>
      <c r="M580" s="410"/>
      <c r="N580" s="410">
        <v>1</v>
      </c>
      <c r="O580" s="410">
        <v>111</v>
      </c>
      <c r="P580" s="479">
        <v>1.0776699029126213</v>
      </c>
      <c r="Q580" s="411">
        <v>111</v>
      </c>
    </row>
    <row r="581" spans="1:17" ht="14.4" customHeight="1" x14ac:dyDescent="0.3">
      <c r="A581" s="406" t="s">
        <v>851</v>
      </c>
      <c r="B581" s="407" t="s">
        <v>671</v>
      </c>
      <c r="C581" s="407" t="s">
        <v>672</v>
      </c>
      <c r="D581" s="407" t="s">
        <v>737</v>
      </c>
      <c r="E581" s="407" t="s">
        <v>738</v>
      </c>
      <c r="F581" s="410">
        <v>2</v>
      </c>
      <c r="G581" s="410">
        <v>858</v>
      </c>
      <c r="H581" s="410">
        <v>1</v>
      </c>
      <c r="I581" s="410">
        <v>429</v>
      </c>
      <c r="J581" s="410"/>
      <c r="K581" s="410"/>
      <c r="L581" s="410"/>
      <c r="M581" s="410"/>
      <c r="N581" s="410">
        <v>1</v>
      </c>
      <c r="O581" s="410">
        <v>456</v>
      </c>
      <c r="P581" s="479">
        <v>0.53146853146853146</v>
      </c>
      <c r="Q581" s="411">
        <v>456</v>
      </c>
    </row>
    <row r="582" spans="1:17" ht="14.4" customHeight="1" x14ac:dyDescent="0.3">
      <c r="A582" s="406" t="s">
        <v>851</v>
      </c>
      <c r="B582" s="407" t="s">
        <v>671</v>
      </c>
      <c r="C582" s="407" t="s">
        <v>672</v>
      </c>
      <c r="D582" s="407" t="s">
        <v>739</v>
      </c>
      <c r="E582" s="407" t="s">
        <v>740</v>
      </c>
      <c r="F582" s="410">
        <v>8</v>
      </c>
      <c r="G582" s="410">
        <v>424</v>
      </c>
      <c r="H582" s="410">
        <v>1</v>
      </c>
      <c r="I582" s="410">
        <v>53</v>
      </c>
      <c r="J582" s="410">
        <v>4</v>
      </c>
      <c r="K582" s="410">
        <v>216</v>
      </c>
      <c r="L582" s="410">
        <v>0.50943396226415094</v>
      </c>
      <c r="M582" s="410">
        <v>54</v>
      </c>
      <c r="N582" s="410">
        <v>6</v>
      </c>
      <c r="O582" s="410">
        <v>348</v>
      </c>
      <c r="P582" s="479">
        <v>0.82075471698113212</v>
      </c>
      <c r="Q582" s="411">
        <v>58</v>
      </c>
    </row>
    <row r="583" spans="1:17" ht="14.4" customHeight="1" x14ac:dyDescent="0.3">
      <c r="A583" s="406" t="s">
        <v>851</v>
      </c>
      <c r="B583" s="407" t="s">
        <v>671</v>
      </c>
      <c r="C583" s="407" t="s">
        <v>672</v>
      </c>
      <c r="D583" s="407" t="s">
        <v>741</v>
      </c>
      <c r="E583" s="407" t="s">
        <v>742</v>
      </c>
      <c r="F583" s="410">
        <v>1</v>
      </c>
      <c r="G583" s="410">
        <v>2164</v>
      </c>
      <c r="H583" s="410">
        <v>1</v>
      </c>
      <c r="I583" s="410">
        <v>2164</v>
      </c>
      <c r="J583" s="410"/>
      <c r="K583" s="410"/>
      <c r="L583" s="410"/>
      <c r="M583" s="410"/>
      <c r="N583" s="410"/>
      <c r="O583" s="410"/>
      <c r="P583" s="479"/>
      <c r="Q583" s="411"/>
    </row>
    <row r="584" spans="1:17" ht="14.4" customHeight="1" x14ac:dyDescent="0.3">
      <c r="A584" s="406" t="s">
        <v>851</v>
      </c>
      <c r="B584" s="407" t="s">
        <v>671</v>
      </c>
      <c r="C584" s="407" t="s">
        <v>672</v>
      </c>
      <c r="D584" s="407" t="s">
        <v>743</v>
      </c>
      <c r="E584" s="407" t="s">
        <v>744</v>
      </c>
      <c r="F584" s="410">
        <v>3</v>
      </c>
      <c r="G584" s="410">
        <v>495</v>
      </c>
      <c r="H584" s="410">
        <v>1</v>
      </c>
      <c r="I584" s="410">
        <v>165</v>
      </c>
      <c r="J584" s="410"/>
      <c r="K584" s="410"/>
      <c r="L584" s="410"/>
      <c r="M584" s="410"/>
      <c r="N584" s="410"/>
      <c r="O584" s="410"/>
      <c r="P584" s="479"/>
      <c r="Q584" s="411"/>
    </row>
    <row r="585" spans="1:17" ht="14.4" customHeight="1" x14ac:dyDescent="0.3">
      <c r="A585" s="406" t="s">
        <v>851</v>
      </c>
      <c r="B585" s="407" t="s">
        <v>671</v>
      </c>
      <c r="C585" s="407" t="s">
        <v>672</v>
      </c>
      <c r="D585" s="407" t="s">
        <v>745</v>
      </c>
      <c r="E585" s="407" t="s">
        <v>746</v>
      </c>
      <c r="F585" s="410">
        <v>4</v>
      </c>
      <c r="G585" s="410">
        <v>316</v>
      </c>
      <c r="H585" s="410">
        <v>1</v>
      </c>
      <c r="I585" s="410">
        <v>79</v>
      </c>
      <c r="J585" s="410"/>
      <c r="K585" s="410"/>
      <c r="L585" s="410"/>
      <c r="M585" s="410"/>
      <c r="N585" s="410"/>
      <c r="O585" s="410"/>
      <c r="P585" s="479"/>
      <c r="Q585" s="411"/>
    </row>
    <row r="586" spans="1:17" ht="14.4" customHeight="1" x14ac:dyDescent="0.3">
      <c r="A586" s="406" t="s">
        <v>851</v>
      </c>
      <c r="B586" s="407" t="s">
        <v>671</v>
      </c>
      <c r="C586" s="407" t="s">
        <v>672</v>
      </c>
      <c r="D586" s="407" t="s">
        <v>757</v>
      </c>
      <c r="E586" s="407" t="s">
        <v>758</v>
      </c>
      <c r="F586" s="410">
        <v>2</v>
      </c>
      <c r="G586" s="410">
        <v>486</v>
      </c>
      <c r="H586" s="410">
        <v>1</v>
      </c>
      <c r="I586" s="410">
        <v>243</v>
      </c>
      <c r="J586" s="410"/>
      <c r="K586" s="410"/>
      <c r="L586" s="410"/>
      <c r="M586" s="410"/>
      <c r="N586" s="410"/>
      <c r="O586" s="410"/>
      <c r="P586" s="479"/>
      <c r="Q586" s="411"/>
    </row>
    <row r="587" spans="1:17" ht="14.4" customHeight="1" x14ac:dyDescent="0.3">
      <c r="A587" s="406" t="s">
        <v>851</v>
      </c>
      <c r="B587" s="407" t="s">
        <v>671</v>
      </c>
      <c r="C587" s="407" t="s">
        <v>672</v>
      </c>
      <c r="D587" s="407" t="s">
        <v>759</v>
      </c>
      <c r="E587" s="407" t="s">
        <v>760</v>
      </c>
      <c r="F587" s="410">
        <v>12</v>
      </c>
      <c r="G587" s="410">
        <v>23916</v>
      </c>
      <c r="H587" s="410">
        <v>1</v>
      </c>
      <c r="I587" s="410">
        <v>1993</v>
      </c>
      <c r="J587" s="410"/>
      <c r="K587" s="410"/>
      <c r="L587" s="410"/>
      <c r="M587" s="410"/>
      <c r="N587" s="410"/>
      <c r="O587" s="410"/>
      <c r="P587" s="479"/>
      <c r="Q587" s="411"/>
    </row>
    <row r="588" spans="1:17" ht="14.4" customHeight="1" x14ac:dyDescent="0.3">
      <c r="A588" s="406" t="s">
        <v>851</v>
      </c>
      <c r="B588" s="407" t="s">
        <v>671</v>
      </c>
      <c r="C588" s="407" t="s">
        <v>672</v>
      </c>
      <c r="D588" s="407" t="s">
        <v>772</v>
      </c>
      <c r="E588" s="407" t="s">
        <v>773</v>
      </c>
      <c r="F588" s="410">
        <v>2</v>
      </c>
      <c r="G588" s="410">
        <v>532</v>
      </c>
      <c r="H588" s="410">
        <v>1</v>
      </c>
      <c r="I588" s="410">
        <v>266</v>
      </c>
      <c r="J588" s="410"/>
      <c r="K588" s="410"/>
      <c r="L588" s="410"/>
      <c r="M588" s="410"/>
      <c r="N588" s="410"/>
      <c r="O588" s="410"/>
      <c r="P588" s="479"/>
      <c r="Q588" s="411"/>
    </row>
    <row r="589" spans="1:17" ht="14.4" customHeight="1" x14ac:dyDescent="0.3">
      <c r="A589" s="406" t="s">
        <v>852</v>
      </c>
      <c r="B589" s="407" t="s">
        <v>671</v>
      </c>
      <c r="C589" s="407" t="s">
        <v>672</v>
      </c>
      <c r="D589" s="407" t="s">
        <v>675</v>
      </c>
      <c r="E589" s="407" t="s">
        <v>676</v>
      </c>
      <c r="F589" s="410">
        <v>18</v>
      </c>
      <c r="G589" s="410">
        <v>954</v>
      </c>
      <c r="H589" s="410">
        <v>1</v>
      </c>
      <c r="I589" s="410">
        <v>53</v>
      </c>
      <c r="J589" s="410">
        <v>14</v>
      </c>
      <c r="K589" s="410">
        <v>756</v>
      </c>
      <c r="L589" s="410">
        <v>0.79245283018867929</v>
      </c>
      <c r="M589" s="410">
        <v>54</v>
      </c>
      <c r="N589" s="410">
        <v>8</v>
      </c>
      <c r="O589" s="410">
        <v>464</v>
      </c>
      <c r="P589" s="479">
        <v>0.48637316561844862</v>
      </c>
      <c r="Q589" s="411">
        <v>58</v>
      </c>
    </row>
    <row r="590" spans="1:17" ht="14.4" customHeight="1" x14ac:dyDescent="0.3">
      <c r="A590" s="406" t="s">
        <v>852</v>
      </c>
      <c r="B590" s="407" t="s">
        <v>671</v>
      </c>
      <c r="C590" s="407" t="s">
        <v>672</v>
      </c>
      <c r="D590" s="407" t="s">
        <v>677</v>
      </c>
      <c r="E590" s="407" t="s">
        <v>678</v>
      </c>
      <c r="F590" s="410">
        <v>8</v>
      </c>
      <c r="G590" s="410">
        <v>968</v>
      </c>
      <c r="H590" s="410">
        <v>1</v>
      </c>
      <c r="I590" s="410">
        <v>121</v>
      </c>
      <c r="J590" s="410">
        <v>4</v>
      </c>
      <c r="K590" s="410">
        <v>492</v>
      </c>
      <c r="L590" s="410">
        <v>0.50826446280991733</v>
      </c>
      <c r="M590" s="410">
        <v>123</v>
      </c>
      <c r="N590" s="410">
        <v>6</v>
      </c>
      <c r="O590" s="410">
        <v>786</v>
      </c>
      <c r="P590" s="479">
        <v>0.81198347107438018</v>
      </c>
      <c r="Q590" s="411">
        <v>131</v>
      </c>
    </row>
    <row r="591" spans="1:17" ht="14.4" customHeight="1" x14ac:dyDescent="0.3">
      <c r="A591" s="406" t="s">
        <v>852</v>
      </c>
      <c r="B591" s="407" t="s">
        <v>671</v>
      </c>
      <c r="C591" s="407" t="s">
        <v>672</v>
      </c>
      <c r="D591" s="407" t="s">
        <v>679</v>
      </c>
      <c r="E591" s="407" t="s">
        <v>680</v>
      </c>
      <c r="F591" s="410">
        <v>1</v>
      </c>
      <c r="G591" s="410">
        <v>174</v>
      </c>
      <c r="H591" s="410">
        <v>1</v>
      </c>
      <c r="I591" s="410">
        <v>174</v>
      </c>
      <c r="J591" s="410"/>
      <c r="K591" s="410"/>
      <c r="L591" s="410"/>
      <c r="M591" s="410"/>
      <c r="N591" s="410"/>
      <c r="O591" s="410"/>
      <c r="P591" s="479"/>
      <c r="Q591" s="411"/>
    </row>
    <row r="592" spans="1:17" ht="14.4" customHeight="1" x14ac:dyDescent="0.3">
      <c r="A592" s="406" t="s">
        <v>852</v>
      </c>
      <c r="B592" s="407" t="s">
        <v>671</v>
      </c>
      <c r="C592" s="407" t="s">
        <v>672</v>
      </c>
      <c r="D592" s="407" t="s">
        <v>685</v>
      </c>
      <c r="E592" s="407" t="s">
        <v>686</v>
      </c>
      <c r="F592" s="410">
        <v>2</v>
      </c>
      <c r="G592" s="410">
        <v>336</v>
      </c>
      <c r="H592" s="410">
        <v>1</v>
      </c>
      <c r="I592" s="410">
        <v>168</v>
      </c>
      <c r="J592" s="410">
        <v>4</v>
      </c>
      <c r="K592" s="410">
        <v>688</v>
      </c>
      <c r="L592" s="410">
        <v>2.0476190476190474</v>
      </c>
      <c r="M592" s="410">
        <v>172</v>
      </c>
      <c r="N592" s="410"/>
      <c r="O592" s="410"/>
      <c r="P592" s="479"/>
      <c r="Q592" s="411"/>
    </row>
    <row r="593" spans="1:17" ht="14.4" customHeight="1" x14ac:dyDescent="0.3">
      <c r="A593" s="406" t="s">
        <v>852</v>
      </c>
      <c r="B593" s="407" t="s">
        <v>671</v>
      </c>
      <c r="C593" s="407" t="s">
        <v>672</v>
      </c>
      <c r="D593" s="407" t="s">
        <v>689</v>
      </c>
      <c r="E593" s="407" t="s">
        <v>690</v>
      </c>
      <c r="F593" s="410"/>
      <c r="G593" s="410"/>
      <c r="H593" s="410"/>
      <c r="I593" s="410"/>
      <c r="J593" s="410">
        <v>2</v>
      </c>
      <c r="K593" s="410">
        <v>644</v>
      </c>
      <c r="L593" s="410"/>
      <c r="M593" s="410">
        <v>322</v>
      </c>
      <c r="N593" s="410"/>
      <c r="O593" s="410"/>
      <c r="P593" s="479"/>
      <c r="Q593" s="411"/>
    </row>
    <row r="594" spans="1:17" ht="14.4" customHeight="1" x14ac:dyDescent="0.3">
      <c r="A594" s="406" t="s">
        <v>852</v>
      </c>
      <c r="B594" s="407" t="s">
        <v>671</v>
      </c>
      <c r="C594" s="407" t="s">
        <v>672</v>
      </c>
      <c r="D594" s="407" t="s">
        <v>691</v>
      </c>
      <c r="E594" s="407" t="s">
        <v>692</v>
      </c>
      <c r="F594" s="410"/>
      <c r="G594" s="410"/>
      <c r="H594" s="410"/>
      <c r="I594" s="410"/>
      <c r="J594" s="410">
        <v>1</v>
      </c>
      <c r="K594" s="410">
        <v>439</v>
      </c>
      <c r="L594" s="410"/>
      <c r="M594" s="410">
        <v>439</v>
      </c>
      <c r="N594" s="410"/>
      <c r="O594" s="410"/>
      <c r="P594" s="479"/>
      <c r="Q594" s="411"/>
    </row>
    <row r="595" spans="1:17" ht="14.4" customHeight="1" x14ac:dyDescent="0.3">
      <c r="A595" s="406" t="s">
        <v>852</v>
      </c>
      <c r="B595" s="407" t="s">
        <v>671</v>
      </c>
      <c r="C595" s="407" t="s">
        <v>672</v>
      </c>
      <c r="D595" s="407" t="s">
        <v>693</v>
      </c>
      <c r="E595" s="407" t="s">
        <v>694</v>
      </c>
      <c r="F595" s="410"/>
      <c r="G595" s="410"/>
      <c r="H595" s="410"/>
      <c r="I595" s="410"/>
      <c r="J595" s="410">
        <v>11</v>
      </c>
      <c r="K595" s="410">
        <v>3751</v>
      </c>
      <c r="L595" s="410"/>
      <c r="M595" s="410">
        <v>341</v>
      </c>
      <c r="N595" s="410">
        <v>7</v>
      </c>
      <c r="O595" s="410">
        <v>2443</v>
      </c>
      <c r="P595" s="479"/>
      <c r="Q595" s="411">
        <v>349</v>
      </c>
    </row>
    <row r="596" spans="1:17" ht="14.4" customHeight="1" x14ac:dyDescent="0.3">
      <c r="A596" s="406" t="s">
        <v>852</v>
      </c>
      <c r="B596" s="407" t="s">
        <v>671</v>
      </c>
      <c r="C596" s="407" t="s">
        <v>672</v>
      </c>
      <c r="D596" s="407" t="s">
        <v>705</v>
      </c>
      <c r="E596" s="407" t="s">
        <v>706</v>
      </c>
      <c r="F596" s="410">
        <v>1</v>
      </c>
      <c r="G596" s="410">
        <v>365</v>
      </c>
      <c r="H596" s="410">
        <v>1</v>
      </c>
      <c r="I596" s="410">
        <v>365</v>
      </c>
      <c r="J596" s="410"/>
      <c r="K596" s="410"/>
      <c r="L596" s="410"/>
      <c r="M596" s="410"/>
      <c r="N596" s="410">
        <v>1</v>
      </c>
      <c r="O596" s="410">
        <v>387</v>
      </c>
      <c r="P596" s="479">
        <v>1.0602739726027397</v>
      </c>
      <c r="Q596" s="411">
        <v>387</v>
      </c>
    </row>
    <row r="597" spans="1:17" ht="14.4" customHeight="1" x14ac:dyDescent="0.3">
      <c r="A597" s="406" t="s">
        <v>852</v>
      </c>
      <c r="B597" s="407" t="s">
        <v>671</v>
      </c>
      <c r="C597" s="407" t="s">
        <v>672</v>
      </c>
      <c r="D597" s="407" t="s">
        <v>713</v>
      </c>
      <c r="E597" s="407" t="s">
        <v>714</v>
      </c>
      <c r="F597" s="410">
        <v>1</v>
      </c>
      <c r="G597" s="410">
        <v>664</v>
      </c>
      <c r="H597" s="410">
        <v>1</v>
      </c>
      <c r="I597" s="410">
        <v>664</v>
      </c>
      <c r="J597" s="410"/>
      <c r="K597" s="410"/>
      <c r="L597" s="410"/>
      <c r="M597" s="410"/>
      <c r="N597" s="410">
        <v>1</v>
      </c>
      <c r="O597" s="410">
        <v>704</v>
      </c>
      <c r="P597" s="479">
        <v>1.0602409638554218</v>
      </c>
      <c r="Q597" s="411">
        <v>704</v>
      </c>
    </row>
    <row r="598" spans="1:17" ht="14.4" customHeight="1" x14ac:dyDescent="0.3">
      <c r="A598" s="406" t="s">
        <v>852</v>
      </c>
      <c r="B598" s="407" t="s">
        <v>671</v>
      </c>
      <c r="C598" s="407" t="s">
        <v>672</v>
      </c>
      <c r="D598" s="407" t="s">
        <v>717</v>
      </c>
      <c r="E598" s="407" t="s">
        <v>718</v>
      </c>
      <c r="F598" s="410">
        <v>12</v>
      </c>
      <c r="G598" s="410">
        <v>3372</v>
      </c>
      <c r="H598" s="410">
        <v>1</v>
      </c>
      <c r="I598" s="410">
        <v>281</v>
      </c>
      <c r="J598" s="410">
        <v>7</v>
      </c>
      <c r="K598" s="410">
        <v>1995</v>
      </c>
      <c r="L598" s="410">
        <v>0.59163701067615659</v>
      </c>
      <c r="M598" s="410">
        <v>285</v>
      </c>
      <c r="N598" s="410">
        <v>6</v>
      </c>
      <c r="O598" s="410">
        <v>1824</v>
      </c>
      <c r="P598" s="479">
        <v>0.54092526690391463</v>
      </c>
      <c r="Q598" s="411">
        <v>304</v>
      </c>
    </row>
    <row r="599" spans="1:17" ht="14.4" customHeight="1" x14ac:dyDescent="0.3">
      <c r="A599" s="406" t="s">
        <v>852</v>
      </c>
      <c r="B599" s="407" t="s">
        <v>671</v>
      </c>
      <c r="C599" s="407" t="s">
        <v>672</v>
      </c>
      <c r="D599" s="407" t="s">
        <v>721</v>
      </c>
      <c r="E599" s="407" t="s">
        <v>722</v>
      </c>
      <c r="F599" s="410"/>
      <c r="G599" s="410"/>
      <c r="H599" s="410"/>
      <c r="I599" s="410"/>
      <c r="J599" s="410">
        <v>2</v>
      </c>
      <c r="K599" s="410">
        <v>924</v>
      </c>
      <c r="L599" s="410"/>
      <c r="M599" s="410">
        <v>462</v>
      </c>
      <c r="N599" s="410">
        <v>1</v>
      </c>
      <c r="O599" s="410">
        <v>494</v>
      </c>
      <c r="P599" s="479"/>
      <c r="Q599" s="411">
        <v>494</v>
      </c>
    </row>
    <row r="600" spans="1:17" ht="14.4" customHeight="1" x14ac:dyDescent="0.3">
      <c r="A600" s="406" t="s">
        <v>852</v>
      </c>
      <c r="B600" s="407" t="s">
        <v>671</v>
      </c>
      <c r="C600" s="407" t="s">
        <v>672</v>
      </c>
      <c r="D600" s="407" t="s">
        <v>725</v>
      </c>
      <c r="E600" s="407" t="s">
        <v>726</v>
      </c>
      <c r="F600" s="410">
        <v>16</v>
      </c>
      <c r="G600" s="410">
        <v>5568</v>
      </c>
      <c r="H600" s="410">
        <v>1</v>
      </c>
      <c r="I600" s="410">
        <v>348</v>
      </c>
      <c r="J600" s="410">
        <v>9</v>
      </c>
      <c r="K600" s="410">
        <v>3204</v>
      </c>
      <c r="L600" s="410">
        <v>0.57543103448275867</v>
      </c>
      <c r="M600" s="410">
        <v>356</v>
      </c>
      <c r="N600" s="410">
        <v>9</v>
      </c>
      <c r="O600" s="410">
        <v>3330</v>
      </c>
      <c r="P600" s="479">
        <v>0.59806034482758619</v>
      </c>
      <c r="Q600" s="411">
        <v>370</v>
      </c>
    </row>
    <row r="601" spans="1:17" ht="14.4" customHeight="1" x14ac:dyDescent="0.3">
      <c r="A601" s="406" t="s">
        <v>852</v>
      </c>
      <c r="B601" s="407" t="s">
        <v>671</v>
      </c>
      <c r="C601" s="407" t="s">
        <v>672</v>
      </c>
      <c r="D601" s="407" t="s">
        <v>731</v>
      </c>
      <c r="E601" s="407" t="s">
        <v>732</v>
      </c>
      <c r="F601" s="410">
        <v>3</v>
      </c>
      <c r="G601" s="410">
        <v>345</v>
      </c>
      <c r="H601" s="410">
        <v>1</v>
      </c>
      <c r="I601" s="410">
        <v>115</v>
      </c>
      <c r="J601" s="410"/>
      <c r="K601" s="410"/>
      <c r="L601" s="410"/>
      <c r="M601" s="410"/>
      <c r="N601" s="410">
        <v>1</v>
      </c>
      <c r="O601" s="410">
        <v>125</v>
      </c>
      <c r="P601" s="479">
        <v>0.36231884057971014</v>
      </c>
      <c r="Q601" s="411">
        <v>125</v>
      </c>
    </row>
    <row r="602" spans="1:17" ht="14.4" customHeight="1" x14ac:dyDescent="0.3">
      <c r="A602" s="406" t="s">
        <v>852</v>
      </c>
      <c r="B602" s="407" t="s">
        <v>671</v>
      </c>
      <c r="C602" s="407" t="s">
        <v>672</v>
      </c>
      <c r="D602" s="407" t="s">
        <v>737</v>
      </c>
      <c r="E602" s="407" t="s">
        <v>738</v>
      </c>
      <c r="F602" s="410"/>
      <c r="G602" s="410"/>
      <c r="H602" s="410"/>
      <c r="I602" s="410"/>
      <c r="J602" s="410">
        <v>2</v>
      </c>
      <c r="K602" s="410">
        <v>874</v>
      </c>
      <c r="L602" s="410"/>
      <c r="M602" s="410">
        <v>437</v>
      </c>
      <c r="N602" s="410"/>
      <c r="O602" s="410"/>
      <c r="P602" s="479"/>
      <c r="Q602" s="411"/>
    </row>
    <row r="603" spans="1:17" ht="14.4" customHeight="1" x14ac:dyDescent="0.3">
      <c r="A603" s="406" t="s">
        <v>852</v>
      </c>
      <c r="B603" s="407" t="s">
        <v>671</v>
      </c>
      <c r="C603" s="407" t="s">
        <v>672</v>
      </c>
      <c r="D603" s="407" t="s">
        <v>739</v>
      </c>
      <c r="E603" s="407" t="s">
        <v>740</v>
      </c>
      <c r="F603" s="410">
        <v>8</v>
      </c>
      <c r="G603" s="410">
        <v>424</v>
      </c>
      <c r="H603" s="410">
        <v>1</v>
      </c>
      <c r="I603" s="410">
        <v>53</v>
      </c>
      <c r="J603" s="410">
        <v>2</v>
      </c>
      <c r="K603" s="410">
        <v>108</v>
      </c>
      <c r="L603" s="410">
        <v>0.25471698113207547</v>
      </c>
      <c r="M603" s="410">
        <v>54</v>
      </c>
      <c r="N603" s="410">
        <v>4</v>
      </c>
      <c r="O603" s="410">
        <v>232</v>
      </c>
      <c r="P603" s="479">
        <v>0.54716981132075471</v>
      </c>
      <c r="Q603" s="411">
        <v>58</v>
      </c>
    </row>
    <row r="604" spans="1:17" ht="14.4" customHeight="1" x14ac:dyDescent="0.3">
      <c r="A604" s="406" t="s">
        <v>852</v>
      </c>
      <c r="B604" s="407" t="s">
        <v>671</v>
      </c>
      <c r="C604" s="407" t="s">
        <v>672</v>
      </c>
      <c r="D604" s="407" t="s">
        <v>743</v>
      </c>
      <c r="E604" s="407" t="s">
        <v>744</v>
      </c>
      <c r="F604" s="410">
        <v>22</v>
      </c>
      <c r="G604" s="410">
        <v>3630</v>
      </c>
      <c r="H604" s="410">
        <v>1</v>
      </c>
      <c r="I604" s="410">
        <v>165</v>
      </c>
      <c r="J604" s="410">
        <v>5</v>
      </c>
      <c r="K604" s="410">
        <v>845</v>
      </c>
      <c r="L604" s="410">
        <v>0.2327823691460055</v>
      </c>
      <c r="M604" s="410">
        <v>169</v>
      </c>
      <c r="N604" s="410">
        <v>10</v>
      </c>
      <c r="O604" s="410">
        <v>1750</v>
      </c>
      <c r="P604" s="479">
        <v>0.48209366391184572</v>
      </c>
      <c r="Q604" s="411">
        <v>175</v>
      </c>
    </row>
    <row r="605" spans="1:17" ht="14.4" customHeight="1" x14ac:dyDescent="0.3">
      <c r="A605" s="406" t="s">
        <v>852</v>
      </c>
      <c r="B605" s="407" t="s">
        <v>671</v>
      </c>
      <c r="C605" s="407" t="s">
        <v>672</v>
      </c>
      <c r="D605" s="407" t="s">
        <v>745</v>
      </c>
      <c r="E605" s="407" t="s">
        <v>746</v>
      </c>
      <c r="F605" s="410">
        <v>2</v>
      </c>
      <c r="G605" s="410">
        <v>158</v>
      </c>
      <c r="H605" s="410">
        <v>1</v>
      </c>
      <c r="I605" s="410">
        <v>79</v>
      </c>
      <c r="J605" s="410"/>
      <c r="K605" s="410"/>
      <c r="L605" s="410"/>
      <c r="M605" s="410"/>
      <c r="N605" s="410">
        <v>2</v>
      </c>
      <c r="O605" s="410">
        <v>170</v>
      </c>
      <c r="P605" s="479">
        <v>1.0759493670886076</v>
      </c>
      <c r="Q605" s="411">
        <v>85</v>
      </c>
    </row>
    <row r="606" spans="1:17" ht="14.4" customHeight="1" x14ac:dyDescent="0.3">
      <c r="A606" s="406" t="s">
        <v>852</v>
      </c>
      <c r="B606" s="407" t="s">
        <v>671</v>
      </c>
      <c r="C606" s="407" t="s">
        <v>672</v>
      </c>
      <c r="D606" s="407" t="s">
        <v>747</v>
      </c>
      <c r="E606" s="407" t="s">
        <v>748</v>
      </c>
      <c r="F606" s="410">
        <v>2</v>
      </c>
      <c r="G606" s="410">
        <v>320</v>
      </c>
      <c r="H606" s="410">
        <v>1</v>
      </c>
      <c r="I606" s="410">
        <v>160</v>
      </c>
      <c r="J606" s="410">
        <v>1</v>
      </c>
      <c r="K606" s="410">
        <v>163</v>
      </c>
      <c r="L606" s="410">
        <v>0.50937500000000002</v>
      </c>
      <c r="M606" s="410">
        <v>163</v>
      </c>
      <c r="N606" s="410">
        <v>4</v>
      </c>
      <c r="O606" s="410">
        <v>676</v>
      </c>
      <c r="P606" s="479">
        <v>2.1124999999999998</v>
      </c>
      <c r="Q606" s="411">
        <v>169</v>
      </c>
    </row>
    <row r="607" spans="1:17" ht="14.4" customHeight="1" x14ac:dyDescent="0.3">
      <c r="A607" s="406" t="s">
        <v>852</v>
      </c>
      <c r="B607" s="407" t="s">
        <v>671</v>
      </c>
      <c r="C607" s="407" t="s">
        <v>672</v>
      </c>
      <c r="D607" s="407" t="s">
        <v>757</v>
      </c>
      <c r="E607" s="407" t="s">
        <v>758</v>
      </c>
      <c r="F607" s="410">
        <v>1</v>
      </c>
      <c r="G607" s="410">
        <v>243</v>
      </c>
      <c r="H607" s="410">
        <v>1</v>
      </c>
      <c r="I607" s="410">
        <v>243</v>
      </c>
      <c r="J607" s="410"/>
      <c r="K607" s="410"/>
      <c r="L607" s="410"/>
      <c r="M607" s="410"/>
      <c r="N607" s="410">
        <v>1</v>
      </c>
      <c r="O607" s="410">
        <v>263</v>
      </c>
      <c r="P607" s="479">
        <v>1.0823045267489713</v>
      </c>
      <c r="Q607" s="411">
        <v>263</v>
      </c>
    </row>
    <row r="608" spans="1:17" ht="14.4" customHeight="1" x14ac:dyDescent="0.3">
      <c r="A608" s="406" t="s">
        <v>852</v>
      </c>
      <c r="B608" s="407" t="s">
        <v>671</v>
      </c>
      <c r="C608" s="407" t="s">
        <v>672</v>
      </c>
      <c r="D608" s="407" t="s">
        <v>759</v>
      </c>
      <c r="E608" s="407" t="s">
        <v>760</v>
      </c>
      <c r="F608" s="410"/>
      <c r="G608" s="410"/>
      <c r="H608" s="410"/>
      <c r="I608" s="410"/>
      <c r="J608" s="410">
        <v>1</v>
      </c>
      <c r="K608" s="410">
        <v>2012</v>
      </c>
      <c r="L608" s="410"/>
      <c r="M608" s="410">
        <v>2012</v>
      </c>
      <c r="N608" s="410"/>
      <c r="O608" s="410"/>
      <c r="P608" s="479"/>
      <c r="Q608" s="411"/>
    </row>
    <row r="609" spans="1:17" ht="14.4" customHeight="1" x14ac:dyDescent="0.3">
      <c r="A609" s="406" t="s">
        <v>853</v>
      </c>
      <c r="B609" s="407" t="s">
        <v>671</v>
      </c>
      <c r="C609" s="407" t="s">
        <v>672</v>
      </c>
      <c r="D609" s="407" t="s">
        <v>675</v>
      </c>
      <c r="E609" s="407" t="s">
        <v>676</v>
      </c>
      <c r="F609" s="410">
        <v>48</v>
      </c>
      <c r="G609" s="410">
        <v>2544</v>
      </c>
      <c r="H609" s="410">
        <v>1</v>
      </c>
      <c r="I609" s="410">
        <v>53</v>
      </c>
      <c r="J609" s="410">
        <v>58</v>
      </c>
      <c r="K609" s="410">
        <v>3132</v>
      </c>
      <c r="L609" s="410">
        <v>1.2311320754716981</v>
      </c>
      <c r="M609" s="410">
        <v>54</v>
      </c>
      <c r="N609" s="410">
        <v>52</v>
      </c>
      <c r="O609" s="410">
        <v>3016</v>
      </c>
      <c r="P609" s="479">
        <v>1.1855345911949686</v>
      </c>
      <c r="Q609" s="411">
        <v>58</v>
      </c>
    </row>
    <row r="610" spans="1:17" ht="14.4" customHeight="1" x14ac:dyDescent="0.3">
      <c r="A610" s="406" t="s">
        <v>853</v>
      </c>
      <c r="B610" s="407" t="s">
        <v>671</v>
      </c>
      <c r="C610" s="407" t="s">
        <v>672</v>
      </c>
      <c r="D610" s="407" t="s">
        <v>677</v>
      </c>
      <c r="E610" s="407" t="s">
        <v>678</v>
      </c>
      <c r="F610" s="410"/>
      <c r="G610" s="410"/>
      <c r="H610" s="410"/>
      <c r="I610" s="410"/>
      <c r="J610" s="410">
        <v>2</v>
      </c>
      <c r="K610" s="410">
        <v>246</v>
      </c>
      <c r="L610" s="410"/>
      <c r="M610" s="410">
        <v>123</v>
      </c>
      <c r="N610" s="410"/>
      <c r="O610" s="410"/>
      <c r="P610" s="479"/>
      <c r="Q610" s="411"/>
    </row>
    <row r="611" spans="1:17" ht="14.4" customHeight="1" x14ac:dyDescent="0.3">
      <c r="A611" s="406" t="s">
        <v>853</v>
      </c>
      <c r="B611" s="407" t="s">
        <v>671</v>
      </c>
      <c r="C611" s="407" t="s">
        <v>672</v>
      </c>
      <c r="D611" s="407" t="s">
        <v>685</v>
      </c>
      <c r="E611" s="407" t="s">
        <v>686</v>
      </c>
      <c r="F611" s="410">
        <v>21</v>
      </c>
      <c r="G611" s="410">
        <v>3528</v>
      </c>
      <c r="H611" s="410">
        <v>1</v>
      </c>
      <c r="I611" s="410">
        <v>168</v>
      </c>
      <c r="J611" s="410">
        <v>23</v>
      </c>
      <c r="K611" s="410">
        <v>3956</v>
      </c>
      <c r="L611" s="410">
        <v>1.1213151927437641</v>
      </c>
      <c r="M611" s="410">
        <v>172</v>
      </c>
      <c r="N611" s="410">
        <v>18</v>
      </c>
      <c r="O611" s="410">
        <v>3222</v>
      </c>
      <c r="P611" s="479">
        <v>0.91326530612244894</v>
      </c>
      <c r="Q611" s="411">
        <v>179</v>
      </c>
    </row>
    <row r="612" spans="1:17" ht="14.4" customHeight="1" x14ac:dyDescent="0.3">
      <c r="A612" s="406" t="s">
        <v>853</v>
      </c>
      <c r="B612" s="407" t="s">
        <v>671</v>
      </c>
      <c r="C612" s="407" t="s">
        <v>672</v>
      </c>
      <c r="D612" s="407" t="s">
        <v>689</v>
      </c>
      <c r="E612" s="407" t="s">
        <v>690</v>
      </c>
      <c r="F612" s="410">
        <v>40</v>
      </c>
      <c r="G612" s="410">
        <v>12640</v>
      </c>
      <c r="H612" s="410">
        <v>1</v>
      </c>
      <c r="I612" s="410">
        <v>316</v>
      </c>
      <c r="J612" s="410">
        <v>56</v>
      </c>
      <c r="K612" s="410">
        <v>18032</v>
      </c>
      <c r="L612" s="410">
        <v>1.4265822784810127</v>
      </c>
      <c r="M612" s="410">
        <v>322</v>
      </c>
      <c r="N612" s="410">
        <v>41</v>
      </c>
      <c r="O612" s="410">
        <v>13735</v>
      </c>
      <c r="P612" s="479">
        <v>1.0866297468354431</v>
      </c>
      <c r="Q612" s="411">
        <v>335</v>
      </c>
    </row>
    <row r="613" spans="1:17" ht="14.4" customHeight="1" x14ac:dyDescent="0.3">
      <c r="A613" s="406" t="s">
        <v>853</v>
      </c>
      <c r="B613" s="407" t="s">
        <v>671</v>
      </c>
      <c r="C613" s="407" t="s">
        <v>672</v>
      </c>
      <c r="D613" s="407" t="s">
        <v>691</v>
      </c>
      <c r="E613" s="407" t="s">
        <v>692</v>
      </c>
      <c r="F613" s="410">
        <v>20</v>
      </c>
      <c r="G613" s="410">
        <v>8700</v>
      </c>
      <c r="H613" s="410">
        <v>1</v>
      </c>
      <c r="I613" s="410">
        <v>435</v>
      </c>
      <c r="J613" s="410">
        <v>22</v>
      </c>
      <c r="K613" s="410">
        <v>9658</v>
      </c>
      <c r="L613" s="410">
        <v>1.1101149425287355</v>
      </c>
      <c r="M613" s="410">
        <v>439</v>
      </c>
      <c r="N613" s="410">
        <v>20</v>
      </c>
      <c r="O613" s="410">
        <v>9160</v>
      </c>
      <c r="P613" s="479">
        <v>1.0528735632183908</v>
      </c>
      <c r="Q613" s="411">
        <v>458</v>
      </c>
    </row>
    <row r="614" spans="1:17" ht="14.4" customHeight="1" x14ac:dyDescent="0.3">
      <c r="A614" s="406" t="s">
        <v>853</v>
      </c>
      <c r="B614" s="407" t="s">
        <v>671</v>
      </c>
      <c r="C614" s="407" t="s">
        <v>672</v>
      </c>
      <c r="D614" s="407" t="s">
        <v>693</v>
      </c>
      <c r="E614" s="407" t="s">
        <v>694</v>
      </c>
      <c r="F614" s="410">
        <v>261</v>
      </c>
      <c r="G614" s="410">
        <v>88218</v>
      </c>
      <c r="H614" s="410">
        <v>1</v>
      </c>
      <c r="I614" s="410">
        <v>338</v>
      </c>
      <c r="J614" s="410">
        <v>230</v>
      </c>
      <c r="K614" s="410">
        <v>78430</v>
      </c>
      <c r="L614" s="410">
        <v>0.8890475866603188</v>
      </c>
      <c r="M614" s="410">
        <v>341</v>
      </c>
      <c r="N614" s="410">
        <v>243</v>
      </c>
      <c r="O614" s="410">
        <v>84807</v>
      </c>
      <c r="P614" s="479">
        <v>0.96133442154662319</v>
      </c>
      <c r="Q614" s="411">
        <v>349</v>
      </c>
    </row>
    <row r="615" spans="1:17" ht="14.4" customHeight="1" x14ac:dyDescent="0.3">
      <c r="A615" s="406" t="s">
        <v>853</v>
      </c>
      <c r="B615" s="407" t="s">
        <v>671</v>
      </c>
      <c r="C615" s="407" t="s">
        <v>672</v>
      </c>
      <c r="D615" s="407" t="s">
        <v>703</v>
      </c>
      <c r="E615" s="407" t="s">
        <v>704</v>
      </c>
      <c r="F615" s="410"/>
      <c r="G615" s="410"/>
      <c r="H615" s="410"/>
      <c r="I615" s="410"/>
      <c r="J615" s="410"/>
      <c r="K615" s="410"/>
      <c r="L615" s="410"/>
      <c r="M615" s="410"/>
      <c r="N615" s="410">
        <v>1</v>
      </c>
      <c r="O615" s="410">
        <v>49</v>
      </c>
      <c r="P615" s="479"/>
      <c r="Q615" s="411">
        <v>49</v>
      </c>
    </row>
    <row r="616" spans="1:17" ht="14.4" customHeight="1" x14ac:dyDescent="0.3">
      <c r="A616" s="406" t="s">
        <v>853</v>
      </c>
      <c r="B616" s="407" t="s">
        <v>671</v>
      </c>
      <c r="C616" s="407" t="s">
        <v>672</v>
      </c>
      <c r="D616" s="407" t="s">
        <v>705</v>
      </c>
      <c r="E616" s="407" t="s">
        <v>706</v>
      </c>
      <c r="F616" s="410">
        <v>1</v>
      </c>
      <c r="G616" s="410">
        <v>365</v>
      </c>
      <c r="H616" s="410">
        <v>1</v>
      </c>
      <c r="I616" s="410">
        <v>365</v>
      </c>
      <c r="J616" s="410"/>
      <c r="K616" s="410"/>
      <c r="L616" s="410"/>
      <c r="M616" s="410"/>
      <c r="N616" s="410"/>
      <c r="O616" s="410"/>
      <c r="P616" s="479"/>
      <c r="Q616" s="411"/>
    </row>
    <row r="617" spans="1:17" ht="14.4" customHeight="1" x14ac:dyDescent="0.3">
      <c r="A617" s="406" t="s">
        <v>853</v>
      </c>
      <c r="B617" s="407" t="s">
        <v>671</v>
      </c>
      <c r="C617" s="407" t="s">
        <v>672</v>
      </c>
      <c r="D617" s="407" t="s">
        <v>707</v>
      </c>
      <c r="E617" s="407" t="s">
        <v>708</v>
      </c>
      <c r="F617" s="410"/>
      <c r="G617" s="410"/>
      <c r="H617" s="410"/>
      <c r="I617" s="410"/>
      <c r="J617" s="410">
        <v>1</v>
      </c>
      <c r="K617" s="410">
        <v>37</v>
      </c>
      <c r="L617" s="410"/>
      <c r="M617" s="410">
        <v>37</v>
      </c>
      <c r="N617" s="410"/>
      <c r="O617" s="410"/>
      <c r="P617" s="479"/>
      <c r="Q617" s="411"/>
    </row>
    <row r="618" spans="1:17" ht="14.4" customHeight="1" x14ac:dyDescent="0.3">
      <c r="A618" s="406" t="s">
        <v>853</v>
      </c>
      <c r="B618" s="407" t="s">
        <v>671</v>
      </c>
      <c r="C618" s="407" t="s">
        <v>672</v>
      </c>
      <c r="D618" s="407" t="s">
        <v>713</v>
      </c>
      <c r="E618" s="407" t="s">
        <v>714</v>
      </c>
      <c r="F618" s="410">
        <v>5</v>
      </c>
      <c r="G618" s="410">
        <v>3320</v>
      </c>
      <c r="H618" s="410">
        <v>1</v>
      </c>
      <c r="I618" s="410">
        <v>664</v>
      </c>
      <c r="J618" s="410"/>
      <c r="K618" s="410"/>
      <c r="L618" s="410"/>
      <c r="M618" s="410"/>
      <c r="N618" s="410">
        <v>3</v>
      </c>
      <c r="O618" s="410">
        <v>2112</v>
      </c>
      <c r="P618" s="479">
        <v>0.636144578313253</v>
      </c>
      <c r="Q618" s="411">
        <v>704</v>
      </c>
    </row>
    <row r="619" spans="1:17" ht="14.4" customHeight="1" x14ac:dyDescent="0.3">
      <c r="A619" s="406" t="s">
        <v>853</v>
      </c>
      <c r="B619" s="407" t="s">
        <v>671</v>
      </c>
      <c r="C619" s="407" t="s">
        <v>672</v>
      </c>
      <c r="D619" s="407" t="s">
        <v>715</v>
      </c>
      <c r="E619" s="407" t="s">
        <v>716</v>
      </c>
      <c r="F619" s="410"/>
      <c r="G619" s="410"/>
      <c r="H619" s="410"/>
      <c r="I619" s="410"/>
      <c r="J619" s="410">
        <v>1</v>
      </c>
      <c r="K619" s="410">
        <v>138</v>
      </c>
      <c r="L619" s="410"/>
      <c r="M619" s="410">
        <v>138</v>
      </c>
      <c r="N619" s="410">
        <v>1</v>
      </c>
      <c r="O619" s="410">
        <v>147</v>
      </c>
      <c r="P619" s="479"/>
      <c r="Q619" s="411">
        <v>147</v>
      </c>
    </row>
    <row r="620" spans="1:17" ht="14.4" customHeight="1" x14ac:dyDescent="0.3">
      <c r="A620" s="406" t="s">
        <v>853</v>
      </c>
      <c r="B620" s="407" t="s">
        <v>671</v>
      </c>
      <c r="C620" s="407" t="s">
        <v>672</v>
      </c>
      <c r="D620" s="407" t="s">
        <v>717</v>
      </c>
      <c r="E620" s="407" t="s">
        <v>718</v>
      </c>
      <c r="F620" s="410">
        <v>2</v>
      </c>
      <c r="G620" s="410">
        <v>562</v>
      </c>
      <c r="H620" s="410">
        <v>1</v>
      </c>
      <c r="I620" s="410">
        <v>281</v>
      </c>
      <c r="J620" s="410">
        <v>1</v>
      </c>
      <c r="K620" s="410">
        <v>285</v>
      </c>
      <c r="L620" s="410">
        <v>0.50711743772241991</v>
      </c>
      <c r="M620" s="410">
        <v>285</v>
      </c>
      <c r="N620" s="410">
        <v>2</v>
      </c>
      <c r="O620" s="410">
        <v>608</v>
      </c>
      <c r="P620" s="479">
        <v>1.0818505338078293</v>
      </c>
      <c r="Q620" s="411">
        <v>304</v>
      </c>
    </row>
    <row r="621" spans="1:17" ht="14.4" customHeight="1" x14ac:dyDescent="0.3">
      <c r="A621" s="406" t="s">
        <v>853</v>
      </c>
      <c r="B621" s="407" t="s">
        <v>671</v>
      </c>
      <c r="C621" s="407" t="s">
        <v>672</v>
      </c>
      <c r="D621" s="407" t="s">
        <v>721</v>
      </c>
      <c r="E621" s="407" t="s">
        <v>722</v>
      </c>
      <c r="F621" s="410">
        <v>30</v>
      </c>
      <c r="G621" s="410">
        <v>13680</v>
      </c>
      <c r="H621" s="410">
        <v>1</v>
      </c>
      <c r="I621" s="410">
        <v>456</v>
      </c>
      <c r="J621" s="410">
        <v>35</v>
      </c>
      <c r="K621" s="410">
        <v>16170</v>
      </c>
      <c r="L621" s="410">
        <v>1.1820175438596492</v>
      </c>
      <c r="M621" s="410">
        <v>462</v>
      </c>
      <c r="N621" s="410">
        <v>28</v>
      </c>
      <c r="O621" s="410">
        <v>13832</v>
      </c>
      <c r="P621" s="479">
        <v>1.0111111111111111</v>
      </c>
      <c r="Q621" s="411">
        <v>494</v>
      </c>
    </row>
    <row r="622" spans="1:17" ht="14.4" customHeight="1" x14ac:dyDescent="0.3">
      <c r="A622" s="406" t="s">
        <v>853</v>
      </c>
      <c r="B622" s="407" t="s">
        <v>671</v>
      </c>
      <c r="C622" s="407" t="s">
        <v>672</v>
      </c>
      <c r="D622" s="407" t="s">
        <v>725</v>
      </c>
      <c r="E622" s="407" t="s">
        <v>726</v>
      </c>
      <c r="F622" s="410">
        <v>33</v>
      </c>
      <c r="G622" s="410">
        <v>11484</v>
      </c>
      <c r="H622" s="410">
        <v>1</v>
      </c>
      <c r="I622" s="410">
        <v>348</v>
      </c>
      <c r="J622" s="410">
        <v>37</v>
      </c>
      <c r="K622" s="410">
        <v>13172</v>
      </c>
      <c r="L622" s="410">
        <v>1.1469871125043538</v>
      </c>
      <c r="M622" s="410">
        <v>356</v>
      </c>
      <c r="N622" s="410">
        <v>31</v>
      </c>
      <c r="O622" s="410">
        <v>11470</v>
      </c>
      <c r="P622" s="479">
        <v>0.99878091257401602</v>
      </c>
      <c r="Q622" s="411">
        <v>370</v>
      </c>
    </row>
    <row r="623" spans="1:17" ht="14.4" customHeight="1" x14ac:dyDescent="0.3">
      <c r="A623" s="406" t="s">
        <v>853</v>
      </c>
      <c r="B623" s="407" t="s">
        <v>671</v>
      </c>
      <c r="C623" s="407" t="s">
        <v>672</v>
      </c>
      <c r="D623" s="407" t="s">
        <v>727</v>
      </c>
      <c r="E623" s="407" t="s">
        <v>728</v>
      </c>
      <c r="F623" s="410">
        <v>3</v>
      </c>
      <c r="G623" s="410">
        <v>8658</v>
      </c>
      <c r="H623" s="410">
        <v>1</v>
      </c>
      <c r="I623" s="410">
        <v>2886</v>
      </c>
      <c r="J623" s="410">
        <v>1</v>
      </c>
      <c r="K623" s="410">
        <v>2917</v>
      </c>
      <c r="L623" s="410">
        <v>0.33691383691383692</v>
      </c>
      <c r="M623" s="410">
        <v>2917</v>
      </c>
      <c r="N623" s="410"/>
      <c r="O623" s="410"/>
      <c r="P623" s="479"/>
      <c r="Q623" s="411"/>
    </row>
    <row r="624" spans="1:17" ht="14.4" customHeight="1" x14ac:dyDescent="0.3">
      <c r="A624" s="406" t="s">
        <v>853</v>
      </c>
      <c r="B624" s="407" t="s">
        <v>671</v>
      </c>
      <c r="C624" s="407" t="s">
        <v>672</v>
      </c>
      <c r="D624" s="407" t="s">
        <v>729</v>
      </c>
      <c r="E624" s="407" t="s">
        <v>730</v>
      </c>
      <c r="F624" s="410"/>
      <c r="G624" s="410"/>
      <c r="H624" s="410"/>
      <c r="I624" s="410"/>
      <c r="J624" s="410">
        <v>2</v>
      </c>
      <c r="K624" s="410">
        <v>210</v>
      </c>
      <c r="L624" s="410"/>
      <c r="M624" s="410">
        <v>105</v>
      </c>
      <c r="N624" s="410">
        <v>2</v>
      </c>
      <c r="O624" s="410">
        <v>222</v>
      </c>
      <c r="P624" s="479"/>
      <c r="Q624" s="411">
        <v>111</v>
      </c>
    </row>
    <row r="625" spans="1:17" ht="14.4" customHeight="1" x14ac:dyDescent="0.3">
      <c r="A625" s="406" t="s">
        <v>853</v>
      </c>
      <c r="B625" s="407" t="s">
        <v>671</v>
      </c>
      <c r="C625" s="407" t="s">
        <v>672</v>
      </c>
      <c r="D625" s="407" t="s">
        <v>731</v>
      </c>
      <c r="E625" s="407" t="s">
        <v>732</v>
      </c>
      <c r="F625" s="410"/>
      <c r="G625" s="410"/>
      <c r="H625" s="410"/>
      <c r="I625" s="410"/>
      <c r="J625" s="410">
        <v>1</v>
      </c>
      <c r="K625" s="410">
        <v>117</v>
      </c>
      <c r="L625" s="410"/>
      <c r="M625" s="410">
        <v>117</v>
      </c>
      <c r="N625" s="410"/>
      <c r="O625" s="410"/>
      <c r="P625" s="479"/>
      <c r="Q625" s="411"/>
    </row>
    <row r="626" spans="1:17" ht="14.4" customHeight="1" x14ac:dyDescent="0.3">
      <c r="A626" s="406" t="s">
        <v>853</v>
      </c>
      <c r="B626" s="407" t="s">
        <v>671</v>
      </c>
      <c r="C626" s="407" t="s">
        <v>672</v>
      </c>
      <c r="D626" s="407" t="s">
        <v>733</v>
      </c>
      <c r="E626" s="407" t="s">
        <v>734</v>
      </c>
      <c r="F626" s="410">
        <v>3</v>
      </c>
      <c r="G626" s="410">
        <v>1371</v>
      </c>
      <c r="H626" s="410">
        <v>1</v>
      </c>
      <c r="I626" s="410">
        <v>457</v>
      </c>
      <c r="J626" s="410"/>
      <c r="K626" s="410"/>
      <c r="L626" s="410"/>
      <c r="M626" s="410"/>
      <c r="N626" s="410"/>
      <c r="O626" s="410"/>
      <c r="P626" s="479"/>
      <c r="Q626" s="411"/>
    </row>
    <row r="627" spans="1:17" ht="14.4" customHeight="1" x14ac:dyDescent="0.3">
      <c r="A627" s="406" t="s">
        <v>853</v>
      </c>
      <c r="B627" s="407" t="s">
        <v>671</v>
      </c>
      <c r="C627" s="407" t="s">
        <v>672</v>
      </c>
      <c r="D627" s="407" t="s">
        <v>735</v>
      </c>
      <c r="E627" s="407" t="s">
        <v>736</v>
      </c>
      <c r="F627" s="410">
        <v>5</v>
      </c>
      <c r="G627" s="410">
        <v>6225</v>
      </c>
      <c r="H627" s="410">
        <v>1</v>
      </c>
      <c r="I627" s="410">
        <v>1245</v>
      </c>
      <c r="J627" s="410">
        <v>1</v>
      </c>
      <c r="K627" s="410">
        <v>1268</v>
      </c>
      <c r="L627" s="410">
        <v>0.20369477911646586</v>
      </c>
      <c r="M627" s="410">
        <v>1268</v>
      </c>
      <c r="N627" s="410">
        <v>1</v>
      </c>
      <c r="O627" s="410">
        <v>1283</v>
      </c>
      <c r="P627" s="479">
        <v>0.20610441767068274</v>
      </c>
      <c r="Q627" s="411">
        <v>1283</v>
      </c>
    </row>
    <row r="628" spans="1:17" ht="14.4" customHeight="1" x14ac:dyDescent="0.3">
      <c r="A628" s="406" t="s">
        <v>853</v>
      </c>
      <c r="B628" s="407" t="s">
        <v>671</v>
      </c>
      <c r="C628" s="407" t="s">
        <v>672</v>
      </c>
      <c r="D628" s="407" t="s">
        <v>737</v>
      </c>
      <c r="E628" s="407" t="s">
        <v>738</v>
      </c>
      <c r="F628" s="410">
        <v>43</v>
      </c>
      <c r="G628" s="410">
        <v>18447</v>
      </c>
      <c r="H628" s="410">
        <v>1</v>
      </c>
      <c r="I628" s="410">
        <v>429</v>
      </c>
      <c r="J628" s="410">
        <v>52</v>
      </c>
      <c r="K628" s="410">
        <v>22724</v>
      </c>
      <c r="L628" s="410">
        <v>1.2318534178999296</v>
      </c>
      <c r="M628" s="410">
        <v>437</v>
      </c>
      <c r="N628" s="410">
        <v>43</v>
      </c>
      <c r="O628" s="410">
        <v>19608</v>
      </c>
      <c r="P628" s="479">
        <v>1.0629370629370629</v>
      </c>
      <c r="Q628" s="411">
        <v>456</v>
      </c>
    </row>
    <row r="629" spans="1:17" ht="14.4" customHeight="1" x14ac:dyDescent="0.3">
      <c r="A629" s="406" t="s">
        <v>853</v>
      </c>
      <c r="B629" s="407" t="s">
        <v>671</v>
      </c>
      <c r="C629" s="407" t="s">
        <v>672</v>
      </c>
      <c r="D629" s="407" t="s">
        <v>739</v>
      </c>
      <c r="E629" s="407" t="s">
        <v>740</v>
      </c>
      <c r="F629" s="410">
        <v>22</v>
      </c>
      <c r="G629" s="410">
        <v>1166</v>
      </c>
      <c r="H629" s="410">
        <v>1</v>
      </c>
      <c r="I629" s="410">
        <v>53</v>
      </c>
      <c r="J629" s="410">
        <v>16</v>
      </c>
      <c r="K629" s="410">
        <v>864</v>
      </c>
      <c r="L629" s="410">
        <v>0.74099485420240141</v>
      </c>
      <c r="M629" s="410">
        <v>54</v>
      </c>
      <c r="N629" s="410">
        <v>6</v>
      </c>
      <c r="O629" s="410">
        <v>348</v>
      </c>
      <c r="P629" s="479">
        <v>0.29845626072041165</v>
      </c>
      <c r="Q629" s="411">
        <v>58</v>
      </c>
    </row>
    <row r="630" spans="1:17" ht="14.4" customHeight="1" x14ac:dyDescent="0.3">
      <c r="A630" s="406" t="s">
        <v>853</v>
      </c>
      <c r="B630" s="407" t="s">
        <v>671</v>
      </c>
      <c r="C630" s="407" t="s">
        <v>672</v>
      </c>
      <c r="D630" s="407" t="s">
        <v>854</v>
      </c>
      <c r="E630" s="407" t="s">
        <v>855</v>
      </c>
      <c r="F630" s="410"/>
      <c r="G630" s="410"/>
      <c r="H630" s="410"/>
      <c r="I630" s="410"/>
      <c r="J630" s="410">
        <v>4</v>
      </c>
      <c r="K630" s="410">
        <v>37784</v>
      </c>
      <c r="L630" s="410"/>
      <c r="M630" s="410">
        <v>9446</v>
      </c>
      <c r="N630" s="410"/>
      <c r="O630" s="410"/>
      <c r="P630" s="479"/>
      <c r="Q630" s="411"/>
    </row>
    <row r="631" spans="1:17" ht="14.4" customHeight="1" x14ac:dyDescent="0.3">
      <c r="A631" s="406" t="s">
        <v>853</v>
      </c>
      <c r="B631" s="407" t="s">
        <v>671</v>
      </c>
      <c r="C631" s="407" t="s">
        <v>672</v>
      </c>
      <c r="D631" s="407" t="s">
        <v>743</v>
      </c>
      <c r="E631" s="407" t="s">
        <v>744</v>
      </c>
      <c r="F631" s="410">
        <v>12</v>
      </c>
      <c r="G631" s="410">
        <v>1980</v>
      </c>
      <c r="H631" s="410">
        <v>1</v>
      </c>
      <c r="I631" s="410">
        <v>165</v>
      </c>
      <c r="J631" s="410">
        <v>3</v>
      </c>
      <c r="K631" s="410">
        <v>507</v>
      </c>
      <c r="L631" s="410">
        <v>0.25606060606060604</v>
      </c>
      <c r="M631" s="410">
        <v>169</v>
      </c>
      <c r="N631" s="410">
        <v>3</v>
      </c>
      <c r="O631" s="410">
        <v>525</v>
      </c>
      <c r="P631" s="479">
        <v>0.26515151515151514</v>
      </c>
      <c r="Q631" s="411">
        <v>175</v>
      </c>
    </row>
    <row r="632" spans="1:17" ht="14.4" customHeight="1" x14ac:dyDescent="0.3">
      <c r="A632" s="406" t="s">
        <v>853</v>
      </c>
      <c r="B632" s="407" t="s">
        <v>671</v>
      </c>
      <c r="C632" s="407" t="s">
        <v>672</v>
      </c>
      <c r="D632" s="407" t="s">
        <v>745</v>
      </c>
      <c r="E632" s="407" t="s">
        <v>746</v>
      </c>
      <c r="F632" s="410">
        <v>16</v>
      </c>
      <c r="G632" s="410">
        <v>1264</v>
      </c>
      <c r="H632" s="410">
        <v>1</v>
      </c>
      <c r="I632" s="410">
        <v>79</v>
      </c>
      <c r="J632" s="410">
        <v>2</v>
      </c>
      <c r="K632" s="410">
        <v>162</v>
      </c>
      <c r="L632" s="410">
        <v>0.12816455696202531</v>
      </c>
      <c r="M632" s="410">
        <v>81</v>
      </c>
      <c r="N632" s="410">
        <v>12</v>
      </c>
      <c r="O632" s="410">
        <v>1020</v>
      </c>
      <c r="P632" s="479">
        <v>0.80696202531645567</v>
      </c>
      <c r="Q632" s="411">
        <v>85</v>
      </c>
    </row>
    <row r="633" spans="1:17" ht="14.4" customHeight="1" x14ac:dyDescent="0.3">
      <c r="A633" s="406" t="s">
        <v>853</v>
      </c>
      <c r="B633" s="407" t="s">
        <v>671</v>
      </c>
      <c r="C633" s="407" t="s">
        <v>672</v>
      </c>
      <c r="D633" s="407" t="s">
        <v>747</v>
      </c>
      <c r="E633" s="407" t="s">
        <v>748</v>
      </c>
      <c r="F633" s="410">
        <v>19</v>
      </c>
      <c r="G633" s="410">
        <v>3040</v>
      </c>
      <c r="H633" s="410">
        <v>1</v>
      </c>
      <c r="I633" s="410">
        <v>160</v>
      </c>
      <c r="J633" s="410">
        <v>19</v>
      </c>
      <c r="K633" s="410">
        <v>3097</v>
      </c>
      <c r="L633" s="410">
        <v>1.01875</v>
      </c>
      <c r="M633" s="410">
        <v>163</v>
      </c>
      <c r="N633" s="410">
        <v>18</v>
      </c>
      <c r="O633" s="410">
        <v>3042</v>
      </c>
      <c r="P633" s="479">
        <v>1.0006578947368421</v>
      </c>
      <c r="Q633" s="411">
        <v>169</v>
      </c>
    </row>
    <row r="634" spans="1:17" ht="14.4" customHeight="1" x14ac:dyDescent="0.3">
      <c r="A634" s="406" t="s">
        <v>853</v>
      </c>
      <c r="B634" s="407" t="s">
        <v>671</v>
      </c>
      <c r="C634" s="407" t="s">
        <v>672</v>
      </c>
      <c r="D634" s="407" t="s">
        <v>749</v>
      </c>
      <c r="E634" s="407" t="s">
        <v>750</v>
      </c>
      <c r="F634" s="410">
        <v>2</v>
      </c>
      <c r="G634" s="410">
        <v>54</v>
      </c>
      <c r="H634" s="410">
        <v>1</v>
      </c>
      <c r="I634" s="410">
        <v>27</v>
      </c>
      <c r="J634" s="410">
        <v>1</v>
      </c>
      <c r="K634" s="410">
        <v>28</v>
      </c>
      <c r="L634" s="410">
        <v>0.51851851851851849</v>
      </c>
      <c r="M634" s="410">
        <v>28</v>
      </c>
      <c r="N634" s="410"/>
      <c r="O634" s="410"/>
      <c r="P634" s="479"/>
      <c r="Q634" s="411"/>
    </row>
    <row r="635" spans="1:17" ht="14.4" customHeight="1" x14ac:dyDescent="0.3">
      <c r="A635" s="406" t="s">
        <v>853</v>
      </c>
      <c r="B635" s="407" t="s">
        <v>671</v>
      </c>
      <c r="C635" s="407" t="s">
        <v>672</v>
      </c>
      <c r="D635" s="407" t="s">
        <v>751</v>
      </c>
      <c r="E635" s="407" t="s">
        <v>752</v>
      </c>
      <c r="F635" s="410">
        <v>32</v>
      </c>
      <c r="G635" s="410">
        <v>32064</v>
      </c>
      <c r="H635" s="410">
        <v>1</v>
      </c>
      <c r="I635" s="410">
        <v>1002</v>
      </c>
      <c r="J635" s="410">
        <v>19</v>
      </c>
      <c r="K635" s="410">
        <v>19152</v>
      </c>
      <c r="L635" s="410">
        <v>0.59730538922155685</v>
      </c>
      <c r="M635" s="410">
        <v>1008</v>
      </c>
      <c r="N635" s="410">
        <v>4</v>
      </c>
      <c r="O635" s="410">
        <v>4044</v>
      </c>
      <c r="P635" s="479">
        <v>0.12612275449101795</v>
      </c>
      <c r="Q635" s="411">
        <v>1011</v>
      </c>
    </row>
    <row r="636" spans="1:17" ht="14.4" customHeight="1" x14ac:dyDescent="0.3">
      <c r="A636" s="406" t="s">
        <v>853</v>
      </c>
      <c r="B636" s="407" t="s">
        <v>671</v>
      </c>
      <c r="C636" s="407" t="s">
        <v>672</v>
      </c>
      <c r="D636" s="407" t="s">
        <v>753</v>
      </c>
      <c r="E636" s="407" t="s">
        <v>754</v>
      </c>
      <c r="F636" s="410">
        <v>1</v>
      </c>
      <c r="G636" s="410">
        <v>167</v>
      </c>
      <c r="H636" s="410">
        <v>1</v>
      </c>
      <c r="I636" s="410">
        <v>167</v>
      </c>
      <c r="J636" s="410"/>
      <c r="K636" s="410"/>
      <c r="L636" s="410"/>
      <c r="M636" s="410"/>
      <c r="N636" s="410">
        <v>1</v>
      </c>
      <c r="O636" s="410">
        <v>176</v>
      </c>
      <c r="P636" s="479">
        <v>1.0538922155688624</v>
      </c>
      <c r="Q636" s="411">
        <v>176</v>
      </c>
    </row>
    <row r="637" spans="1:17" ht="14.4" customHeight="1" x14ac:dyDescent="0.3">
      <c r="A637" s="406" t="s">
        <v>853</v>
      </c>
      <c r="B637" s="407" t="s">
        <v>671</v>
      </c>
      <c r="C637" s="407" t="s">
        <v>672</v>
      </c>
      <c r="D637" s="407" t="s">
        <v>755</v>
      </c>
      <c r="E637" s="407" t="s">
        <v>756</v>
      </c>
      <c r="F637" s="410">
        <v>32</v>
      </c>
      <c r="G637" s="410">
        <v>71456</v>
      </c>
      <c r="H637" s="410">
        <v>1</v>
      </c>
      <c r="I637" s="410">
        <v>2233</v>
      </c>
      <c r="J637" s="410">
        <v>4</v>
      </c>
      <c r="K637" s="410">
        <v>9056</v>
      </c>
      <c r="L637" s="410">
        <v>0.12673533363188536</v>
      </c>
      <c r="M637" s="410">
        <v>2264</v>
      </c>
      <c r="N637" s="410">
        <v>7</v>
      </c>
      <c r="O637" s="410">
        <v>16058</v>
      </c>
      <c r="P637" s="479">
        <v>0.22472570532915362</v>
      </c>
      <c r="Q637" s="411">
        <v>2294</v>
      </c>
    </row>
    <row r="638" spans="1:17" ht="14.4" customHeight="1" x14ac:dyDescent="0.3">
      <c r="A638" s="406" t="s">
        <v>853</v>
      </c>
      <c r="B638" s="407" t="s">
        <v>671</v>
      </c>
      <c r="C638" s="407" t="s">
        <v>672</v>
      </c>
      <c r="D638" s="407" t="s">
        <v>757</v>
      </c>
      <c r="E638" s="407" t="s">
        <v>758</v>
      </c>
      <c r="F638" s="410">
        <v>4</v>
      </c>
      <c r="G638" s="410">
        <v>972</v>
      </c>
      <c r="H638" s="410">
        <v>1</v>
      </c>
      <c r="I638" s="410">
        <v>243</v>
      </c>
      <c r="J638" s="410"/>
      <c r="K638" s="410"/>
      <c r="L638" s="410"/>
      <c r="M638" s="410"/>
      <c r="N638" s="410">
        <v>3</v>
      </c>
      <c r="O638" s="410">
        <v>789</v>
      </c>
      <c r="P638" s="479">
        <v>0.81172839506172845</v>
      </c>
      <c r="Q638" s="411">
        <v>263</v>
      </c>
    </row>
    <row r="639" spans="1:17" ht="14.4" customHeight="1" x14ac:dyDescent="0.3">
      <c r="A639" s="406" t="s">
        <v>853</v>
      </c>
      <c r="B639" s="407" t="s">
        <v>671</v>
      </c>
      <c r="C639" s="407" t="s">
        <v>672</v>
      </c>
      <c r="D639" s="407" t="s">
        <v>759</v>
      </c>
      <c r="E639" s="407" t="s">
        <v>760</v>
      </c>
      <c r="F639" s="410">
        <v>5</v>
      </c>
      <c r="G639" s="410">
        <v>9965</v>
      </c>
      <c r="H639" s="410">
        <v>1</v>
      </c>
      <c r="I639" s="410">
        <v>1993</v>
      </c>
      <c r="J639" s="410">
        <v>11</v>
      </c>
      <c r="K639" s="410">
        <v>22132</v>
      </c>
      <c r="L639" s="410">
        <v>2.2209734069242346</v>
      </c>
      <c r="M639" s="410">
        <v>2012</v>
      </c>
      <c r="N639" s="410">
        <v>13</v>
      </c>
      <c r="O639" s="410">
        <v>27690</v>
      </c>
      <c r="P639" s="479">
        <v>2.7787255393878576</v>
      </c>
      <c r="Q639" s="411">
        <v>2130</v>
      </c>
    </row>
    <row r="640" spans="1:17" ht="14.4" customHeight="1" x14ac:dyDescent="0.3">
      <c r="A640" s="406" t="s">
        <v>853</v>
      </c>
      <c r="B640" s="407" t="s">
        <v>671</v>
      </c>
      <c r="C640" s="407" t="s">
        <v>672</v>
      </c>
      <c r="D640" s="407" t="s">
        <v>763</v>
      </c>
      <c r="E640" s="407" t="s">
        <v>764</v>
      </c>
      <c r="F640" s="410"/>
      <c r="G640" s="410"/>
      <c r="H640" s="410"/>
      <c r="I640" s="410"/>
      <c r="J640" s="410"/>
      <c r="K640" s="410"/>
      <c r="L640" s="410"/>
      <c r="M640" s="410"/>
      <c r="N640" s="410">
        <v>1</v>
      </c>
      <c r="O640" s="410">
        <v>423</v>
      </c>
      <c r="P640" s="479"/>
      <c r="Q640" s="411">
        <v>423</v>
      </c>
    </row>
    <row r="641" spans="1:17" ht="14.4" customHeight="1" x14ac:dyDescent="0.3">
      <c r="A641" s="406" t="s">
        <v>853</v>
      </c>
      <c r="B641" s="407" t="s">
        <v>671</v>
      </c>
      <c r="C641" s="407" t="s">
        <v>672</v>
      </c>
      <c r="D641" s="407" t="s">
        <v>772</v>
      </c>
      <c r="E641" s="407" t="s">
        <v>773</v>
      </c>
      <c r="F641" s="410"/>
      <c r="G641" s="410"/>
      <c r="H641" s="410"/>
      <c r="I641" s="410"/>
      <c r="J641" s="410">
        <v>2</v>
      </c>
      <c r="K641" s="410">
        <v>538</v>
      </c>
      <c r="L641" s="410"/>
      <c r="M641" s="410">
        <v>269</v>
      </c>
      <c r="N641" s="410">
        <v>1</v>
      </c>
      <c r="O641" s="410">
        <v>288</v>
      </c>
      <c r="P641" s="479"/>
      <c r="Q641" s="411">
        <v>288</v>
      </c>
    </row>
    <row r="642" spans="1:17" ht="14.4" customHeight="1" x14ac:dyDescent="0.3">
      <c r="A642" s="406" t="s">
        <v>853</v>
      </c>
      <c r="B642" s="407" t="s">
        <v>671</v>
      </c>
      <c r="C642" s="407" t="s">
        <v>672</v>
      </c>
      <c r="D642" s="407" t="s">
        <v>856</v>
      </c>
      <c r="E642" s="407" t="s">
        <v>857</v>
      </c>
      <c r="F642" s="410"/>
      <c r="G642" s="410"/>
      <c r="H642" s="410"/>
      <c r="I642" s="410"/>
      <c r="J642" s="410">
        <v>1</v>
      </c>
      <c r="K642" s="410">
        <v>656</v>
      </c>
      <c r="L642" s="410"/>
      <c r="M642" s="410">
        <v>656</v>
      </c>
      <c r="N642" s="410"/>
      <c r="O642" s="410"/>
      <c r="P642" s="479"/>
      <c r="Q642" s="411"/>
    </row>
    <row r="643" spans="1:17" ht="14.4" customHeight="1" x14ac:dyDescent="0.3">
      <c r="A643" s="406" t="s">
        <v>858</v>
      </c>
      <c r="B643" s="407" t="s">
        <v>671</v>
      </c>
      <c r="C643" s="407" t="s">
        <v>672</v>
      </c>
      <c r="D643" s="407" t="s">
        <v>824</v>
      </c>
      <c r="E643" s="407" t="s">
        <v>825</v>
      </c>
      <c r="F643" s="410"/>
      <c r="G643" s="410"/>
      <c r="H643" s="410"/>
      <c r="I643" s="410"/>
      <c r="J643" s="410"/>
      <c r="K643" s="410"/>
      <c r="L643" s="410"/>
      <c r="M643" s="410"/>
      <c r="N643" s="410">
        <v>1</v>
      </c>
      <c r="O643" s="410">
        <v>2226</v>
      </c>
      <c r="P643" s="479"/>
      <c r="Q643" s="411">
        <v>2226</v>
      </c>
    </row>
    <row r="644" spans="1:17" ht="14.4" customHeight="1" x14ac:dyDescent="0.3">
      <c r="A644" s="406" t="s">
        <v>858</v>
      </c>
      <c r="B644" s="407" t="s">
        <v>671</v>
      </c>
      <c r="C644" s="407" t="s">
        <v>672</v>
      </c>
      <c r="D644" s="407" t="s">
        <v>675</v>
      </c>
      <c r="E644" s="407" t="s">
        <v>676</v>
      </c>
      <c r="F644" s="410">
        <v>6</v>
      </c>
      <c r="G644" s="410">
        <v>318</v>
      </c>
      <c r="H644" s="410">
        <v>1</v>
      </c>
      <c r="I644" s="410">
        <v>53</v>
      </c>
      <c r="J644" s="410">
        <v>8</v>
      </c>
      <c r="K644" s="410">
        <v>432</v>
      </c>
      <c r="L644" s="410">
        <v>1.3584905660377358</v>
      </c>
      <c r="M644" s="410">
        <v>54</v>
      </c>
      <c r="N644" s="410">
        <v>32</v>
      </c>
      <c r="O644" s="410">
        <v>1856</v>
      </c>
      <c r="P644" s="479">
        <v>5.8364779874213832</v>
      </c>
      <c r="Q644" s="411">
        <v>58</v>
      </c>
    </row>
    <row r="645" spans="1:17" ht="14.4" customHeight="1" x14ac:dyDescent="0.3">
      <c r="A645" s="406" t="s">
        <v>858</v>
      </c>
      <c r="B645" s="407" t="s">
        <v>671</v>
      </c>
      <c r="C645" s="407" t="s">
        <v>672</v>
      </c>
      <c r="D645" s="407" t="s">
        <v>677</v>
      </c>
      <c r="E645" s="407" t="s">
        <v>678</v>
      </c>
      <c r="F645" s="410">
        <v>12</v>
      </c>
      <c r="G645" s="410">
        <v>1452</v>
      </c>
      <c r="H645" s="410">
        <v>1</v>
      </c>
      <c r="I645" s="410">
        <v>121</v>
      </c>
      <c r="J645" s="410">
        <v>2</v>
      </c>
      <c r="K645" s="410">
        <v>246</v>
      </c>
      <c r="L645" s="410">
        <v>0.16942148760330578</v>
      </c>
      <c r="M645" s="410">
        <v>123</v>
      </c>
      <c r="N645" s="410"/>
      <c r="O645" s="410"/>
      <c r="P645" s="479"/>
      <c r="Q645" s="411"/>
    </row>
    <row r="646" spans="1:17" ht="14.4" customHeight="1" x14ac:dyDescent="0.3">
      <c r="A646" s="406" t="s">
        <v>858</v>
      </c>
      <c r="B646" s="407" t="s">
        <v>671</v>
      </c>
      <c r="C646" s="407" t="s">
        <v>672</v>
      </c>
      <c r="D646" s="407" t="s">
        <v>685</v>
      </c>
      <c r="E646" s="407" t="s">
        <v>686</v>
      </c>
      <c r="F646" s="410">
        <v>3</v>
      </c>
      <c r="G646" s="410">
        <v>504</v>
      </c>
      <c r="H646" s="410">
        <v>1</v>
      </c>
      <c r="I646" s="410">
        <v>168</v>
      </c>
      <c r="J646" s="410"/>
      <c r="K646" s="410"/>
      <c r="L646" s="410"/>
      <c r="M646" s="410"/>
      <c r="N646" s="410">
        <v>2</v>
      </c>
      <c r="O646" s="410">
        <v>358</v>
      </c>
      <c r="P646" s="479">
        <v>0.71031746031746035</v>
      </c>
      <c r="Q646" s="411">
        <v>179</v>
      </c>
    </row>
    <row r="647" spans="1:17" ht="14.4" customHeight="1" x14ac:dyDescent="0.3">
      <c r="A647" s="406" t="s">
        <v>858</v>
      </c>
      <c r="B647" s="407" t="s">
        <v>671</v>
      </c>
      <c r="C647" s="407" t="s">
        <v>672</v>
      </c>
      <c r="D647" s="407" t="s">
        <v>689</v>
      </c>
      <c r="E647" s="407" t="s">
        <v>690</v>
      </c>
      <c r="F647" s="410">
        <v>15</v>
      </c>
      <c r="G647" s="410">
        <v>4740</v>
      </c>
      <c r="H647" s="410">
        <v>1</v>
      </c>
      <c r="I647" s="410">
        <v>316</v>
      </c>
      <c r="J647" s="410">
        <v>12</v>
      </c>
      <c r="K647" s="410">
        <v>3864</v>
      </c>
      <c r="L647" s="410">
        <v>0.81518987341772153</v>
      </c>
      <c r="M647" s="410">
        <v>322</v>
      </c>
      <c r="N647" s="410">
        <v>20</v>
      </c>
      <c r="O647" s="410">
        <v>6700</v>
      </c>
      <c r="P647" s="479">
        <v>1.4135021097046414</v>
      </c>
      <c r="Q647" s="411">
        <v>335</v>
      </c>
    </row>
    <row r="648" spans="1:17" ht="14.4" customHeight="1" x14ac:dyDescent="0.3">
      <c r="A648" s="406" t="s">
        <v>858</v>
      </c>
      <c r="B648" s="407" t="s">
        <v>671</v>
      </c>
      <c r="C648" s="407" t="s">
        <v>672</v>
      </c>
      <c r="D648" s="407" t="s">
        <v>693</v>
      </c>
      <c r="E648" s="407" t="s">
        <v>694</v>
      </c>
      <c r="F648" s="410"/>
      <c r="G648" s="410"/>
      <c r="H648" s="410"/>
      <c r="I648" s="410"/>
      <c r="J648" s="410">
        <v>2</v>
      </c>
      <c r="K648" s="410">
        <v>682</v>
      </c>
      <c r="L648" s="410"/>
      <c r="M648" s="410">
        <v>341</v>
      </c>
      <c r="N648" s="410">
        <v>4</v>
      </c>
      <c r="O648" s="410">
        <v>1396</v>
      </c>
      <c r="P648" s="479"/>
      <c r="Q648" s="411">
        <v>349</v>
      </c>
    </row>
    <row r="649" spans="1:17" ht="14.4" customHeight="1" x14ac:dyDescent="0.3">
      <c r="A649" s="406" t="s">
        <v>858</v>
      </c>
      <c r="B649" s="407" t="s">
        <v>671</v>
      </c>
      <c r="C649" s="407" t="s">
        <v>672</v>
      </c>
      <c r="D649" s="407" t="s">
        <v>717</v>
      </c>
      <c r="E649" s="407" t="s">
        <v>718</v>
      </c>
      <c r="F649" s="410">
        <v>8</v>
      </c>
      <c r="G649" s="410">
        <v>2248</v>
      </c>
      <c r="H649" s="410">
        <v>1</v>
      </c>
      <c r="I649" s="410">
        <v>281</v>
      </c>
      <c r="J649" s="410">
        <v>4</v>
      </c>
      <c r="K649" s="410">
        <v>1140</v>
      </c>
      <c r="L649" s="410">
        <v>0.50711743772241991</v>
      </c>
      <c r="M649" s="410">
        <v>285</v>
      </c>
      <c r="N649" s="410">
        <v>17</v>
      </c>
      <c r="O649" s="410">
        <v>5168</v>
      </c>
      <c r="P649" s="479">
        <v>2.2989323843416369</v>
      </c>
      <c r="Q649" s="411">
        <v>304</v>
      </c>
    </row>
    <row r="650" spans="1:17" ht="14.4" customHeight="1" x14ac:dyDescent="0.3">
      <c r="A650" s="406" t="s">
        <v>858</v>
      </c>
      <c r="B650" s="407" t="s">
        <v>671</v>
      </c>
      <c r="C650" s="407" t="s">
        <v>672</v>
      </c>
      <c r="D650" s="407" t="s">
        <v>719</v>
      </c>
      <c r="E650" s="407" t="s">
        <v>720</v>
      </c>
      <c r="F650" s="410">
        <v>3</v>
      </c>
      <c r="G650" s="410">
        <v>10317</v>
      </c>
      <c r="H650" s="410">
        <v>1</v>
      </c>
      <c r="I650" s="410">
        <v>3439</v>
      </c>
      <c r="J650" s="410"/>
      <c r="K650" s="410"/>
      <c r="L650" s="410"/>
      <c r="M650" s="410"/>
      <c r="N650" s="410">
        <v>1</v>
      </c>
      <c r="O650" s="410">
        <v>3707</v>
      </c>
      <c r="P650" s="479">
        <v>0.35930987690220023</v>
      </c>
      <c r="Q650" s="411">
        <v>3707</v>
      </c>
    </row>
    <row r="651" spans="1:17" ht="14.4" customHeight="1" x14ac:dyDescent="0.3">
      <c r="A651" s="406" t="s">
        <v>858</v>
      </c>
      <c r="B651" s="407" t="s">
        <v>671</v>
      </c>
      <c r="C651" s="407" t="s">
        <v>672</v>
      </c>
      <c r="D651" s="407" t="s">
        <v>721</v>
      </c>
      <c r="E651" s="407" t="s">
        <v>722</v>
      </c>
      <c r="F651" s="410">
        <v>4</v>
      </c>
      <c r="G651" s="410">
        <v>1824</v>
      </c>
      <c r="H651" s="410">
        <v>1</v>
      </c>
      <c r="I651" s="410">
        <v>456</v>
      </c>
      <c r="J651" s="410"/>
      <c r="K651" s="410"/>
      <c r="L651" s="410"/>
      <c r="M651" s="410"/>
      <c r="N651" s="410">
        <v>2</v>
      </c>
      <c r="O651" s="410">
        <v>988</v>
      </c>
      <c r="P651" s="479">
        <v>0.54166666666666663</v>
      </c>
      <c r="Q651" s="411">
        <v>494</v>
      </c>
    </row>
    <row r="652" spans="1:17" ht="14.4" customHeight="1" x14ac:dyDescent="0.3">
      <c r="A652" s="406" t="s">
        <v>858</v>
      </c>
      <c r="B652" s="407" t="s">
        <v>671</v>
      </c>
      <c r="C652" s="407" t="s">
        <v>672</v>
      </c>
      <c r="D652" s="407" t="s">
        <v>725</v>
      </c>
      <c r="E652" s="407" t="s">
        <v>726</v>
      </c>
      <c r="F652" s="410">
        <v>12</v>
      </c>
      <c r="G652" s="410">
        <v>4176</v>
      </c>
      <c r="H652" s="410">
        <v>1</v>
      </c>
      <c r="I652" s="410">
        <v>348</v>
      </c>
      <c r="J652" s="410">
        <v>5</v>
      </c>
      <c r="K652" s="410">
        <v>1780</v>
      </c>
      <c r="L652" s="410">
        <v>0.42624521072796934</v>
      </c>
      <c r="M652" s="410">
        <v>356</v>
      </c>
      <c r="N652" s="410">
        <v>19</v>
      </c>
      <c r="O652" s="410">
        <v>7030</v>
      </c>
      <c r="P652" s="479">
        <v>1.6834291187739463</v>
      </c>
      <c r="Q652" s="411">
        <v>370</v>
      </c>
    </row>
    <row r="653" spans="1:17" ht="14.4" customHeight="1" x14ac:dyDescent="0.3">
      <c r="A653" s="406" t="s">
        <v>858</v>
      </c>
      <c r="B653" s="407" t="s">
        <v>671</v>
      </c>
      <c r="C653" s="407" t="s">
        <v>672</v>
      </c>
      <c r="D653" s="407" t="s">
        <v>729</v>
      </c>
      <c r="E653" s="407" t="s">
        <v>730</v>
      </c>
      <c r="F653" s="410">
        <v>1</v>
      </c>
      <c r="G653" s="410">
        <v>103</v>
      </c>
      <c r="H653" s="410">
        <v>1</v>
      </c>
      <c r="I653" s="410">
        <v>103</v>
      </c>
      <c r="J653" s="410"/>
      <c r="K653" s="410"/>
      <c r="L653" s="410"/>
      <c r="M653" s="410"/>
      <c r="N653" s="410">
        <v>1</v>
      </c>
      <c r="O653" s="410">
        <v>111</v>
      </c>
      <c r="P653" s="479">
        <v>1.0776699029126213</v>
      </c>
      <c r="Q653" s="411">
        <v>111</v>
      </c>
    </row>
    <row r="654" spans="1:17" ht="14.4" customHeight="1" x14ac:dyDescent="0.3">
      <c r="A654" s="406" t="s">
        <v>858</v>
      </c>
      <c r="B654" s="407" t="s">
        <v>671</v>
      </c>
      <c r="C654" s="407" t="s">
        <v>672</v>
      </c>
      <c r="D654" s="407" t="s">
        <v>731</v>
      </c>
      <c r="E654" s="407" t="s">
        <v>732</v>
      </c>
      <c r="F654" s="410"/>
      <c r="G654" s="410"/>
      <c r="H654" s="410"/>
      <c r="I654" s="410"/>
      <c r="J654" s="410">
        <v>1</v>
      </c>
      <c r="K654" s="410">
        <v>117</v>
      </c>
      <c r="L654" s="410"/>
      <c r="M654" s="410">
        <v>117</v>
      </c>
      <c r="N654" s="410">
        <v>1</v>
      </c>
      <c r="O654" s="410">
        <v>125</v>
      </c>
      <c r="P654" s="479"/>
      <c r="Q654" s="411">
        <v>125</v>
      </c>
    </row>
    <row r="655" spans="1:17" ht="14.4" customHeight="1" x14ac:dyDescent="0.3">
      <c r="A655" s="406" t="s">
        <v>858</v>
      </c>
      <c r="B655" s="407" t="s">
        <v>671</v>
      </c>
      <c r="C655" s="407" t="s">
        <v>672</v>
      </c>
      <c r="D655" s="407" t="s">
        <v>737</v>
      </c>
      <c r="E655" s="407" t="s">
        <v>738</v>
      </c>
      <c r="F655" s="410">
        <v>1</v>
      </c>
      <c r="G655" s="410">
        <v>429</v>
      </c>
      <c r="H655" s="410">
        <v>1</v>
      </c>
      <c r="I655" s="410">
        <v>429</v>
      </c>
      <c r="J655" s="410">
        <v>4</v>
      </c>
      <c r="K655" s="410">
        <v>1748</v>
      </c>
      <c r="L655" s="410">
        <v>4.0745920745920747</v>
      </c>
      <c r="M655" s="410">
        <v>437</v>
      </c>
      <c r="N655" s="410">
        <v>8</v>
      </c>
      <c r="O655" s="410">
        <v>3648</v>
      </c>
      <c r="P655" s="479">
        <v>8.5034965034965033</v>
      </c>
      <c r="Q655" s="411">
        <v>456</v>
      </c>
    </row>
    <row r="656" spans="1:17" ht="14.4" customHeight="1" x14ac:dyDescent="0.3">
      <c r="A656" s="406" t="s">
        <v>858</v>
      </c>
      <c r="B656" s="407" t="s">
        <v>671</v>
      </c>
      <c r="C656" s="407" t="s">
        <v>672</v>
      </c>
      <c r="D656" s="407" t="s">
        <v>739</v>
      </c>
      <c r="E656" s="407" t="s">
        <v>740</v>
      </c>
      <c r="F656" s="410">
        <v>6</v>
      </c>
      <c r="G656" s="410">
        <v>318</v>
      </c>
      <c r="H656" s="410">
        <v>1</v>
      </c>
      <c r="I656" s="410">
        <v>53</v>
      </c>
      <c r="J656" s="410"/>
      <c r="K656" s="410"/>
      <c r="L656" s="410"/>
      <c r="M656" s="410"/>
      <c r="N656" s="410">
        <v>16</v>
      </c>
      <c r="O656" s="410">
        <v>928</v>
      </c>
      <c r="P656" s="479">
        <v>2.9182389937106916</v>
      </c>
      <c r="Q656" s="411">
        <v>58</v>
      </c>
    </row>
    <row r="657" spans="1:17" ht="14.4" customHeight="1" x14ac:dyDescent="0.3">
      <c r="A657" s="406" t="s">
        <v>858</v>
      </c>
      <c r="B657" s="407" t="s">
        <v>671</v>
      </c>
      <c r="C657" s="407" t="s">
        <v>672</v>
      </c>
      <c r="D657" s="407" t="s">
        <v>743</v>
      </c>
      <c r="E657" s="407" t="s">
        <v>744</v>
      </c>
      <c r="F657" s="410">
        <v>41</v>
      </c>
      <c r="G657" s="410">
        <v>6765</v>
      </c>
      <c r="H657" s="410">
        <v>1</v>
      </c>
      <c r="I657" s="410">
        <v>165</v>
      </c>
      <c r="J657" s="410">
        <v>7</v>
      </c>
      <c r="K657" s="410">
        <v>1183</v>
      </c>
      <c r="L657" s="410">
        <v>0.17487065779748706</v>
      </c>
      <c r="M657" s="410">
        <v>169</v>
      </c>
      <c r="N657" s="410">
        <v>39</v>
      </c>
      <c r="O657" s="410">
        <v>6825</v>
      </c>
      <c r="P657" s="479">
        <v>1.0088691796008868</v>
      </c>
      <c r="Q657" s="411">
        <v>175</v>
      </c>
    </row>
    <row r="658" spans="1:17" ht="14.4" customHeight="1" x14ac:dyDescent="0.3">
      <c r="A658" s="406" t="s">
        <v>858</v>
      </c>
      <c r="B658" s="407" t="s">
        <v>671</v>
      </c>
      <c r="C658" s="407" t="s">
        <v>672</v>
      </c>
      <c r="D658" s="407" t="s">
        <v>747</v>
      </c>
      <c r="E658" s="407" t="s">
        <v>748</v>
      </c>
      <c r="F658" s="410">
        <v>1</v>
      </c>
      <c r="G658" s="410">
        <v>160</v>
      </c>
      <c r="H658" s="410">
        <v>1</v>
      </c>
      <c r="I658" s="410">
        <v>160</v>
      </c>
      <c r="J658" s="410"/>
      <c r="K658" s="410"/>
      <c r="L658" s="410"/>
      <c r="M658" s="410"/>
      <c r="N658" s="410"/>
      <c r="O658" s="410"/>
      <c r="P658" s="479"/>
      <c r="Q658" s="411"/>
    </row>
    <row r="659" spans="1:17" ht="14.4" customHeight="1" x14ac:dyDescent="0.3">
      <c r="A659" s="406" t="s">
        <v>858</v>
      </c>
      <c r="B659" s="407" t="s">
        <v>671</v>
      </c>
      <c r="C659" s="407" t="s">
        <v>672</v>
      </c>
      <c r="D659" s="407" t="s">
        <v>763</v>
      </c>
      <c r="E659" s="407" t="s">
        <v>764</v>
      </c>
      <c r="F659" s="410">
        <v>3</v>
      </c>
      <c r="G659" s="410">
        <v>1212</v>
      </c>
      <c r="H659" s="410">
        <v>1</v>
      </c>
      <c r="I659" s="410">
        <v>404</v>
      </c>
      <c r="J659" s="410"/>
      <c r="K659" s="410"/>
      <c r="L659" s="410"/>
      <c r="M659" s="410"/>
      <c r="N659" s="410">
        <v>1</v>
      </c>
      <c r="O659" s="410">
        <v>423</v>
      </c>
      <c r="P659" s="479">
        <v>0.34900990099009899</v>
      </c>
      <c r="Q659" s="411">
        <v>423</v>
      </c>
    </row>
    <row r="660" spans="1:17" ht="14.4" customHeight="1" x14ac:dyDescent="0.3">
      <c r="A660" s="406" t="s">
        <v>858</v>
      </c>
      <c r="B660" s="407" t="s">
        <v>671</v>
      </c>
      <c r="C660" s="407" t="s">
        <v>672</v>
      </c>
      <c r="D660" s="407" t="s">
        <v>774</v>
      </c>
      <c r="E660" s="407" t="s">
        <v>775</v>
      </c>
      <c r="F660" s="410">
        <v>3</v>
      </c>
      <c r="G660" s="410">
        <v>3072</v>
      </c>
      <c r="H660" s="410">
        <v>1</v>
      </c>
      <c r="I660" s="410">
        <v>1024</v>
      </c>
      <c r="J660" s="410"/>
      <c r="K660" s="410"/>
      <c r="L660" s="410"/>
      <c r="M660" s="410"/>
      <c r="N660" s="410"/>
      <c r="O660" s="410"/>
      <c r="P660" s="479"/>
      <c r="Q660" s="411"/>
    </row>
    <row r="661" spans="1:17" ht="14.4" customHeight="1" x14ac:dyDescent="0.3">
      <c r="A661" s="406" t="s">
        <v>859</v>
      </c>
      <c r="B661" s="407" t="s">
        <v>671</v>
      </c>
      <c r="C661" s="407" t="s">
        <v>672</v>
      </c>
      <c r="D661" s="407" t="s">
        <v>824</v>
      </c>
      <c r="E661" s="407" t="s">
        <v>825</v>
      </c>
      <c r="F661" s="410">
        <v>2</v>
      </c>
      <c r="G661" s="410">
        <v>4128</v>
      </c>
      <c r="H661" s="410">
        <v>1</v>
      </c>
      <c r="I661" s="410">
        <v>2064</v>
      </c>
      <c r="J661" s="410"/>
      <c r="K661" s="410"/>
      <c r="L661" s="410"/>
      <c r="M661" s="410"/>
      <c r="N661" s="410"/>
      <c r="O661" s="410"/>
      <c r="P661" s="479"/>
      <c r="Q661" s="411"/>
    </row>
    <row r="662" spans="1:17" ht="14.4" customHeight="1" x14ac:dyDescent="0.3">
      <c r="A662" s="406" t="s">
        <v>859</v>
      </c>
      <c r="B662" s="407" t="s">
        <v>671</v>
      </c>
      <c r="C662" s="407" t="s">
        <v>672</v>
      </c>
      <c r="D662" s="407" t="s">
        <v>675</v>
      </c>
      <c r="E662" s="407" t="s">
        <v>676</v>
      </c>
      <c r="F662" s="410">
        <v>236</v>
      </c>
      <c r="G662" s="410">
        <v>12508</v>
      </c>
      <c r="H662" s="410">
        <v>1</v>
      </c>
      <c r="I662" s="410">
        <v>53</v>
      </c>
      <c r="J662" s="410">
        <v>150</v>
      </c>
      <c r="K662" s="410">
        <v>8100</v>
      </c>
      <c r="L662" s="410">
        <v>0.64758554525103929</v>
      </c>
      <c r="M662" s="410">
        <v>54</v>
      </c>
      <c r="N662" s="410">
        <v>188</v>
      </c>
      <c r="O662" s="410">
        <v>10904</v>
      </c>
      <c r="P662" s="479">
        <v>0.8717620722737448</v>
      </c>
      <c r="Q662" s="411">
        <v>58</v>
      </c>
    </row>
    <row r="663" spans="1:17" ht="14.4" customHeight="1" x14ac:dyDescent="0.3">
      <c r="A663" s="406" t="s">
        <v>859</v>
      </c>
      <c r="B663" s="407" t="s">
        <v>671</v>
      </c>
      <c r="C663" s="407" t="s">
        <v>672</v>
      </c>
      <c r="D663" s="407" t="s">
        <v>677</v>
      </c>
      <c r="E663" s="407" t="s">
        <v>678</v>
      </c>
      <c r="F663" s="410">
        <v>335</v>
      </c>
      <c r="G663" s="410">
        <v>40535</v>
      </c>
      <c r="H663" s="410">
        <v>1</v>
      </c>
      <c r="I663" s="410">
        <v>121</v>
      </c>
      <c r="J663" s="410">
        <v>309</v>
      </c>
      <c r="K663" s="410">
        <v>38007</v>
      </c>
      <c r="L663" s="410">
        <v>0.93763414333292217</v>
      </c>
      <c r="M663" s="410">
        <v>123</v>
      </c>
      <c r="N663" s="410">
        <v>271</v>
      </c>
      <c r="O663" s="410">
        <v>35501</v>
      </c>
      <c r="P663" s="479">
        <v>0.87581102750709261</v>
      </c>
      <c r="Q663" s="411">
        <v>131</v>
      </c>
    </row>
    <row r="664" spans="1:17" ht="14.4" customHeight="1" x14ac:dyDescent="0.3">
      <c r="A664" s="406" t="s">
        <v>859</v>
      </c>
      <c r="B664" s="407" t="s">
        <v>671</v>
      </c>
      <c r="C664" s="407" t="s">
        <v>672</v>
      </c>
      <c r="D664" s="407" t="s">
        <v>679</v>
      </c>
      <c r="E664" s="407" t="s">
        <v>680</v>
      </c>
      <c r="F664" s="410">
        <v>24</v>
      </c>
      <c r="G664" s="410">
        <v>4176</v>
      </c>
      <c r="H664" s="410">
        <v>1</v>
      </c>
      <c r="I664" s="410">
        <v>174</v>
      </c>
      <c r="J664" s="410">
        <v>13</v>
      </c>
      <c r="K664" s="410">
        <v>2301</v>
      </c>
      <c r="L664" s="410">
        <v>0.5510057471264368</v>
      </c>
      <c r="M664" s="410">
        <v>177</v>
      </c>
      <c r="N664" s="410">
        <v>25</v>
      </c>
      <c r="O664" s="410">
        <v>4725</v>
      </c>
      <c r="P664" s="479">
        <v>1.1314655172413792</v>
      </c>
      <c r="Q664" s="411">
        <v>189</v>
      </c>
    </row>
    <row r="665" spans="1:17" ht="14.4" customHeight="1" x14ac:dyDescent="0.3">
      <c r="A665" s="406" t="s">
        <v>859</v>
      </c>
      <c r="B665" s="407" t="s">
        <v>671</v>
      </c>
      <c r="C665" s="407" t="s">
        <v>672</v>
      </c>
      <c r="D665" s="407" t="s">
        <v>683</v>
      </c>
      <c r="E665" s="407" t="s">
        <v>684</v>
      </c>
      <c r="F665" s="410">
        <v>53</v>
      </c>
      <c r="G665" s="410">
        <v>20140</v>
      </c>
      <c r="H665" s="410">
        <v>1</v>
      </c>
      <c r="I665" s="410">
        <v>380</v>
      </c>
      <c r="J665" s="410">
        <v>36</v>
      </c>
      <c r="K665" s="410">
        <v>13824</v>
      </c>
      <c r="L665" s="410">
        <v>0.68639523336643493</v>
      </c>
      <c r="M665" s="410">
        <v>384</v>
      </c>
      <c r="N665" s="410">
        <v>42</v>
      </c>
      <c r="O665" s="410">
        <v>17094</v>
      </c>
      <c r="P665" s="479">
        <v>0.84875868917576958</v>
      </c>
      <c r="Q665" s="411">
        <v>407</v>
      </c>
    </row>
    <row r="666" spans="1:17" ht="14.4" customHeight="1" x14ac:dyDescent="0.3">
      <c r="A666" s="406" t="s">
        <v>859</v>
      </c>
      <c r="B666" s="407" t="s">
        <v>671</v>
      </c>
      <c r="C666" s="407" t="s">
        <v>672</v>
      </c>
      <c r="D666" s="407" t="s">
        <v>685</v>
      </c>
      <c r="E666" s="407" t="s">
        <v>686</v>
      </c>
      <c r="F666" s="410">
        <v>13</v>
      </c>
      <c r="G666" s="410">
        <v>2184</v>
      </c>
      <c r="H666" s="410">
        <v>1</v>
      </c>
      <c r="I666" s="410">
        <v>168</v>
      </c>
      <c r="J666" s="410">
        <v>26</v>
      </c>
      <c r="K666" s="410">
        <v>4472</v>
      </c>
      <c r="L666" s="410">
        <v>2.0476190476190474</v>
      </c>
      <c r="M666" s="410">
        <v>172</v>
      </c>
      <c r="N666" s="410">
        <v>6</v>
      </c>
      <c r="O666" s="410">
        <v>1074</v>
      </c>
      <c r="P666" s="479">
        <v>0.49175824175824173</v>
      </c>
      <c r="Q666" s="411">
        <v>179</v>
      </c>
    </row>
    <row r="667" spans="1:17" ht="14.4" customHeight="1" x14ac:dyDescent="0.3">
      <c r="A667" s="406" t="s">
        <v>859</v>
      </c>
      <c r="B667" s="407" t="s">
        <v>671</v>
      </c>
      <c r="C667" s="407" t="s">
        <v>672</v>
      </c>
      <c r="D667" s="407" t="s">
        <v>689</v>
      </c>
      <c r="E667" s="407" t="s">
        <v>690</v>
      </c>
      <c r="F667" s="410">
        <v>9</v>
      </c>
      <c r="G667" s="410">
        <v>2844</v>
      </c>
      <c r="H667" s="410">
        <v>1</v>
      </c>
      <c r="I667" s="410">
        <v>316</v>
      </c>
      <c r="J667" s="410">
        <v>21</v>
      </c>
      <c r="K667" s="410">
        <v>6762</v>
      </c>
      <c r="L667" s="410">
        <v>2.3776371308016877</v>
      </c>
      <c r="M667" s="410">
        <v>322</v>
      </c>
      <c r="N667" s="410"/>
      <c r="O667" s="410"/>
      <c r="P667" s="479"/>
      <c r="Q667" s="411"/>
    </row>
    <row r="668" spans="1:17" ht="14.4" customHeight="1" x14ac:dyDescent="0.3">
      <c r="A668" s="406" t="s">
        <v>859</v>
      </c>
      <c r="B668" s="407" t="s">
        <v>671</v>
      </c>
      <c r="C668" s="407" t="s">
        <v>672</v>
      </c>
      <c r="D668" s="407" t="s">
        <v>693</v>
      </c>
      <c r="E668" s="407" t="s">
        <v>694</v>
      </c>
      <c r="F668" s="410">
        <v>149</v>
      </c>
      <c r="G668" s="410">
        <v>50362</v>
      </c>
      <c r="H668" s="410">
        <v>1</v>
      </c>
      <c r="I668" s="410">
        <v>338</v>
      </c>
      <c r="J668" s="410">
        <v>112</v>
      </c>
      <c r="K668" s="410">
        <v>38192</v>
      </c>
      <c r="L668" s="410">
        <v>0.75834954926333342</v>
      </c>
      <c r="M668" s="410">
        <v>341</v>
      </c>
      <c r="N668" s="410">
        <v>105</v>
      </c>
      <c r="O668" s="410">
        <v>36645</v>
      </c>
      <c r="P668" s="479">
        <v>0.72763194472022552</v>
      </c>
      <c r="Q668" s="411">
        <v>349</v>
      </c>
    </row>
    <row r="669" spans="1:17" ht="14.4" customHeight="1" x14ac:dyDescent="0.3">
      <c r="A669" s="406" t="s">
        <v>859</v>
      </c>
      <c r="B669" s="407" t="s">
        <v>671</v>
      </c>
      <c r="C669" s="407" t="s">
        <v>672</v>
      </c>
      <c r="D669" s="407" t="s">
        <v>701</v>
      </c>
      <c r="E669" s="407" t="s">
        <v>702</v>
      </c>
      <c r="F669" s="410">
        <v>22</v>
      </c>
      <c r="G669" s="410">
        <v>2376</v>
      </c>
      <c r="H669" s="410">
        <v>1</v>
      </c>
      <c r="I669" s="410">
        <v>108</v>
      </c>
      <c r="J669" s="410">
        <v>16</v>
      </c>
      <c r="K669" s="410">
        <v>1744</v>
      </c>
      <c r="L669" s="410">
        <v>0.734006734006734</v>
      </c>
      <c r="M669" s="410">
        <v>109</v>
      </c>
      <c r="N669" s="410">
        <v>14</v>
      </c>
      <c r="O669" s="410">
        <v>1638</v>
      </c>
      <c r="P669" s="479">
        <v>0.68939393939393945</v>
      </c>
      <c r="Q669" s="411">
        <v>117</v>
      </c>
    </row>
    <row r="670" spans="1:17" ht="14.4" customHeight="1" x14ac:dyDescent="0.3">
      <c r="A670" s="406" t="s">
        <v>859</v>
      </c>
      <c r="B670" s="407" t="s">
        <v>671</v>
      </c>
      <c r="C670" s="407" t="s">
        <v>672</v>
      </c>
      <c r="D670" s="407" t="s">
        <v>705</v>
      </c>
      <c r="E670" s="407" t="s">
        <v>706</v>
      </c>
      <c r="F670" s="410"/>
      <c r="G670" s="410"/>
      <c r="H670" s="410"/>
      <c r="I670" s="410"/>
      <c r="J670" s="410">
        <v>2</v>
      </c>
      <c r="K670" s="410">
        <v>752</v>
      </c>
      <c r="L670" s="410"/>
      <c r="M670" s="410">
        <v>376</v>
      </c>
      <c r="N670" s="410"/>
      <c r="O670" s="410"/>
      <c r="P670" s="479"/>
      <c r="Q670" s="411"/>
    </row>
    <row r="671" spans="1:17" ht="14.4" customHeight="1" x14ac:dyDescent="0.3">
      <c r="A671" s="406" t="s">
        <v>859</v>
      </c>
      <c r="B671" s="407" t="s">
        <v>671</v>
      </c>
      <c r="C671" s="407" t="s">
        <v>672</v>
      </c>
      <c r="D671" s="407" t="s">
        <v>707</v>
      </c>
      <c r="E671" s="407" t="s">
        <v>708</v>
      </c>
      <c r="F671" s="410">
        <v>15</v>
      </c>
      <c r="G671" s="410">
        <v>555</v>
      </c>
      <c r="H671" s="410">
        <v>1</v>
      </c>
      <c r="I671" s="410">
        <v>37</v>
      </c>
      <c r="J671" s="410">
        <v>14</v>
      </c>
      <c r="K671" s="410">
        <v>518</v>
      </c>
      <c r="L671" s="410">
        <v>0.93333333333333335</v>
      </c>
      <c r="M671" s="410">
        <v>37</v>
      </c>
      <c r="N671" s="410">
        <v>11</v>
      </c>
      <c r="O671" s="410">
        <v>418</v>
      </c>
      <c r="P671" s="479">
        <v>0.75315315315315312</v>
      </c>
      <c r="Q671" s="411">
        <v>38</v>
      </c>
    </row>
    <row r="672" spans="1:17" ht="14.4" customHeight="1" x14ac:dyDescent="0.3">
      <c r="A672" s="406" t="s">
        <v>859</v>
      </c>
      <c r="B672" s="407" t="s">
        <v>671</v>
      </c>
      <c r="C672" s="407" t="s">
        <v>672</v>
      </c>
      <c r="D672" s="407" t="s">
        <v>713</v>
      </c>
      <c r="E672" s="407" t="s">
        <v>714</v>
      </c>
      <c r="F672" s="410"/>
      <c r="G672" s="410"/>
      <c r="H672" s="410"/>
      <c r="I672" s="410"/>
      <c r="J672" s="410">
        <v>2</v>
      </c>
      <c r="K672" s="410">
        <v>1352</v>
      </c>
      <c r="L672" s="410"/>
      <c r="M672" s="410">
        <v>676</v>
      </c>
      <c r="N672" s="410"/>
      <c r="O672" s="410"/>
      <c r="P672" s="479"/>
      <c r="Q672" s="411"/>
    </row>
    <row r="673" spans="1:17" ht="14.4" customHeight="1" x14ac:dyDescent="0.3">
      <c r="A673" s="406" t="s">
        <v>859</v>
      </c>
      <c r="B673" s="407" t="s">
        <v>671</v>
      </c>
      <c r="C673" s="407" t="s">
        <v>672</v>
      </c>
      <c r="D673" s="407" t="s">
        <v>715</v>
      </c>
      <c r="E673" s="407" t="s">
        <v>716</v>
      </c>
      <c r="F673" s="410">
        <v>1</v>
      </c>
      <c r="G673" s="410">
        <v>136</v>
      </c>
      <c r="H673" s="410">
        <v>1</v>
      </c>
      <c r="I673" s="410">
        <v>136</v>
      </c>
      <c r="J673" s="410">
        <v>1</v>
      </c>
      <c r="K673" s="410">
        <v>138</v>
      </c>
      <c r="L673" s="410">
        <v>1.0147058823529411</v>
      </c>
      <c r="M673" s="410">
        <v>138</v>
      </c>
      <c r="N673" s="410"/>
      <c r="O673" s="410"/>
      <c r="P673" s="479"/>
      <c r="Q673" s="411"/>
    </row>
    <row r="674" spans="1:17" ht="14.4" customHeight="1" x14ac:dyDescent="0.3">
      <c r="A674" s="406" t="s">
        <v>859</v>
      </c>
      <c r="B674" s="407" t="s">
        <v>671</v>
      </c>
      <c r="C674" s="407" t="s">
        <v>672</v>
      </c>
      <c r="D674" s="407" t="s">
        <v>717</v>
      </c>
      <c r="E674" s="407" t="s">
        <v>718</v>
      </c>
      <c r="F674" s="410">
        <v>171</v>
      </c>
      <c r="G674" s="410">
        <v>48051</v>
      </c>
      <c r="H674" s="410">
        <v>1</v>
      </c>
      <c r="I674" s="410">
        <v>281</v>
      </c>
      <c r="J674" s="410">
        <v>135</v>
      </c>
      <c r="K674" s="410">
        <v>38475</v>
      </c>
      <c r="L674" s="410">
        <v>0.80071174377224197</v>
      </c>
      <c r="M674" s="410">
        <v>285</v>
      </c>
      <c r="N674" s="410">
        <v>162</v>
      </c>
      <c r="O674" s="410">
        <v>49248</v>
      </c>
      <c r="P674" s="479">
        <v>1.0249110320284698</v>
      </c>
      <c r="Q674" s="411">
        <v>304</v>
      </c>
    </row>
    <row r="675" spans="1:17" ht="14.4" customHeight="1" x14ac:dyDescent="0.3">
      <c r="A675" s="406" t="s">
        <v>859</v>
      </c>
      <c r="B675" s="407" t="s">
        <v>671</v>
      </c>
      <c r="C675" s="407" t="s">
        <v>672</v>
      </c>
      <c r="D675" s="407" t="s">
        <v>719</v>
      </c>
      <c r="E675" s="407" t="s">
        <v>720</v>
      </c>
      <c r="F675" s="410">
        <v>1</v>
      </c>
      <c r="G675" s="410">
        <v>3439</v>
      </c>
      <c r="H675" s="410">
        <v>1</v>
      </c>
      <c r="I675" s="410">
        <v>3439</v>
      </c>
      <c r="J675" s="410">
        <v>2</v>
      </c>
      <c r="K675" s="410">
        <v>7010</v>
      </c>
      <c r="L675" s="410">
        <v>2.0383832509450421</v>
      </c>
      <c r="M675" s="410">
        <v>3505</v>
      </c>
      <c r="N675" s="410">
        <v>2</v>
      </c>
      <c r="O675" s="410">
        <v>7414</v>
      </c>
      <c r="P675" s="479">
        <v>2.1558592614132017</v>
      </c>
      <c r="Q675" s="411">
        <v>3707</v>
      </c>
    </row>
    <row r="676" spans="1:17" ht="14.4" customHeight="1" x14ac:dyDescent="0.3">
      <c r="A676" s="406" t="s">
        <v>859</v>
      </c>
      <c r="B676" s="407" t="s">
        <v>671</v>
      </c>
      <c r="C676" s="407" t="s">
        <v>672</v>
      </c>
      <c r="D676" s="407" t="s">
        <v>721</v>
      </c>
      <c r="E676" s="407" t="s">
        <v>722</v>
      </c>
      <c r="F676" s="410">
        <v>133</v>
      </c>
      <c r="G676" s="410">
        <v>60648</v>
      </c>
      <c r="H676" s="410">
        <v>1</v>
      </c>
      <c r="I676" s="410">
        <v>456</v>
      </c>
      <c r="J676" s="410">
        <v>85</v>
      </c>
      <c r="K676" s="410">
        <v>39270</v>
      </c>
      <c r="L676" s="410">
        <v>0.64750692520775621</v>
      </c>
      <c r="M676" s="410">
        <v>462</v>
      </c>
      <c r="N676" s="410">
        <v>84</v>
      </c>
      <c r="O676" s="410">
        <v>41496</v>
      </c>
      <c r="P676" s="479">
        <v>0.68421052631578949</v>
      </c>
      <c r="Q676" s="411">
        <v>494</v>
      </c>
    </row>
    <row r="677" spans="1:17" ht="14.4" customHeight="1" x14ac:dyDescent="0.3">
      <c r="A677" s="406" t="s">
        <v>859</v>
      </c>
      <c r="B677" s="407" t="s">
        <v>671</v>
      </c>
      <c r="C677" s="407" t="s">
        <v>672</v>
      </c>
      <c r="D677" s="407" t="s">
        <v>723</v>
      </c>
      <c r="E677" s="407" t="s">
        <v>724</v>
      </c>
      <c r="F677" s="410">
        <v>1</v>
      </c>
      <c r="G677" s="410">
        <v>6094</v>
      </c>
      <c r="H677" s="410">
        <v>1</v>
      </c>
      <c r="I677" s="410">
        <v>6094</v>
      </c>
      <c r="J677" s="410"/>
      <c r="K677" s="410"/>
      <c r="L677" s="410"/>
      <c r="M677" s="410"/>
      <c r="N677" s="410"/>
      <c r="O677" s="410"/>
      <c r="P677" s="479"/>
      <c r="Q677" s="411"/>
    </row>
    <row r="678" spans="1:17" ht="14.4" customHeight="1" x14ac:dyDescent="0.3">
      <c r="A678" s="406" t="s">
        <v>859</v>
      </c>
      <c r="B678" s="407" t="s">
        <v>671</v>
      </c>
      <c r="C678" s="407" t="s">
        <v>672</v>
      </c>
      <c r="D678" s="407" t="s">
        <v>725</v>
      </c>
      <c r="E678" s="407" t="s">
        <v>726</v>
      </c>
      <c r="F678" s="410">
        <v>253</v>
      </c>
      <c r="G678" s="410">
        <v>88044</v>
      </c>
      <c r="H678" s="410">
        <v>1</v>
      </c>
      <c r="I678" s="410">
        <v>348</v>
      </c>
      <c r="J678" s="410">
        <v>203</v>
      </c>
      <c r="K678" s="410">
        <v>72268</v>
      </c>
      <c r="L678" s="410">
        <v>0.82081686429512513</v>
      </c>
      <c r="M678" s="410">
        <v>356</v>
      </c>
      <c r="N678" s="410">
        <v>205</v>
      </c>
      <c r="O678" s="410">
        <v>75850</v>
      </c>
      <c r="P678" s="479">
        <v>0.86150106764799417</v>
      </c>
      <c r="Q678" s="411">
        <v>370</v>
      </c>
    </row>
    <row r="679" spans="1:17" ht="14.4" customHeight="1" x14ac:dyDescent="0.3">
      <c r="A679" s="406" t="s">
        <v>859</v>
      </c>
      <c r="B679" s="407" t="s">
        <v>671</v>
      </c>
      <c r="C679" s="407" t="s">
        <v>672</v>
      </c>
      <c r="D679" s="407" t="s">
        <v>729</v>
      </c>
      <c r="E679" s="407" t="s">
        <v>730</v>
      </c>
      <c r="F679" s="410"/>
      <c r="G679" s="410"/>
      <c r="H679" s="410"/>
      <c r="I679" s="410"/>
      <c r="J679" s="410">
        <v>4</v>
      </c>
      <c r="K679" s="410">
        <v>420</v>
      </c>
      <c r="L679" s="410"/>
      <c r="M679" s="410">
        <v>105</v>
      </c>
      <c r="N679" s="410"/>
      <c r="O679" s="410"/>
      <c r="P679" s="479"/>
      <c r="Q679" s="411"/>
    </row>
    <row r="680" spans="1:17" ht="14.4" customHeight="1" x14ac:dyDescent="0.3">
      <c r="A680" s="406" t="s">
        <v>859</v>
      </c>
      <c r="B680" s="407" t="s">
        <v>671</v>
      </c>
      <c r="C680" s="407" t="s">
        <v>672</v>
      </c>
      <c r="D680" s="407" t="s">
        <v>731</v>
      </c>
      <c r="E680" s="407" t="s">
        <v>732</v>
      </c>
      <c r="F680" s="410">
        <v>6</v>
      </c>
      <c r="G680" s="410">
        <v>690</v>
      </c>
      <c r="H680" s="410">
        <v>1</v>
      </c>
      <c r="I680" s="410">
        <v>115</v>
      </c>
      <c r="J680" s="410">
        <v>8</v>
      </c>
      <c r="K680" s="410">
        <v>936</v>
      </c>
      <c r="L680" s="410">
        <v>1.3565217391304347</v>
      </c>
      <c r="M680" s="410">
        <v>117</v>
      </c>
      <c r="N680" s="410">
        <v>14</v>
      </c>
      <c r="O680" s="410">
        <v>1750</v>
      </c>
      <c r="P680" s="479">
        <v>2.5362318840579712</v>
      </c>
      <c r="Q680" s="411">
        <v>125</v>
      </c>
    </row>
    <row r="681" spans="1:17" ht="14.4" customHeight="1" x14ac:dyDescent="0.3">
      <c r="A681" s="406" t="s">
        <v>859</v>
      </c>
      <c r="B681" s="407" t="s">
        <v>671</v>
      </c>
      <c r="C681" s="407" t="s">
        <v>672</v>
      </c>
      <c r="D681" s="407" t="s">
        <v>733</v>
      </c>
      <c r="E681" s="407" t="s">
        <v>734</v>
      </c>
      <c r="F681" s="410">
        <v>22</v>
      </c>
      <c r="G681" s="410">
        <v>10054</v>
      </c>
      <c r="H681" s="410">
        <v>1</v>
      </c>
      <c r="I681" s="410">
        <v>457</v>
      </c>
      <c r="J681" s="410">
        <v>19</v>
      </c>
      <c r="K681" s="410">
        <v>8797</v>
      </c>
      <c r="L681" s="410">
        <v>0.87497513427491547</v>
      </c>
      <c r="M681" s="410">
        <v>463</v>
      </c>
      <c r="N681" s="410">
        <v>15</v>
      </c>
      <c r="O681" s="410">
        <v>7425</v>
      </c>
      <c r="P681" s="479">
        <v>0.73851203501094087</v>
      </c>
      <c r="Q681" s="411">
        <v>495</v>
      </c>
    </row>
    <row r="682" spans="1:17" ht="14.4" customHeight="1" x14ac:dyDescent="0.3">
      <c r="A682" s="406" t="s">
        <v>859</v>
      </c>
      <c r="B682" s="407" t="s">
        <v>671</v>
      </c>
      <c r="C682" s="407" t="s">
        <v>672</v>
      </c>
      <c r="D682" s="407" t="s">
        <v>735</v>
      </c>
      <c r="E682" s="407" t="s">
        <v>736</v>
      </c>
      <c r="F682" s="410"/>
      <c r="G682" s="410"/>
      <c r="H682" s="410"/>
      <c r="I682" s="410"/>
      <c r="J682" s="410">
        <v>2</v>
      </c>
      <c r="K682" s="410">
        <v>2536</v>
      </c>
      <c r="L682" s="410"/>
      <c r="M682" s="410">
        <v>1268</v>
      </c>
      <c r="N682" s="410"/>
      <c r="O682" s="410"/>
      <c r="P682" s="479"/>
      <c r="Q682" s="411"/>
    </row>
    <row r="683" spans="1:17" ht="14.4" customHeight="1" x14ac:dyDescent="0.3">
      <c r="A683" s="406" t="s">
        <v>859</v>
      </c>
      <c r="B683" s="407" t="s">
        <v>671</v>
      </c>
      <c r="C683" s="407" t="s">
        <v>672</v>
      </c>
      <c r="D683" s="407" t="s">
        <v>737</v>
      </c>
      <c r="E683" s="407" t="s">
        <v>738</v>
      </c>
      <c r="F683" s="410"/>
      <c r="G683" s="410"/>
      <c r="H683" s="410"/>
      <c r="I683" s="410"/>
      <c r="J683" s="410">
        <v>6</v>
      </c>
      <c r="K683" s="410">
        <v>2622</v>
      </c>
      <c r="L683" s="410"/>
      <c r="M683" s="410">
        <v>437</v>
      </c>
      <c r="N683" s="410"/>
      <c r="O683" s="410"/>
      <c r="P683" s="479"/>
      <c r="Q683" s="411"/>
    </row>
    <row r="684" spans="1:17" ht="14.4" customHeight="1" x14ac:dyDescent="0.3">
      <c r="A684" s="406" t="s">
        <v>859</v>
      </c>
      <c r="B684" s="407" t="s">
        <v>671</v>
      </c>
      <c r="C684" s="407" t="s">
        <v>672</v>
      </c>
      <c r="D684" s="407" t="s">
        <v>739</v>
      </c>
      <c r="E684" s="407" t="s">
        <v>740</v>
      </c>
      <c r="F684" s="410">
        <v>16</v>
      </c>
      <c r="G684" s="410">
        <v>848</v>
      </c>
      <c r="H684" s="410">
        <v>1</v>
      </c>
      <c r="I684" s="410">
        <v>53</v>
      </c>
      <c r="J684" s="410">
        <v>4</v>
      </c>
      <c r="K684" s="410">
        <v>216</v>
      </c>
      <c r="L684" s="410">
        <v>0.25471698113207547</v>
      </c>
      <c r="M684" s="410">
        <v>54</v>
      </c>
      <c r="N684" s="410">
        <v>10</v>
      </c>
      <c r="O684" s="410">
        <v>580</v>
      </c>
      <c r="P684" s="479">
        <v>0.68396226415094341</v>
      </c>
      <c r="Q684" s="411">
        <v>58</v>
      </c>
    </row>
    <row r="685" spans="1:17" ht="14.4" customHeight="1" x14ac:dyDescent="0.3">
      <c r="A685" s="406" t="s">
        <v>859</v>
      </c>
      <c r="B685" s="407" t="s">
        <v>671</v>
      </c>
      <c r="C685" s="407" t="s">
        <v>672</v>
      </c>
      <c r="D685" s="407" t="s">
        <v>741</v>
      </c>
      <c r="E685" s="407" t="s">
        <v>742</v>
      </c>
      <c r="F685" s="410">
        <v>1</v>
      </c>
      <c r="G685" s="410">
        <v>2164</v>
      </c>
      <c r="H685" s="410">
        <v>1</v>
      </c>
      <c r="I685" s="410">
        <v>2164</v>
      </c>
      <c r="J685" s="410"/>
      <c r="K685" s="410"/>
      <c r="L685" s="410"/>
      <c r="M685" s="410"/>
      <c r="N685" s="410"/>
      <c r="O685" s="410"/>
      <c r="P685" s="479"/>
      <c r="Q685" s="411"/>
    </row>
    <row r="686" spans="1:17" ht="14.4" customHeight="1" x14ac:dyDescent="0.3">
      <c r="A686" s="406" t="s">
        <v>859</v>
      </c>
      <c r="B686" s="407" t="s">
        <v>671</v>
      </c>
      <c r="C686" s="407" t="s">
        <v>672</v>
      </c>
      <c r="D686" s="407" t="s">
        <v>743</v>
      </c>
      <c r="E686" s="407" t="s">
        <v>744</v>
      </c>
      <c r="F686" s="410">
        <v>1551</v>
      </c>
      <c r="G686" s="410">
        <v>255915</v>
      </c>
      <c r="H686" s="410">
        <v>1</v>
      </c>
      <c r="I686" s="410">
        <v>165</v>
      </c>
      <c r="J686" s="410">
        <v>1115</v>
      </c>
      <c r="K686" s="410">
        <v>188435</v>
      </c>
      <c r="L686" s="410">
        <v>0.73631869956821605</v>
      </c>
      <c r="M686" s="410">
        <v>169</v>
      </c>
      <c r="N686" s="410">
        <v>1031</v>
      </c>
      <c r="O686" s="410">
        <v>180425</v>
      </c>
      <c r="P686" s="479">
        <v>0.70501924467108223</v>
      </c>
      <c r="Q686" s="411">
        <v>175</v>
      </c>
    </row>
    <row r="687" spans="1:17" ht="14.4" customHeight="1" x14ac:dyDescent="0.3">
      <c r="A687" s="406" t="s">
        <v>859</v>
      </c>
      <c r="B687" s="407" t="s">
        <v>671</v>
      </c>
      <c r="C687" s="407" t="s">
        <v>672</v>
      </c>
      <c r="D687" s="407" t="s">
        <v>745</v>
      </c>
      <c r="E687" s="407" t="s">
        <v>746</v>
      </c>
      <c r="F687" s="410"/>
      <c r="G687" s="410"/>
      <c r="H687" s="410"/>
      <c r="I687" s="410"/>
      <c r="J687" s="410">
        <v>13</v>
      </c>
      <c r="K687" s="410">
        <v>1053</v>
      </c>
      <c r="L687" s="410"/>
      <c r="M687" s="410">
        <v>81</v>
      </c>
      <c r="N687" s="410"/>
      <c r="O687" s="410"/>
      <c r="P687" s="479"/>
      <c r="Q687" s="411"/>
    </row>
    <row r="688" spans="1:17" ht="14.4" customHeight="1" x14ac:dyDescent="0.3">
      <c r="A688" s="406" t="s">
        <v>859</v>
      </c>
      <c r="B688" s="407" t="s">
        <v>671</v>
      </c>
      <c r="C688" s="407" t="s">
        <v>672</v>
      </c>
      <c r="D688" s="407" t="s">
        <v>747</v>
      </c>
      <c r="E688" s="407" t="s">
        <v>748</v>
      </c>
      <c r="F688" s="410">
        <v>10</v>
      </c>
      <c r="G688" s="410">
        <v>1600</v>
      </c>
      <c r="H688" s="410">
        <v>1</v>
      </c>
      <c r="I688" s="410">
        <v>160</v>
      </c>
      <c r="J688" s="410">
        <v>3</v>
      </c>
      <c r="K688" s="410">
        <v>489</v>
      </c>
      <c r="L688" s="410">
        <v>0.30562499999999998</v>
      </c>
      <c r="M688" s="410">
        <v>163</v>
      </c>
      <c r="N688" s="410">
        <v>2</v>
      </c>
      <c r="O688" s="410">
        <v>338</v>
      </c>
      <c r="P688" s="479">
        <v>0.21124999999999999</v>
      </c>
      <c r="Q688" s="411">
        <v>169</v>
      </c>
    </row>
    <row r="689" spans="1:17" ht="14.4" customHeight="1" x14ac:dyDescent="0.3">
      <c r="A689" s="406" t="s">
        <v>859</v>
      </c>
      <c r="B689" s="407" t="s">
        <v>671</v>
      </c>
      <c r="C689" s="407" t="s">
        <v>672</v>
      </c>
      <c r="D689" s="407" t="s">
        <v>751</v>
      </c>
      <c r="E689" s="407" t="s">
        <v>752</v>
      </c>
      <c r="F689" s="410"/>
      <c r="G689" s="410"/>
      <c r="H689" s="410"/>
      <c r="I689" s="410"/>
      <c r="J689" s="410">
        <v>2</v>
      </c>
      <c r="K689" s="410">
        <v>2016</v>
      </c>
      <c r="L689" s="410"/>
      <c r="M689" s="410">
        <v>1008</v>
      </c>
      <c r="N689" s="410"/>
      <c r="O689" s="410"/>
      <c r="P689" s="479"/>
      <c r="Q689" s="411"/>
    </row>
    <row r="690" spans="1:17" ht="14.4" customHeight="1" x14ac:dyDescent="0.3">
      <c r="A690" s="406" t="s">
        <v>859</v>
      </c>
      <c r="B690" s="407" t="s">
        <v>671</v>
      </c>
      <c r="C690" s="407" t="s">
        <v>672</v>
      </c>
      <c r="D690" s="407" t="s">
        <v>753</v>
      </c>
      <c r="E690" s="407" t="s">
        <v>754</v>
      </c>
      <c r="F690" s="410"/>
      <c r="G690" s="410"/>
      <c r="H690" s="410"/>
      <c r="I690" s="410"/>
      <c r="J690" s="410">
        <v>1</v>
      </c>
      <c r="K690" s="410">
        <v>170</v>
      </c>
      <c r="L690" s="410"/>
      <c r="M690" s="410">
        <v>170</v>
      </c>
      <c r="N690" s="410"/>
      <c r="O690" s="410"/>
      <c r="P690" s="479"/>
      <c r="Q690" s="411"/>
    </row>
    <row r="691" spans="1:17" ht="14.4" customHeight="1" x14ac:dyDescent="0.3">
      <c r="A691" s="406" t="s">
        <v>859</v>
      </c>
      <c r="B691" s="407" t="s">
        <v>671</v>
      </c>
      <c r="C691" s="407" t="s">
        <v>672</v>
      </c>
      <c r="D691" s="407" t="s">
        <v>755</v>
      </c>
      <c r="E691" s="407" t="s">
        <v>756</v>
      </c>
      <c r="F691" s="410"/>
      <c r="G691" s="410"/>
      <c r="H691" s="410"/>
      <c r="I691" s="410"/>
      <c r="J691" s="410">
        <v>4</v>
      </c>
      <c r="K691" s="410">
        <v>9056</v>
      </c>
      <c r="L691" s="410"/>
      <c r="M691" s="410">
        <v>2264</v>
      </c>
      <c r="N691" s="410"/>
      <c r="O691" s="410"/>
      <c r="P691" s="479"/>
      <c r="Q691" s="411"/>
    </row>
    <row r="692" spans="1:17" ht="14.4" customHeight="1" x14ac:dyDescent="0.3">
      <c r="A692" s="406" t="s">
        <v>859</v>
      </c>
      <c r="B692" s="407" t="s">
        <v>671</v>
      </c>
      <c r="C692" s="407" t="s">
        <v>672</v>
      </c>
      <c r="D692" s="407" t="s">
        <v>757</v>
      </c>
      <c r="E692" s="407" t="s">
        <v>758</v>
      </c>
      <c r="F692" s="410"/>
      <c r="G692" s="410"/>
      <c r="H692" s="410"/>
      <c r="I692" s="410"/>
      <c r="J692" s="410">
        <v>1</v>
      </c>
      <c r="K692" s="410">
        <v>247</v>
      </c>
      <c r="L692" s="410"/>
      <c r="M692" s="410">
        <v>247</v>
      </c>
      <c r="N692" s="410"/>
      <c r="O692" s="410"/>
      <c r="P692" s="479"/>
      <c r="Q692" s="411"/>
    </row>
    <row r="693" spans="1:17" ht="14.4" customHeight="1" x14ac:dyDescent="0.3">
      <c r="A693" s="406" t="s">
        <v>859</v>
      </c>
      <c r="B693" s="407" t="s">
        <v>671</v>
      </c>
      <c r="C693" s="407" t="s">
        <v>672</v>
      </c>
      <c r="D693" s="407" t="s">
        <v>759</v>
      </c>
      <c r="E693" s="407" t="s">
        <v>760</v>
      </c>
      <c r="F693" s="410">
        <v>5</v>
      </c>
      <c r="G693" s="410">
        <v>9965</v>
      </c>
      <c r="H693" s="410">
        <v>1</v>
      </c>
      <c r="I693" s="410">
        <v>1993</v>
      </c>
      <c r="J693" s="410">
        <v>5</v>
      </c>
      <c r="K693" s="410">
        <v>10060</v>
      </c>
      <c r="L693" s="410">
        <v>1.0095333667837432</v>
      </c>
      <c r="M693" s="410">
        <v>2012</v>
      </c>
      <c r="N693" s="410"/>
      <c r="O693" s="410"/>
      <c r="P693" s="479"/>
      <c r="Q693" s="411"/>
    </row>
    <row r="694" spans="1:17" ht="14.4" customHeight="1" x14ac:dyDescent="0.3">
      <c r="A694" s="406" t="s">
        <v>859</v>
      </c>
      <c r="B694" s="407" t="s">
        <v>671</v>
      </c>
      <c r="C694" s="407" t="s">
        <v>672</v>
      </c>
      <c r="D694" s="407" t="s">
        <v>761</v>
      </c>
      <c r="E694" s="407" t="s">
        <v>762</v>
      </c>
      <c r="F694" s="410">
        <v>24</v>
      </c>
      <c r="G694" s="410">
        <v>5352</v>
      </c>
      <c r="H694" s="410">
        <v>1</v>
      </c>
      <c r="I694" s="410">
        <v>223</v>
      </c>
      <c r="J694" s="410">
        <v>24</v>
      </c>
      <c r="K694" s="410">
        <v>5424</v>
      </c>
      <c r="L694" s="410">
        <v>1.0134529147982063</v>
      </c>
      <c r="M694" s="410">
        <v>226</v>
      </c>
      <c r="N694" s="410">
        <v>20</v>
      </c>
      <c r="O694" s="410">
        <v>4840</v>
      </c>
      <c r="P694" s="479">
        <v>0.90433482810164423</v>
      </c>
      <c r="Q694" s="411">
        <v>242</v>
      </c>
    </row>
    <row r="695" spans="1:17" ht="14.4" customHeight="1" x14ac:dyDescent="0.3">
      <c r="A695" s="406" t="s">
        <v>859</v>
      </c>
      <c r="B695" s="407" t="s">
        <v>671</v>
      </c>
      <c r="C695" s="407" t="s">
        <v>672</v>
      </c>
      <c r="D695" s="407" t="s">
        <v>763</v>
      </c>
      <c r="E695" s="407" t="s">
        <v>764</v>
      </c>
      <c r="F695" s="410">
        <v>3</v>
      </c>
      <c r="G695" s="410">
        <v>1212</v>
      </c>
      <c r="H695" s="410">
        <v>1</v>
      </c>
      <c r="I695" s="410">
        <v>404</v>
      </c>
      <c r="J695" s="410">
        <v>1</v>
      </c>
      <c r="K695" s="410">
        <v>418</v>
      </c>
      <c r="L695" s="410">
        <v>0.34488448844884489</v>
      </c>
      <c r="M695" s="410">
        <v>418</v>
      </c>
      <c r="N695" s="410">
        <v>2</v>
      </c>
      <c r="O695" s="410">
        <v>846</v>
      </c>
      <c r="P695" s="479">
        <v>0.69801980198019797</v>
      </c>
      <c r="Q695" s="411">
        <v>423</v>
      </c>
    </row>
    <row r="696" spans="1:17" ht="14.4" customHeight="1" x14ac:dyDescent="0.3">
      <c r="A696" s="406" t="s">
        <v>859</v>
      </c>
      <c r="B696" s="407" t="s">
        <v>671</v>
      </c>
      <c r="C696" s="407" t="s">
        <v>672</v>
      </c>
      <c r="D696" s="407" t="s">
        <v>765</v>
      </c>
      <c r="E696" s="407" t="s">
        <v>766</v>
      </c>
      <c r="F696" s="410">
        <v>1</v>
      </c>
      <c r="G696" s="410">
        <v>791</v>
      </c>
      <c r="H696" s="410">
        <v>1</v>
      </c>
      <c r="I696" s="410">
        <v>791</v>
      </c>
      <c r="J696" s="410"/>
      <c r="K696" s="410"/>
      <c r="L696" s="410"/>
      <c r="M696" s="410"/>
      <c r="N696" s="410"/>
      <c r="O696" s="410"/>
      <c r="P696" s="479"/>
      <c r="Q696" s="411"/>
    </row>
    <row r="697" spans="1:17" ht="14.4" customHeight="1" x14ac:dyDescent="0.3">
      <c r="A697" s="406" t="s">
        <v>859</v>
      </c>
      <c r="B697" s="407" t="s">
        <v>671</v>
      </c>
      <c r="C697" s="407" t="s">
        <v>672</v>
      </c>
      <c r="D697" s="407" t="s">
        <v>770</v>
      </c>
      <c r="E697" s="407" t="s">
        <v>771</v>
      </c>
      <c r="F697" s="410">
        <v>4</v>
      </c>
      <c r="G697" s="410">
        <v>4088</v>
      </c>
      <c r="H697" s="410">
        <v>1</v>
      </c>
      <c r="I697" s="410">
        <v>1022</v>
      </c>
      <c r="J697" s="410">
        <v>18</v>
      </c>
      <c r="K697" s="410">
        <v>18810</v>
      </c>
      <c r="L697" s="410">
        <v>4.6012720156555771</v>
      </c>
      <c r="M697" s="410">
        <v>1045</v>
      </c>
      <c r="N697" s="410">
        <v>77</v>
      </c>
      <c r="O697" s="410">
        <v>81235</v>
      </c>
      <c r="P697" s="479">
        <v>19.871575342465754</v>
      </c>
      <c r="Q697" s="411">
        <v>1055</v>
      </c>
    </row>
    <row r="698" spans="1:17" ht="14.4" customHeight="1" x14ac:dyDescent="0.3">
      <c r="A698" s="406" t="s">
        <v>859</v>
      </c>
      <c r="B698" s="407" t="s">
        <v>671</v>
      </c>
      <c r="C698" s="407" t="s">
        <v>672</v>
      </c>
      <c r="D698" s="407" t="s">
        <v>772</v>
      </c>
      <c r="E698" s="407" t="s">
        <v>773</v>
      </c>
      <c r="F698" s="410">
        <v>1</v>
      </c>
      <c r="G698" s="410">
        <v>266</v>
      </c>
      <c r="H698" s="410">
        <v>1</v>
      </c>
      <c r="I698" s="410">
        <v>266</v>
      </c>
      <c r="J698" s="410"/>
      <c r="K698" s="410"/>
      <c r="L698" s="410"/>
      <c r="M698" s="410"/>
      <c r="N698" s="410"/>
      <c r="O698" s="410"/>
      <c r="P698" s="479"/>
      <c r="Q698" s="411"/>
    </row>
    <row r="699" spans="1:17" ht="14.4" customHeight="1" thickBot="1" x14ac:dyDescent="0.35">
      <c r="A699" s="412" t="s">
        <v>859</v>
      </c>
      <c r="B699" s="413" t="s">
        <v>671</v>
      </c>
      <c r="C699" s="413" t="s">
        <v>672</v>
      </c>
      <c r="D699" s="413" t="s">
        <v>774</v>
      </c>
      <c r="E699" s="413" t="s">
        <v>775</v>
      </c>
      <c r="F699" s="416">
        <v>1</v>
      </c>
      <c r="G699" s="416">
        <v>1024</v>
      </c>
      <c r="H699" s="416">
        <v>1</v>
      </c>
      <c r="I699" s="416">
        <v>1024</v>
      </c>
      <c r="J699" s="416">
        <v>1</v>
      </c>
      <c r="K699" s="416">
        <v>1050</v>
      </c>
      <c r="L699" s="416">
        <v>1.025390625</v>
      </c>
      <c r="M699" s="416">
        <v>1050</v>
      </c>
      <c r="N699" s="416">
        <v>2</v>
      </c>
      <c r="O699" s="416">
        <v>2192</v>
      </c>
      <c r="P699" s="427">
        <v>2.140625</v>
      </c>
      <c r="Q699" s="417">
        <v>1096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8826.119658858388</v>
      </c>
      <c r="D4" s="134">
        <f ca="1">IF(ISERROR(VLOOKUP("Náklady celkem",INDIRECT("HI!$A:$G"),5,0)),0,VLOOKUP("Náklady celkem",INDIRECT("HI!$A:$G"),5,0))</f>
        <v>7947.9122100000004</v>
      </c>
      <c r="E4" s="135">
        <f ca="1">IF(C4=0,0,D4/C4)</f>
        <v>0.90049903209991389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48.750013438213998</v>
      </c>
      <c r="D7" s="142">
        <f>IF(ISERROR(HI!E5),"",HI!E5)</f>
        <v>8.0401199999999999</v>
      </c>
      <c r="E7" s="139">
        <f t="shared" ref="E7:E12" si="0">IF(C7=0,0,D7/C7)</f>
        <v>0.16492549299889089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1094.7430255832137</v>
      </c>
      <c r="D12" s="142">
        <f>IF(ISERROR(HI!E6),"",HI!E6)</f>
        <v>970.60229000000004</v>
      </c>
      <c r="E12" s="139">
        <f t="shared" si="0"/>
        <v>0.8866028531973712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7119.0019623928001</v>
      </c>
      <c r="D13" s="138">
        <f ca="1">IF(ISERROR(VLOOKUP("Osobní náklady (Kč) *",INDIRECT("HI!$A:$G"),5,0)),0,VLOOKUP("Osobní náklady (Kč) *",INDIRECT("HI!$A:$G"),5,0))</f>
        <v>6571.2057999999997</v>
      </c>
      <c r="E13" s="139">
        <f ca="1">IF(C13=0,0,D13/C13)</f>
        <v>0.92305155058439148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8368.3109999999997</v>
      </c>
      <c r="D15" s="157">
        <f ca="1">IF(ISERROR(VLOOKUP("Výnosy celkem",INDIRECT("HI!$A:$G"),5,0)),0,VLOOKUP("Výnosy celkem",INDIRECT("HI!$A:$G"),5,0))</f>
        <v>7884.991</v>
      </c>
      <c r="E15" s="158">
        <f t="shared" ref="E15:E18" ca="1" si="1">IF(C15=0,0,D15/C15)</f>
        <v>0.94224402032859444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8368.3109999999997</v>
      </c>
      <c r="D16" s="138">
        <f ca="1">IF(ISERROR(VLOOKUP("Ambulance *",INDIRECT("HI!$A:$G"),5,0)),0,VLOOKUP("Ambulance *",INDIRECT("HI!$A:$G"),5,0))</f>
        <v>7884.991</v>
      </c>
      <c r="E16" s="139">
        <f t="shared" ca="1" si="1"/>
        <v>0.94224402032859444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0.94224402032859433</v>
      </c>
      <c r="E17" s="139">
        <f t="shared" si="1"/>
        <v>0.94224402032859433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1.0791329605077273</v>
      </c>
      <c r="E18" s="139">
        <f t="shared" si="1"/>
        <v>1.2695681888326205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34.6068</v>
      </c>
      <c r="C5" s="29">
        <v>29.321099999999998</v>
      </c>
      <c r="D5" s="8"/>
      <c r="E5" s="92">
        <v>8.0401199999999999</v>
      </c>
      <c r="F5" s="28">
        <v>48.750013438213998</v>
      </c>
      <c r="G5" s="91">
        <f>E5-F5</f>
        <v>-40.709893438213996</v>
      </c>
      <c r="H5" s="97">
        <f>IF(F5&lt;0.00000001,"",E5/F5)</f>
        <v>0.16492549299889089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1022.7339400000009</v>
      </c>
      <c r="C6" s="31">
        <v>990.83926000000008</v>
      </c>
      <c r="D6" s="8"/>
      <c r="E6" s="93">
        <v>970.60229000000004</v>
      </c>
      <c r="F6" s="30">
        <v>1094.7430255832137</v>
      </c>
      <c r="G6" s="94">
        <f>E6-F6</f>
        <v>-124.14073558321365</v>
      </c>
      <c r="H6" s="98">
        <f>IF(F6&lt;0.00000001,"",E6/F6)</f>
        <v>0.8866028531973712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6622.5830600000108</v>
      </c>
      <c r="C7" s="31">
        <v>6595.1112299999995</v>
      </c>
      <c r="D7" s="8"/>
      <c r="E7" s="93">
        <v>6571.2057999999997</v>
      </c>
      <c r="F7" s="30">
        <v>7119.0019623928001</v>
      </c>
      <c r="G7" s="94">
        <f>E7-F7</f>
        <v>-547.7961623928004</v>
      </c>
      <c r="H7" s="98">
        <f>IF(F7&lt;0.00000001,"",E7/F7)</f>
        <v>0.92305155058439148</v>
      </c>
    </row>
    <row r="8" spans="1:8" ht="14.4" customHeight="1" thickBot="1" x14ac:dyDescent="0.35">
      <c r="A8" s="1" t="s">
        <v>62</v>
      </c>
      <c r="B8" s="11">
        <v>659.79650999999978</v>
      </c>
      <c r="C8" s="33">
        <v>474.45501000000957</v>
      </c>
      <c r="D8" s="8"/>
      <c r="E8" s="95">
        <v>398.06400000000076</v>
      </c>
      <c r="F8" s="32">
        <v>563.62465744416204</v>
      </c>
      <c r="G8" s="96">
        <f>E8-F8</f>
        <v>-165.56065744416128</v>
      </c>
      <c r="H8" s="99">
        <f>IF(F8&lt;0.00000001,"",E8/F8)</f>
        <v>0.7062572489377591</v>
      </c>
    </row>
    <row r="9" spans="1:8" ht="14.4" customHeight="1" thickBot="1" x14ac:dyDescent="0.35">
      <c r="A9" s="2" t="s">
        <v>63</v>
      </c>
      <c r="B9" s="3">
        <v>8339.7203100000115</v>
      </c>
      <c r="C9" s="35">
        <v>8089.7266000000091</v>
      </c>
      <c r="D9" s="8"/>
      <c r="E9" s="3">
        <v>7947.9122100000004</v>
      </c>
      <c r="F9" s="34">
        <v>8826.119658858388</v>
      </c>
      <c r="G9" s="34">
        <f>E9-F9</f>
        <v>-878.20744885838758</v>
      </c>
      <c r="H9" s="100">
        <f>IF(F9&lt;0.00000001,"",E9/F9)</f>
        <v>0.90049903209991389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8368.3109999999997</v>
      </c>
      <c r="C11" s="29">
        <f>IF(ISERROR(VLOOKUP("Celkem:",'ZV Vykáz.-A'!A:F,4,0)),0,VLOOKUP("Celkem:",'ZV Vykáz.-A'!A:F,4,0)/1000)</f>
        <v>7598.6840000000002</v>
      </c>
      <c r="D11" s="8"/>
      <c r="E11" s="92">
        <f>IF(ISERROR(VLOOKUP("Celkem:",'ZV Vykáz.-A'!A:F,6,0)),0,VLOOKUP("Celkem:",'ZV Vykáz.-A'!A:F,6,0)/1000)</f>
        <v>7884.991</v>
      </c>
      <c r="F11" s="28">
        <f>B11</f>
        <v>8368.3109999999997</v>
      </c>
      <c r="G11" s="91">
        <f>E11-F11</f>
        <v>-483.31999999999971</v>
      </c>
      <c r="H11" s="97">
        <f>IF(F11&lt;0.00000001,"",E11/F11)</f>
        <v>0.94224402032859444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8368.3109999999997</v>
      </c>
      <c r="C13" s="37">
        <f>SUM(C11:C12)</f>
        <v>7598.6840000000002</v>
      </c>
      <c r="D13" s="8"/>
      <c r="E13" s="5">
        <f>SUM(E11:E12)</f>
        <v>7884.991</v>
      </c>
      <c r="F13" s="36">
        <f>SUM(F11:F12)</f>
        <v>8368.3109999999997</v>
      </c>
      <c r="G13" s="36">
        <f>E13-F13</f>
        <v>-483.31999999999971</v>
      </c>
      <c r="H13" s="101">
        <f>IF(F13&lt;0.00000001,"",E13/F13)</f>
        <v>0.94224402032859444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1.0034282552576381</v>
      </c>
      <c r="C15" s="39">
        <f>IF(C9=0,"",C13/C9)</f>
        <v>0.9393004703026665</v>
      </c>
      <c r="D15" s="8"/>
      <c r="E15" s="6">
        <f>IF(E9=0,"",E13/E9)</f>
        <v>0.99208330334589834</v>
      </c>
      <c r="F15" s="38">
        <f>IF(F9=0,"",F13/F9)</f>
        <v>0.94813024561717718</v>
      </c>
      <c r="G15" s="38">
        <f>IF(ISERROR(F15-E15),"",E15-F15)</f>
        <v>4.3953057728721157E-2</v>
      </c>
      <c r="H15" s="102">
        <f>IF(ISERROR(F15-E15),"",IF(F15&lt;0.00000001,"",E15/F15))</f>
        <v>1.046357615878091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1.1493115854264204</v>
      </c>
      <c r="C4" s="174">
        <f t="shared" ref="C4:M4" si="0">(C10+C8)/C6</f>
        <v>1.1145236983532931</v>
      </c>
      <c r="D4" s="174">
        <f t="shared" si="0"/>
        <v>0.99208330334589845</v>
      </c>
      <c r="E4" s="174">
        <f t="shared" si="0"/>
        <v>0.99208330334589845</v>
      </c>
      <c r="F4" s="174">
        <f t="shared" si="0"/>
        <v>0.99208330334589845</v>
      </c>
      <c r="G4" s="174">
        <f t="shared" si="0"/>
        <v>0.99208330334589845</v>
      </c>
      <c r="H4" s="174">
        <f t="shared" si="0"/>
        <v>0.99208330334589845</v>
      </c>
      <c r="I4" s="174">
        <f t="shared" si="0"/>
        <v>0.99208330334589845</v>
      </c>
      <c r="J4" s="174">
        <f t="shared" si="0"/>
        <v>0.99208330334589845</v>
      </c>
      <c r="K4" s="174">
        <f t="shared" si="0"/>
        <v>0.99208330334589845</v>
      </c>
      <c r="L4" s="174">
        <f t="shared" si="0"/>
        <v>0.99208330334589845</v>
      </c>
      <c r="M4" s="174">
        <f t="shared" si="0"/>
        <v>0.99208330334589845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7947.9122099999995</v>
      </c>
      <c r="F6" s="176">
        <f t="shared" si="1"/>
        <v>7947.9122099999995</v>
      </c>
      <c r="G6" s="176">
        <f t="shared" si="1"/>
        <v>7947.9122099999995</v>
      </c>
      <c r="H6" s="176">
        <f t="shared" si="1"/>
        <v>7947.9122099999995</v>
      </c>
      <c r="I6" s="176">
        <f t="shared" si="1"/>
        <v>7947.9122099999995</v>
      </c>
      <c r="J6" s="176">
        <f t="shared" si="1"/>
        <v>7947.9122099999995</v>
      </c>
      <c r="K6" s="176">
        <f t="shared" si="1"/>
        <v>7947.9122099999995</v>
      </c>
      <c r="L6" s="176">
        <f t="shared" si="1"/>
        <v>7947.9122099999995</v>
      </c>
      <c r="M6" s="176">
        <f t="shared" si="1"/>
        <v>7947.9122099999995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3009893</v>
      </c>
      <c r="C9" s="175">
        <v>2877806</v>
      </c>
      <c r="D9" s="175">
        <v>1997292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3009.893</v>
      </c>
      <c r="C10" s="176">
        <f t="shared" ref="C10:M10" si="3">C9/1000+B10</f>
        <v>5887.6990000000005</v>
      </c>
      <c r="D10" s="176">
        <f t="shared" si="3"/>
        <v>7884.991</v>
      </c>
      <c r="E10" s="176">
        <f t="shared" si="3"/>
        <v>7884.991</v>
      </c>
      <c r="F10" s="176">
        <f t="shared" si="3"/>
        <v>7884.991</v>
      </c>
      <c r="G10" s="176">
        <f t="shared" si="3"/>
        <v>7884.991</v>
      </c>
      <c r="H10" s="176">
        <f t="shared" si="3"/>
        <v>7884.991</v>
      </c>
      <c r="I10" s="176">
        <f t="shared" si="3"/>
        <v>7884.991</v>
      </c>
      <c r="J10" s="176">
        <f t="shared" si="3"/>
        <v>7884.991</v>
      </c>
      <c r="K10" s="176">
        <f t="shared" si="3"/>
        <v>7884.991</v>
      </c>
      <c r="L10" s="176">
        <f t="shared" si="3"/>
        <v>7884.991</v>
      </c>
      <c r="M10" s="176">
        <f t="shared" si="3"/>
        <v>7884.991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0.94813024561717718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0.94813024561717718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195.00005375285599</v>
      </c>
      <c r="C7" s="47">
        <v>16.250004479404002</v>
      </c>
      <c r="D7" s="47">
        <v>-1.63507</v>
      </c>
      <c r="E7" s="47">
        <v>2.0237500000000002</v>
      </c>
      <c r="F7" s="47">
        <v>7.65144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8.0401199999999999</v>
      </c>
      <c r="Q7" s="71">
        <v>0.164925492998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4378.9721023328602</v>
      </c>
      <c r="C9" s="47">
        <v>364.91434186107102</v>
      </c>
      <c r="D9" s="47">
        <v>367.17034999999998</v>
      </c>
      <c r="E9" s="47">
        <v>346.88619</v>
      </c>
      <c r="F9" s="47">
        <v>256.54575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970.60229000000004</v>
      </c>
      <c r="Q9" s="71">
        <v>0.88660285319700005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665.99916072118504</v>
      </c>
      <c r="C11" s="47">
        <v>55.499930060098002</v>
      </c>
      <c r="D11" s="47">
        <v>22.851980000000001</v>
      </c>
      <c r="E11" s="47">
        <v>43.957990000000002</v>
      </c>
      <c r="F11" s="47">
        <v>60.109839999999998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126.91981</v>
      </c>
      <c r="Q11" s="71">
        <v>0.76228210175199995</v>
      </c>
    </row>
    <row r="12" spans="1:17" ht="14.4" customHeight="1" x14ac:dyDescent="0.3">
      <c r="A12" s="15" t="s">
        <v>26</v>
      </c>
      <c r="B12" s="46">
        <v>267.69744809431802</v>
      </c>
      <c r="C12" s="47">
        <v>22.308120674525998</v>
      </c>
      <c r="D12" s="47">
        <v>0.59763999999999995</v>
      </c>
      <c r="E12" s="47">
        <v>0</v>
      </c>
      <c r="F12" s="47">
        <v>1.446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2.0436399999999999</v>
      </c>
      <c r="Q12" s="71">
        <v>3.0536563042E-2</v>
      </c>
    </row>
    <row r="13" spans="1:17" ht="14.4" customHeight="1" x14ac:dyDescent="0.3">
      <c r="A13" s="15" t="s">
        <v>27</v>
      </c>
      <c r="B13" s="46">
        <v>2.081807276478</v>
      </c>
      <c r="C13" s="47">
        <v>0.17348393970600001</v>
      </c>
      <c r="D13" s="47">
        <v>1.65754</v>
      </c>
      <c r="E13" s="47">
        <v>1.7509600000000001</v>
      </c>
      <c r="F13" s="47">
        <v>0.47199999999999998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3.8805000000000001</v>
      </c>
      <c r="Q13" s="71">
        <v>7.4560215901699998</v>
      </c>
    </row>
    <row r="14" spans="1:17" ht="14.4" customHeight="1" x14ac:dyDescent="0.3">
      <c r="A14" s="15" t="s">
        <v>28</v>
      </c>
      <c r="B14" s="46">
        <v>5.0810977998159998</v>
      </c>
      <c r="C14" s="47">
        <v>0.42342481665100001</v>
      </c>
      <c r="D14" s="47">
        <v>0.40500000000000003</v>
      </c>
      <c r="E14" s="47">
        <v>0.36099999999999999</v>
      </c>
      <c r="F14" s="47">
        <v>0.38300000000000001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1.149</v>
      </c>
      <c r="Q14" s="71">
        <v>0.90452893864100004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355.28588447799598</v>
      </c>
      <c r="C17" s="47">
        <v>29.607157039833002</v>
      </c>
      <c r="D17" s="47">
        <v>0</v>
      </c>
      <c r="E17" s="47">
        <v>0.48399999999999999</v>
      </c>
      <c r="F17" s="47">
        <v>0.62082999999999999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1.10483</v>
      </c>
      <c r="Q17" s="71">
        <v>1.2438771685000001E-2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16.062000000000001</v>
      </c>
      <c r="Q18" s="71" t="s">
        <v>223</v>
      </c>
    </row>
    <row r="19" spans="1:17" ht="14.4" customHeight="1" x14ac:dyDescent="0.3">
      <c r="A19" s="15" t="s">
        <v>33</v>
      </c>
      <c r="B19" s="46">
        <v>331.765798814601</v>
      </c>
      <c r="C19" s="47">
        <v>27.647149901216</v>
      </c>
      <c r="D19" s="47">
        <v>56.66751</v>
      </c>
      <c r="E19" s="47">
        <v>11.05118</v>
      </c>
      <c r="F19" s="47">
        <v>8.6835199999999997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76.402209999999997</v>
      </c>
      <c r="Q19" s="71">
        <v>0.92115836259100004</v>
      </c>
    </row>
    <row r="20" spans="1:17" ht="14.4" customHeight="1" x14ac:dyDescent="0.3">
      <c r="A20" s="15" t="s">
        <v>34</v>
      </c>
      <c r="B20" s="46">
        <v>28476.007849571099</v>
      </c>
      <c r="C20" s="47">
        <v>2373.0006541309299</v>
      </c>
      <c r="D20" s="47">
        <v>2121.9390100000001</v>
      </c>
      <c r="E20" s="47">
        <v>2189.0971399999999</v>
      </c>
      <c r="F20" s="47">
        <v>2260.1696499999998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6571.2057999999997</v>
      </c>
      <c r="Q20" s="71">
        <v>0.92305155058400001</v>
      </c>
    </row>
    <row r="21" spans="1:17" ht="14.4" customHeight="1" x14ac:dyDescent="0.3">
      <c r="A21" s="16" t="s">
        <v>35</v>
      </c>
      <c r="B21" s="46">
        <v>592.00147682466104</v>
      </c>
      <c r="C21" s="47">
        <v>49.333456402054999</v>
      </c>
      <c r="D21" s="47">
        <v>49.212000000000003</v>
      </c>
      <c r="E21" s="47">
        <v>49.212000000000003</v>
      </c>
      <c r="F21" s="47">
        <v>49.210999999999999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147.63499999999999</v>
      </c>
      <c r="Q21" s="71">
        <v>0.99753129530600004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34.585955767629997</v>
      </c>
      <c r="C24" s="47">
        <v>2.882162980635</v>
      </c>
      <c r="D24" s="47">
        <v>9.9999997473787499E-6</v>
      </c>
      <c r="E24" s="47">
        <v>7.6999999999990001</v>
      </c>
      <c r="F24" s="47">
        <v>11.715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19.415009999999</v>
      </c>
      <c r="Q24" s="71">
        <v>2.245421249069</v>
      </c>
    </row>
    <row r="25" spans="1:17" ht="14.4" customHeight="1" x14ac:dyDescent="0.3">
      <c r="A25" s="17" t="s">
        <v>39</v>
      </c>
      <c r="B25" s="49">
        <v>35304.478635433501</v>
      </c>
      <c r="C25" s="50">
        <v>2942.0398862861298</v>
      </c>
      <c r="D25" s="50">
        <v>2618.8659699999998</v>
      </c>
      <c r="E25" s="50">
        <v>2663.8382099999999</v>
      </c>
      <c r="F25" s="50">
        <v>2665.2080299999998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7947.9122100000004</v>
      </c>
      <c r="Q25" s="72">
        <v>0.90049903209899995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301.59158000000002</v>
      </c>
      <c r="E26" s="47">
        <v>273.23504000000003</v>
      </c>
      <c r="F26" s="47">
        <v>307.70920999999998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882.53583000000003</v>
      </c>
      <c r="Q26" s="71" t="s">
        <v>223</v>
      </c>
    </row>
    <row r="27" spans="1:17" ht="14.4" customHeight="1" x14ac:dyDescent="0.3">
      <c r="A27" s="18" t="s">
        <v>41</v>
      </c>
      <c r="B27" s="49">
        <v>35304.478635433501</v>
      </c>
      <c r="C27" s="50">
        <v>2942.0398862861298</v>
      </c>
      <c r="D27" s="50">
        <v>2920.4575500000001</v>
      </c>
      <c r="E27" s="50">
        <v>2937.0732499999999</v>
      </c>
      <c r="F27" s="50">
        <v>2972.9172400000002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8830.4480399999993</v>
      </c>
      <c r="Q27" s="72">
        <v>1.000490405898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3.0087999999999999</v>
      </c>
      <c r="Q28" s="71">
        <v>9.4168935760000003E-2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35304.478635433501</v>
      </c>
      <c r="G6" s="362">
        <v>8826.1196588583807</v>
      </c>
      <c r="H6" s="364">
        <v>2665.2080299999998</v>
      </c>
      <c r="I6" s="361">
        <v>7947.9122100000004</v>
      </c>
      <c r="J6" s="362">
        <v>-878.20744885838496</v>
      </c>
      <c r="K6" s="365">
        <v>0.225124758024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5514.8316699775096</v>
      </c>
      <c r="G7" s="362">
        <v>1378.7079174943799</v>
      </c>
      <c r="H7" s="364">
        <v>326.60802999999999</v>
      </c>
      <c r="I7" s="361">
        <v>1112.63537</v>
      </c>
      <c r="J7" s="362">
        <v>-266.072547494378</v>
      </c>
      <c r="K7" s="365">
        <v>0.20175327853700001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5509.7505721776897</v>
      </c>
      <c r="G8" s="362">
        <v>1377.4376430444199</v>
      </c>
      <c r="H8" s="364">
        <v>326.22503</v>
      </c>
      <c r="I8" s="361">
        <v>1111.4863700000001</v>
      </c>
      <c r="J8" s="362">
        <v>-265.95127304442298</v>
      </c>
      <c r="K8" s="365">
        <v>0.201730796238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0</v>
      </c>
      <c r="I9" s="366">
        <v>1.0000000000000001E-5</v>
      </c>
      <c r="J9" s="367">
        <v>1.0000000000000001E-5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0</v>
      </c>
      <c r="I10" s="361">
        <v>1.0000000000000001E-5</v>
      </c>
      <c r="J10" s="362">
        <v>1.0000000000000001E-5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195.00005375285599</v>
      </c>
      <c r="G11" s="367">
        <v>48.750013438213998</v>
      </c>
      <c r="H11" s="369">
        <v>7.65144</v>
      </c>
      <c r="I11" s="366">
        <v>8.0401199999999999</v>
      </c>
      <c r="J11" s="367">
        <v>-40.709893438214003</v>
      </c>
      <c r="K11" s="374">
        <v>4.1231373249000003E-2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195.00005375285599</v>
      </c>
      <c r="G12" s="362">
        <v>48.750013438213998</v>
      </c>
      <c r="H12" s="364">
        <v>7.65144</v>
      </c>
      <c r="I12" s="361">
        <v>8.0401199999999999</v>
      </c>
      <c r="J12" s="362">
        <v>-40.709893438214003</v>
      </c>
      <c r="K12" s="365">
        <v>4.1231373249000003E-2</v>
      </c>
    </row>
    <row r="13" spans="1:11" ht="14.4" customHeight="1" thickBot="1" x14ac:dyDescent="0.35">
      <c r="A13" s="382" t="s">
        <v>232</v>
      </c>
      <c r="B13" s="366">
        <v>3957.7293415857298</v>
      </c>
      <c r="C13" s="366">
        <v>4052.7911600000002</v>
      </c>
      <c r="D13" s="367">
        <v>95.061818414271002</v>
      </c>
      <c r="E13" s="373">
        <v>1.0240192823230001</v>
      </c>
      <c r="F13" s="366">
        <v>4378.9721023328602</v>
      </c>
      <c r="G13" s="367">
        <v>1094.7430255832101</v>
      </c>
      <c r="H13" s="369">
        <v>256.54575</v>
      </c>
      <c r="I13" s="366">
        <v>970.60229000000004</v>
      </c>
      <c r="J13" s="367">
        <v>-124.140735583214</v>
      </c>
      <c r="K13" s="374">
        <v>0.22165071329899999</v>
      </c>
    </row>
    <row r="14" spans="1:11" ht="14.4" customHeight="1" thickBot="1" x14ac:dyDescent="0.35">
      <c r="A14" s="383" t="s">
        <v>233</v>
      </c>
      <c r="B14" s="361">
        <v>3085.99990279848</v>
      </c>
      <c r="C14" s="361">
        <v>3100.8742200000002</v>
      </c>
      <c r="D14" s="362">
        <v>14.874317201522</v>
      </c>
      <c r="E14" s="363">
        <v>1.004819934436</v>
      </c>
      <c r="F14" s="361">
        <v>3375.4411634633002</v>
      </c>
      <c r="G14" s="362">
        <v>843.86029086582505</v>
      </c>
      <c r="H14" s="364">
        <v>195.96561</v>
      </c>
      <c r="I14" s="361">
        <v>761.48505</v>
      </c>
      <c r="J14" s="362">
        <v>-82.375240865823997</v>
      </c>
      <c r="K14" s="365">
        <v>0.22559571123300001</v>
      </c>
    </row>
    <row r="15" spans="1:11" ht="14.4" customHeight="1" thickBot="1" x14ac:dyDescent="0.35">
      <c r="A15" s="383" t="s">
        <v>234</v>
      </c>
      <c r="B15" s="361">
        <v>506.99998560560698</v>
      </c>
      <c r="C15" s="361">
        <v>621.74149999999997</v>
      </c>
      <c r="D15" s="362">
        <v>114.74151439439299</v>
      </c>
      <c r="E15" s="363">
        <v>1.2263146304770001</v>
      </c>
      <c r="F15" s="361">
        <v>630.43046994042504</v>
      </c>
      <c r="G15" s="362">
        <v>157.607617485106</v>
      </c>
      <c r="H15" s="364">
        <v>42.450429999999997</v>
      </c>
      <c r="I15" s="361">
        <v>135.39761999999999</v>
      </c>
      <c r="J15" s="362">
        <v>-22.209997485106001</v>
      </c>
      <c r="K15" s="365">
        <v>0.21477010781600001</v>
      </c>
    </row>
    <row r="16" spans="1:11" ht="14.4" customHeight="1" thickBot="1" x14ac:dyDescent="0.35">
      <c r="A16" s="383" t="s">
        <v>235</v>
      </c>
      <c r="B16" s="361">
        <v>24.999999212559999</v>
      </c>
      <c r="C16" s="361">
        <v>18.601459999999999</v>
      </c>
      <c r="D16" s="362">
        <v>-6.3985392125600002</v>
      </c>
      <c r="E16" s="363">
        <v>0.74405842343600004</v>
      </c>
      <c r="F16" s="361">
        <v>37.261252869392003</v>
      </c>
      <c r="G16" s="362">
        <v>9.3153132173480007</v>
      </c>
      <c r="H16" s="364">
        <v>0.78090000000000004</v>
      </c>
      <c r="I16" s="361">
        <v>3.3552</v>
      </c>
      <c r="J16" s="362">
        <v>-5.9601132173479998</v>
      </c>
      <c r="K16" s="365">
        <v>9.0045281401000002E-2</v>
      </c>
    </row>
    <row r="17" spans="1:11" ht="14.4" customHeight="1" thickBot="1" x14ac:dyDescent="0.35">
      <c r="A17" s="383" t="s">
        <v>236</v>
      </c>
      <c r="B17" s="361">
        <v>311.999990802708</v>
      </c>
      <c r="C17" s="361">
        <v>286.62297999999998</v>
      </c>
      <c r="D17" s="362">
        <v>-25.377010802707002</v>
      </c>
      <c r="E17" s="363">
        <v>0.91866342451600003</v>
      </c>
      <c r="F17" s="361">
        <v>296.00008159407901</v>
      </c>
      <c r="G17" s="362">
        <v>74.000020398518998</v>
      </c>
      <c r="H17" s="364">
        <v>15.837809999999999</v>
      </c>
      <c r="I17" s="361">
        <v>63.385420000000003</v>
      </c>
      <c r="J17" s="362">
        <v>-10.614600398519</v>
      </c>
      <c r="K17" s="365">
        <v>0.214139873403</v>
      </c>
    </row>
    <row r="18" spans="1:11" ht="14.4" customHeight="1" thickBot="1" x14ac:dyDescent="0.35">
      <c r="A18" s="383" t="s">
        <v>237</v>
      </c>
      <c r="B18" s="361">
        <v>9.5999996975999993E-2</v>
      </c>
      <c r="C18" s="361">
        <v>4.8000000000000001E-2</v>
      </c>
      <c r="D18" s="362">
        <v>-4.7999996975999999E-2</v>
      </c>
      <c r="E18" s="363">
        <v>0.50000001574800002</v>
      </c>
      <c r="F18" s="361">
        <v>4.8000013230999998E-2</v>
      </c>
      <c r="G18" s="362">
        <v>1.2000003307E-2</v>
      </c>
      <c r="H18" s="364">
        <v>0</v>
      </c>
      <c r="I18" s="361">
        <v>0</v>
      </c>
      <c r="J18" s="362">
        <v>-1.2000003307E-2</v>
      </c>
      <c r="K18" s="365">
        <v>0</v>
      </c>
    </row>
    <row r="19" spans="1:11" ht="14.4" customHeight="1" thickBot="1" x14ac:dyDescent="0.35">
      <c r="A19" s="383" t="s">
        <v>238</v>
      </c>
      <c r="B19" s="361">
        <v>27.633463169397999</v>
      </c>
      <c r="C19" s="361">
        <v>24.902999999999999</v>
      </c>
      <c r="D19" s="362">
        <v>-2.7304631693979999</v>
      </c>
      <c r="E19" s="363">
        <v>0.90118997562199998</v>
      </c>
      <c r="F19" s="361">
        <v>39.791134452430001</v>
      </c>
      <c r="G19" s="362">
        <v>9.9477836131069992</v>
      </c>
      <c r="H19" s="364">
        <v>1.5109999999999999</v>
      </c>
      <c r="I19" s="361">
        <v>6.9790000000000001</v>
      </c>
      <c r="J19" s="362">
        <v>-2.968783613107</v>
      </c>
      <c r="K19" s="365">
        <v>0.17539082752999999</v>
      </c>
    </row>
    <row r="20" spans="1:11" ht="14.4" customHeight="1" thickBot="1" x14ac:dyDescent="0.35">
      <c r="A20" s="382" t="s">
        <v>239</v>
      </c>
      <c r="B20" s="366">
        <v>472.57911453682601</v>
      </c>
      <c r="C20" s="366">
        <v>571.63037999999995</v>
      </c>
      <c r="D20" s="367">
        <v>99.051265463174005</v>
      </c>
      <c r="E20" s="373">
        <v>1.2095972132840001</v>
      </c>
      <c r="F20" s="366">
        <v>665.99916072118504</v>
      </c>
      <c r="G20" s="367">
        <v>166.499790180296</v>
      </c>
      <c r="H20" s="369">
        <v>60.109839999999998</v>
      </c>
      <c r="I20" s="366">
        <v>126.91981</v>
      </c>
      <c r="J20" s="367">
        <v>-39.579980180295998</v>
      </c>
      <c r="K20" s="374">
        <v>0.19057052543799999</v>
      </c>
    </row>
    <row r="21" spans="1:11" ht="14.4" customHeight="1" thickBot="1" x14ac:dyDescent="0.35">
      <c r="A21" s="383" t="s">
        <v>240</v>
      </c>
      <c r="B21" s="361">
        <v>2.833179002949</v>
      </c>
      <c r="C21" s="361">
        <v>0</v>
      </c>
      <c r="D21" s="362">
        <v>-2.833179002949</v>
      </c>
      <c r="E21" s="363">
        <v>0</v>
      </c>
      <c r="F21" s="361">
        <v>0</v>
      </c>
      <c r="G21" s="362">
        <v>0</v>
      </c>
      <c r="H21" s="364">
        <v>0</v>
      </c>
      <c r="I21" s="361">
        <v>1.15676</v>
      </c>
      <c r="J21" s="362">
        <v>1.15676</v>
      </c>
      <c r="K21" s="372" t="s">
        <v>241</v>
      </c>
    </row>
    <row r="22" spans="1:11" ht="14.4" customHeight="1" thickBot="1" x14ac:dyDescent="0.35">
      <c r="A22" s="383" t="s">
        <v>242</v>
      </c>
      <c r="B22" s="361">
        <v>8</v>
      </c>
      <c r="C22" s="361">
        <v>8.3959299999999999</v>
      </c>
      <c r="D22" s="362">
        <v>0.39593</v>
      </c>
      <c r="E22" s="363">
        <v>1.04949125</v>
      </c>
      <c r="F22" s="361">
        <v>9.4116569000259993</v>
      </c>
      <c r="G22" s="362">
        <v>2.3529142250059998</v>
      </c>
      <c r="H22" s="364">
        <v>0.49228</v>
      </c>
      <c r="I22" s="361">
        <v>1.6956</v>
      </c>
      <c r="J22" s="362">
        <v>-0.65731422500600001</v>
      </c>
      <c r="K22" s="365">
        <v>0.18015956361400001</v>
      </c>
    </row>
    <row r="23" spans="1:11" ht="14.4" customHeight="1" thickBot="1" x14ac:dyDescent="0.35">
      <c r="A23" s="383" t="s">
        <v>243</v>
      </c>
      <c r="B23" s="361">
        <v>11.131058055729</v>
      </c>
      <c r="C23" s="361">
        <v>27.513629999999999</v>
      </c>
      <c r="D23" s="362">
        <v>16.382571944270001</v>
      </c>
      <c r="E23" s="363">
        <v>2.4717892820470002</v>
      </c>
      <c r="F23" s="361">
        <v>17.970817654965</v>
      </c>
      <c r="G23" s="362">
        <v>4.4927044137410004</v>
      </c>
      <c r="H23" s="364">
        <v>1.3189</v>
      </c>
      <c r="I23" s="361">
        <v>5.3718000000000004</v>
      </c>
      <c r="J23" s="362">
        <v>0.87909558625799999</v>
      </c>
      <c r="K23" s="365">
        <v>0.29891795148799999</v>
      </c>
    </row>
    <row r="24" spans="1:11" ht="14.4" customHeight="1" thickBot="1" x14ac:dyDescent="0.35">
      <c r="A24" s="383" t="s">
        <v>244</v>
      </c>
      <c r="B24" s="361">
        <v>93</v>
      </c>
      <c r="C24" s="361">
        <v>105.71304000000001</v>
      </c>
      <c r="D24" s="362">
        <v>12.713039999999999</v>
      </c>
      <c r="E24" s="363">
        <v>1.136699354838</v>
      </c>
      <c r="F24" s="361">
        <v>109.22115102876199</v>
      </c>
      <c r="G24" s="362">
        <v>27.305287757190001</v>
      </c>
      <c r="H24" s="364">
        <v>20.60125</v>
      </c>
      <c r="I24" s="361">
        <v>25.03585</v>
      </c>
      <c r="J24" s="362">
        <v>-2.26943775719</v>
      </c>
      <c r="K24" s="365">
        <v>0.22922162753399999</v>
      </c>
    </row>
    <row r="25" spans="1:11" ht="14.4" customHeight="1" thickBot="1" x14ac:dyDescent="0.35">
      <c r="A25" s="383" t="s">
        <v>245</v>
      </c>
      <c r="B25" s="361">
        <v>0</v>
      </c>
      <c r="C25" s="361">
        <v>0.23300000000000001</v>
      </c>
      <c r="D25" s="362">
        <v>0.23300000000000001</v>
      </c>
      <c r="E25" s="371" t="s">
        <v>223</v>
      </c>
      <c r="F25" s="361">
        <v>0.25647730416199999</v>
      </c>
      <c r="G25" s="362">
        <v>6.4119326039999994E-2</v>
      </c>
      <c r="H25" s="364">
        <v>0</v>
      </c>
      <c r="I25" s="361">
        <v>0</v>
      </c>
      <c r="J25" s="362">
        <v>-6.4119326039999994E-2</v>
      </c>
      <c r="K25" s="365">
        <v>0</v>
      </c>
    </row>
    <row r="26" spans="1:11" ht="14.4" customHeight="1" thickBot="1" x14ac:dyDescent="0.35">
      <c r="A26" s="383" t="s">
        <v>246</v>
      </c>
      <c r="B26" s="361">
        <v>62.614882832734999</v>
      </c>
      <c r="C26" s="361">
        <v>81.65128</v>
      </c>
      <c r="D26" s="362">
        <v>19.036397167263999</v>
      </c>
      <c r="E26" s="363">
        <v>1.3040235213419999</v>
      </c>
      <c r="F26" s="361">
        <v>81.506909418356003</v>
      </c>
      <c r="G26" s="362">
        <v>20.376727354589001</v>
      </c>
      <c r="H26" s="364">
        <v>0.52710999999999997</v>
      </c>
      <c r="I26" s="361">
        <v>21.10211</v>
      </c>
      <c r="J26" s="362">
        <v>0.72538264540999997</v>
      </c>
      <c r="K26" s="365">
        <v>0.25889964606100002</v>
      </c>
    </row>
    <row r="27" spans="1:11" ht="14.4" customHeight="1" thickBot="1" x14ac:dyDescent="0.35">
      <c r="A27" s="383" t="s">
        <v>247</v>
      </c>
      <c r="B27" s="361">
        <v>0</v>
      </c>
      <c r="C27" s="361">
        <v>0.60599999999999998</v>
      </c>
      <c r="D27" s="362">
        <v>0.60599999999999998</v>
      </c>
      <c r="E27" s="371" t="s">
        <v>241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223</v>
      </c>
    </row>
    <row r="28" spans="1:11" ht="14.4" customHeight="1" thickBot="1" x14ac:dyDescent="0.35">
      <c r="A28" s="383" t="s">
        <v>248</v>
      </c>
      <c r="B28" s="361">
        <v>125</v>
      </c>
      <c r="C28" s="361">
        <v>146.1009</v>
      </c>
      <c r="D28" s="362">
        <v>21.100899999999999</v>
      </c>
      <c r="E28" s="363">
        <v>1.1688072</v>
      </c>
      <c r="F28" s="361">
        <v>143.17250269941999</v>
      </c>
      <c r="G28" s="362">
        <v>35.793125674853997</v>
      </c>
      <c r="H28" s="364">
        <v>13.83545</v>
      </c>
      <c r="I28" s="361">
        <v>25.64236</v>
      </c>
      <c r="J28" s="362">
        <v>-10.150765674854</v>
      </c>
      <c r="K28" s="365">
        <v>0.179101150825</v>
      </c>
    </row>
    <row r="29" spans="1:11" ht="14.4" customHeight="1" thickBot="1" x14ac:dyDescent="0.35">
      <c r="A29" s="383" t="s">
        <v>249</v>
      </c>
      <c r="B29" s="361">
        <v>169.99999464541199</v>
      </c>
      <c r="C29" s="361">
        <v>201.41659999999999</v>
      </c>
      <c r="D29" s="362">
        <v>31.416605354588</v>
      </c>
      <c r="E29" s="363">
        <v>1.1848035667300001</v>
      </c>
      <c r="F29" s="361">
        <v>304.45964571549399</v>
      </c>
      <c r="G29" s="362">
        <v>76.114911428873</v>
      </c>
      <c r="H29" s="364">
        <v>23.334849999999999</v>
      </c>
      <c r="I29" s="361">
        <v>46.915329999999997</v>
      </c>
      <c r="J29" s="362">
        <v>-29.199581428873</v>
      </c>
      <c r="K29" s="365">
        <v>0.15409375482099999</v>
      </c>
    </row>
    <row r="30" spans="1:11" ht="14.4" customHeight="1" thickBot="1" x14ac:dyDescent="0.35">
      <c r="A30" s="382" t="s">
        <v>250</v>
      </c>
      <c r="B30" s="366">
        <v>1.1776537492520001</v>
      </c>
      <c r="C30" s="366">
        <v>150.85906</v>
      </c>
      <c r="D30" s="367">
        <v>149.68140625074699</v>
      </c>
      <c r="E30" s="373">
        <v>128.10137113370499</v>
      </c>
      <c r="F30" s="366">
        <v>267.69744809431802</v>
      </c>
      <c r="G30" s="367">
        <v>66.924362023578993</v>
      </c>
      <c r="H30" s="369">
        <v>1.446</v>
      </c>
      <c r="I30" s="366">
        <v>2.0436399999999999</v>
      </c>
      <c r="J30" s="367">
        <v>-64.880722023578997</v>
      </c>
      <c r="K30" s="374">
        <v>7.6341407599999998E-3</v>
      </c>
    </row>
    <row r="31" spans="1:11" ht="14.4" customHeight="1" thickBot="1" x14ac:dyDescent="0.35">
      <c r="A31" s="383" t="s">
        <v>251</v>
      </c>
      <c r="B31" s="361">
        <v>0</v>
      </c>
      <c r="C31" s="361">
        <v>9.1326800000000006</v>
      </c>
      <c r="D31" s="362">
        <v>9.1326800000000006</v>
      </c>
      <c r="E31" s="371" t="s">
        <v>223</v>
      </c>
      <c r="F31" s="361">
        <v>10.968367729942001</v>
      </c>
      <c r="G31" s="362">
        <v>2.7420919324850002</v>
      </c>
      <c r="H31" s="364">
        <v>0</v>
      </c>
      <c r="I31" s="361">
        <v>0</v>
      </c>
      <c r="J31" s="362">
        <v>-2.7420919324850002</v>
      </c>
      <c r="K31" s="365">
        <v>0</v>
      </c>
    </row>
    <row r="32" spans="1:11" ht="14.4" customHeight="1" thickBot="1" x14ac:dyDescent="0.35">
      <c r="A32" s="383" t="s">
        <v>252</v>
      </c>
      <c r="B32" s="361">
        <v>0</v>
      </c>
      <c r="C32" s="361">
        <v>0.35499999999999998</v>
      </c>
      <c r="D32" s="362">
        <v>0.35499999999999998</v>
      </c>
      <c r="E32" s="371" t="s">
        <v>241</v>
      </c>
      <c r="F32" s="361">
        <v>0.63924671326100002</v>
      </c>
      <c r="G32" s="362">
        <v>0.15981167831500001</v>
      </c>
      <c r="H32" s="364">
        <v>0</v>
      </c>
      <c r="I32" s="361">
        <v>0</v>
      </c>
      <c r="J32" s="362">
        <v>-0.15981167831500001</v>
      </c>
      <c r="K32" s="365">
        <v>0</v>
      </c>
    </row>
    <row r="33" spans="1:11" ht="14.4" customHeight="1" thickBot="1" x14ac:dyDescent="0.35">
      <c r="A33" s="383" t="s">
        <v>253</v>
      </c>
      <c r="B33" s="361">
        <v>1.1776537492520001</v>
      </c>
      <c r="C33" s="361">
        <v>140.38937999999999</v>
      </c>
      <c r="D33" s="362">
        <v>139.21172625074701</v>
      </c>
      <c r="E33" s="363">
        <v>119.211083978719</v>
      </c>
      <c r="F33" s="361">
        <v>254.94947993559899</v>
      </c>
      <c r="G33" s="362">
        <v>63.737369983899001</v>
      </c>
      <c r="H33" s="364">
        <v>1.446</v>
      </c>
      <c r="I33" s="361">
        <v>2.0436399999999999</v>
      </c>
      <c r="J33" s="362">
        <v>-61.693729983898997</v>
      </c>
      <c r="K33" s="365">
        <v>8.0158625949999993E-3</v>
      </c>
    </row>
    <row r="34" spans="1:11" ht="14.4" customHeight="1" thickBot="1" x14ac:dyDescent="0.35">
      <c r="A34" s="383" t="s">
        <v>254</v>
      </c>
      <c r="B34" s="361">
        <v>0</v>
      </c>
      <c r="C34" s="361">
        <v>0.98199999999999998</v>
      </c>
      <c r="D34" s="362">
        <v>0.98199999999999998</v>
      </c>
      <c r="E34" s="371" t="s">
        <v>241</v>
      </c>
      <c r="F34" s="361">
        <v>1.1403537155150001</v>
      </c>
      <c r="G34" s="362">
        <v>0.28508842887800001</v>
      </c>
      <c r="H34" s="364">
        <v>0</v>
      </c>
      <c r="I34" s="361">
        <v>0</v>
      </c>
      <c r="J34" s="362">
        <v>-0.28508842887800001</v>
      </c>
      <c r="K34" s="365">
        <v>0</v>
      </c>
    </row>
    <row r="35" spans="1:11" ht="14.4" customHeight="1" thickBot="1" x14ac:dyDescent="0.35">
      <c r="A35" s="382" t="s">
        <v>255</v>
      </c>
      <c r="B35" s="366">
        <v>17.999999433043001</v>
      </c>
      <c r="C35" s="366">
        <v>23.297910000000002</v>
      </c>
      <c r="D35" s="367">
        <v>5.2979105669560003</v>
      </c>
      <c r="E35" s="373">
        <v>1.2943283741010001</v>
      </c>
      <c r="F35" s="366">
        <v>2.081807276478</v>
      </c>
      <c r="G35" s="367">
        <v>0.52045181911899996</v>
      </c>
      <c r="H35" s="369">
        <v>0.47199999999999998</v>
      </c>
      <c r="I35" s="366">
        <v>3.8805000000000001</v>
      </c>
      <c r="J35" s="367">
        <v>3.3600481808799998</v>
      </c>
      <c r="K35" s="374">
        <v>1.8640053975419999</v>
      </c>
    </row>
    <row r="36" spans="1:11" ht="14.4" customHeight="1" thickBot="1" x14ac:dyDescent="0.35">
      <c r="A36" s="383" t="s">
        <v>256</v>
      </c>
      <c r="B36" s="361">
        <v>15.999999496038001</v>
      </c>
      <c r="C36" s="361">
        <v>20.57131</v>
      </c>
      <c r="D36" s="362">
        <v>4.5713105039609996</v>
      </c>
      <c r="E36" s="363">
        <v>1.2857069154959999</v>
      </c>
      <c r="F36" s="361">
        <v>0</v>
      </c>
      <c r="G36" s="362">
        <v>0</v>
      </c>
      <c r="H36" s="364">
        <v>0.47199999999999998</v>
      </c>
      <c r="I36" s="361">
        <v>3.44143</v>
      </c>
      <c r="J36" s="362">
        <v>3.44143</v>
      </c>
      <c r="K36" s="372" t="s">
        <v>223</v>
      </c>
    </row>
    <row r="37" spans="1:11" ht="14.4" customHeight="1" thickBot="1" x14ac:dyDescent="0.35">
      <c r="A37" s="383" t="s">
        <v>257</v>
      </c>
      <c r="B37" s="361">
        <v>1.999999937004</v>
      </c>
      <c r="C37" s="361">
        <v>2.7265999999999999</v>
      </c>
      <c r="D37" s="362">
        <v>0.72660006299500002</v>
      </c>
      <c r="E37" s="363">
        <v>1.36330004294</v>
      </c>
      <c r="F37" s="361">
        <v>2.081807276478</v>
      </c>
      <c r="G37" s="362">
        <v>0.52045181911899996</v>
      </c>
      <c r="H37" s="364">
        <v>0</v>
      </c>
      <c r="I37" s="361">
        <v>0.43907000000000002</v>
      </c>
      <c r="J37" s="362">
        <v>-8.1381819118999998E-2</v>
      </c>
      <c r="K37" s="365">
        <v>0.21090809171399999</v>
      </c>
    </row>
    <row r="38" spans="1:11" ht="14.4" customHeight="1" thickBot="1" x14ac:dyDescent="0.35">
      <c r="A38" s="381" t="s">
        <v>28</v>
      </c>
      <c r="B38" s="361">
        <v>5.5385341998379998</v>
      </c>
      <c r="C38" s="361">
        <v>5.15</v>
      </c>
      <c r="D38" s="362">
        <v>-0.38853419983800003</v>
      </c>
      <c r="E38" s="363">
        <v>0.92984891203700004</v>
      </c>
      <c r="F38" s="361">
        <v>5.0810977998159998</v>
      </c>
      <c r="G38" s="362">
        <v>1.270274449954</v>
      </c>
      <c r="H38" s="364">
        <v>0.38300000000000001</v>
      </c>
      <c r="I38" s="361">
        <v>1.149</v>
      </c>
      <c r="J38" s="362">
        <v>-0.121274449954</v>
      </c>
      <c r="K38" s="365">
        <v>0.22613223465999999</v>
      </c>
    </row>
    <row r="39" spans="1:11" ht="14.4" customHeight="1" thickBot="1" x14ac:dyDescent="0.35">
      <c r="A39" s="382" t="s">
        <v>258</v>
      </c>
      <c r="B39" s="366">
        <v>5.5385341998379998</v>
      </c>
      <c r="C39" s="366">
        <v>5.15</v>
      </c>
      <c r="D39" s="367">
        <v>-0.38853419983800003</v>
      </c>
      <c r="E39" s="373">
        <v>0.92984891203700004</v>
      </c>
      <c r="F39" s="366">
        <v>5.0810977998159998</v>
      </c>
      <c r="G39" s="367">
        <v>1.270274449954</v>
      </c>
      <c r="H39" s="369">
        <v>0.38300000000000001</v>
      </c>
      <c r="I39" s="366">
        <v>1.149</v>
      </c>
      <c r="J39" s="367">
        <v>-0.121274449954</v>
      </c>
      <c r="K39" s="374">
        <v>0.22613223465999999</v>
      </c>
    </row>
    <row r="40" spans="1:11" ht="14.4" customHeight="1" thickBot="1" x14ac:dyDescent="0.35">
      <c r="A40" s="383" t="s">
        <v>259</v>
      </c>
      <c r="B40" s="361">
        <v>5.5385341998379998</v>
      </c>
      <c r="C40" s="361">
        <v>5.15</v>
      </c>
      <c r="D40" s="362">
        <v>-0.38853419983800003</v>
      </c>
      <c r="E40" s="363">
        <v>0.92984891203700004</v>
      </c>
      <c r="F40" s="361">
        <v>5.0810977998159998</v>
      </c>
      <c r="G40" s="362">
        <v>1.270274449954</v>
      </c>
      <c r="H40" s="364">
        <v>0.38300000000000001</v>
      </c>
      <c r="I40" s="361">
        <v>1.149</v>
      </c>
      <c r="J40" s="362">
        <v>-0.121274449954</v>
      </c>
      <c r="K40" s="365">
        <v>0.22613223465999999</v>
      </c>
    </row>
    <row r="41" spans="1:11" ht="14.4" customHeight="1" thickBot="1" x14ac:dyDescent="0.35">
      <c r="A41" s="384" t="s">
        <v>260</v>
      </c>
      <c r="B41" s="366">
        <v>376.65922229901503</v>
      </c>
      <c r="C41" s="366">
        <v>608.15768000000003</v>
      </c>
      <c r="D41" s="367">
        <v>231.498457700985</v>
      </c>
      <c r="E41" s="373">
        <v>1.614609822342</v>
      </c>
      <c r="F41" s="366">
        <v>687.05168329259698</v>
      </c>
      <c r="G41" s="367">
        <v>171.76292082314899</v>
      </c>
      <c r="H41" s="369">
        <v>17.504349999999999</v>
      </c>
      <c r="I41" s="366">
        <v>93.569040000000001</v>
      </c>
      <c r="J41" s="367">
        <v>-78.193880823149001</v>
      </c>
      <c r="K41" s="374">
        <v>0.13618923041</v>
      </c>
    </row>
    <row r="42" spans="1:11" ht="14.4" customHeight="1" thickBot="1" x14ac:dyDescent="0.35">
      <c r="A42" s="381" t="s">
        <v>31</v>
      </c>
      <c r="B42" s="361">
        <v>136.904902141364</v>
      </c>
      <c r="C42" s="361">
        <v>255.01412999999999</v>
      </c>
      <c r="D42" s="362">
        <v>118.109227858636</v>
      </c>
      <c r="E42" s="363">
        <v>1.8627099980440001</v>
      </c>
      <c r="F42" s="361">
        <v>355.28588447799598</v>
      </c>
      <c r="G42" s="362">
        <v>88.821471119498</v>
      </c>
      <c r="H42" s="364">
        <v>0.62082999999999999</v>
      </c>
      <c r="I42" s="361">
        <v>1.10483</v>
      </c>
      <c r="J42" s="362">
        <v>-87.716641119497993</v>
      </c>
      <c r="K42" s="365">
        <v>3.1096929210000001E-3</v>
      </c>
    </row>
    <row r="43" spans="1:11" ht="14.4" customHeight="1" thickBot="1" x14ac:dyDescent="0.35">
      <c r="A43" s="385" t="s">
        <v>261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355.28588447799598</v>
      </c>
      <c r="G43" s="362">
        <v>88.821471119498</v>
      </c>
      <c r="H43" s="364">
        <v>0.62082999999999999</v>
      </c>
      <c r="I43" s="361">
        <v>1.10483</v>
      </c>
      <c r="J43" s="362">
        <v>-87.716641119497993</v>
      </c>
      <c r="K43" s="365">
        <v>3.1096929210000001E-3</v>
      </c>
    </row>
    <row r="44" spans="1:11" ht="14.4" customHeight="1" thickBot="1" x14ac:dyDescent="0.35">
      <c r="A44" s="383" t="s">
        <v>262</v>
      </c>
      <c r="B44" s="361">
        <v>111.54496281386</v>
      </c>
      <c r="C44" s="361">
        <v>130.2603</v>
      </c>
      <c r="D44" s="362">
        <v>18.715337186138999</v>
      </c>
      <c r="E44" s="363">
        <v>1.1677828986080001</v>
      </c>
      <c r="F44" s="361">
        <v>142.68784800796701</v>
      </c>
      <c r="G44" s="362">
        <v>35.671962001990998</v>
      </c>
      <c r="H44" s="364">
        <v>0.48399999999999999</v>
      </c>
      <c r="I44" s="361">
        <v>0.96799999999999997</v>
      </c>
      <c r="J44" s="362">
        <v>-34.703962001991002</v>
      </c>
      <c r="K44" s="365">
        <v>6.78403952E-3</v>
      </c>
    </row>
    <row r="45" spans="1:11" ht="14.4" customHeight="1" thickBot="1" x14ac:dyDescent="0.35">
      <c r="A45" s="383" t="s">
        <v>263</v>
      </c>
      <c r="B45" s="361">
        <v>0</v>
      </c>
      <c r="C45" s="361">
        <v>7.1310000000000002</v>
      </c>
      <c r="D45" s="362">
        <v>7.1310000000000002</v>
      </c>
      <c r="E45" s="371" t="s">
        <v>241</v>
      </c>
      <c r="F45" s="361">
        <v>11.353642404146999</v>
      </c>
      <c r="G45" s="362">
        <v>2.8384106010360002</v>
      </c>
      <c r="H45" s="364">
        <v>0</v>
      </c>
      <c r="I45" s="361">
        <v>0</v>
      </c>
      <c r="J45" s="362">
        <v>-2.8384106010360002</v>
      </c>
      <c r="K45" s="365">
        <v>0</v>
      </c>
    </row>
    <row r="46" spans="1:11" ht="14.4" customHeight="1" thickBot="1" x14ac:dyDescent="0.35">
      <c r="A46" s="383" t="s">
        <v>264</v>
      </c>
      <c r="B46" s="361">
        <v>11.972241756551</v>
      </c>
      <c r="C46" s="361">
        <v>110.68393</v>
      </c>
      <c r="D46" s="362">
        <v>98.711688243447995</v>
      </c>
      <c r="E46" s="363">
        <v>9.2450463539480001</v>
      </c>
      <c r="F46" s="361">
        <v>197.38422657202301</v>
      </c>
      <c r="G46" s="362">
        <v>49.346056643004999</v>
      </c>
      <c r="H46" s="364">
        <v>0.13683000000000001</v>
      </c>
      <c r="I46" s="361">
        <v>0.13683000000000001</v>
      </c>
      <c r="J46" s="362">
        <v>-49.209226643005003</v>
      </c>
      <c r="K46" s="365">
        <v>6.9321648599999998E-4</v>
      </c>
    </row>
    <row r="47" spans="1:11" ht="14.4" customHeight="1" thickBot="1" x14ac:dyDescent="0.35">
      <c r="A47" s="383" t="s">
        <v>265</v>
      </c>
      <c r="B47" s="361">
        <v>13.387697570952</v>
      </c>
      <c r="C47" s="361">
        <v>6.9389000000000003</v>
      </c>
      <c r="D47" s="362">
        <v>-6.4487975709520002</v>
      </c>
      <c r="E47" s="363">
        <v>0.51830420901100005</v>
      </c>
      <c r="F47" s="361">
        <v>3.8601674938569999</v>
      </c>
      <c r="G47" s="362">
        <v>0.96504187346400006</v>
      </c>
      <c r="H47" s="364">
        <v>0</v>
      </c>
      <c r="I47" s="361">
        <v>0</v>
      </c>
      <c r="J47" s="362">
        <v>-0.96504187346400006</v>
      </c>
      <c r="K47" s="365">
        <v>0</v>
      </c>
    </row>
    <row r="48" spans="1:11" ht="14.4" customHeight="1" thickBot="1" x14ac:dyDescent="0.35">
      <c r="A48" s="386" t="s">
        <v>32</v>
      </c>
      <c r="B48" s="366">
        <v>0</v>
      </c>
      <c r="C48" s="366">
        <v>26.172999999999998</v>
      </c>
      <c r="D48" s="367">
        <v>26.172999999999998</v>
      </c>
      <c r="E48" s="368" t="s">
        <v>223</v>
      </c>
      <c r="F48" s="366">
        <v>0</v>
      </c>
      <c r="G48" s="367">
        <v>0</v>
      </c>
      <c r="H48" s="369">
        <v>8.1999999999999993</v>
      </c>
      <c r="I48" s="366">
        <v>16.062000000000001</v>
      </c>
      <c r="J48" s="367">
        <v>16.062000000000001</v>
      </c>
      <c r="K48" s="370" t="s">
        <v>223</v>
      </c>
    </row>
    <row r="49" spans="1:11" ht="14.4" customHeight="1" thickBot="1" x14ac:dyDescent="0.35">
      <c r="A49" s="382" t="s">
        <v>266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8.1999999999999993</v>
      </c>
      <c r="I49" s="366">
        <v>16.062000000000001</v>
      </c>
      <c r="J49" s="367">
        <v>16.062000000000001</v>
      </c>
      <c r="K49" s="370" t="s">
        <v>223</v>
      </c>
    </row>
    <row r="50" spans="1:11" ht="14.4" customHeight="1" thickBot="1" x14ac:dyDescent="0.35">
      <c r="A50" s="383" t="s">
        <v>267</v>
      </c>
      <c r="B50" s="361">
        <v>0</v>
      </c>
      <c r="C50" s="361">
        <v>22.323</v>
      </c>
      <c r="D50" s="362">
        <v>22.323</v>
      </c>
      <c r="E50" s="371" t="s">
        <v>223</v>
      </c>
      <c r="F50" s="361">
        <v>0</v>
      </c>
      <c r="G50" s="362">
        <v>0</v>
      </c>
      <c r="H50" s="364">
        <v>8.1999999999999993</v>
      </c>
      <c r="I50" s="361">
        <v>16.062000000000001</v>
      </c>
      <c r="J50" s="362">
        <v>16.062000000000001</v>
      </c>
      <c r="K50" s="372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3.85</v>
      </c>
      <c r="D51" s="362">
        <v>3.85</v>
      </c>
      <c r="E51" s="371" t="s">
        <v>223</v>
      </c>
      <c r="F51" s="361">
        <v>0</v>
      </c>
      <c r="G51" s="362">
        <v>0</v>
      </c>
      <c r="H51" s="364">
        <v>0</v>
      </c>
      <c r="I51" s="361">
        <v>0</v>
      </c>
      <c r="J51" s="362">
        <v>0</v>
      </c>
      <c r="K51" s="372" t="s">
        <v>223</v>
      </c>
    </row>
    <row r="52" spans="1:11" ht="14.4" customHeight="1" thickBot="1" x14ac:dyDescent="0.35">
      <c r="A52" s="381" t="s">
        <v>33</v>
      </c>
      <c r="B52" s="361">
        <v>239.75432015765099</v>
      </c>
      <c r="C52" s="361">
        <v>326.97055</v>
      </c>
      <c r="D52" s="362">
        <v>87.216229842348994</v>
      </c>
      <c r="E52" s="363">
        <v>1.363773340079</v>
      </c>
      <c r="F52" s="361">
        <v>331.765798814601</v>
      </c>
      <c r="G52" s="362">
        <v>82.941449703649994</v>
      </c>
      <c r="H52" s="364">
        <v>8.6835199999999997</v>
      </c>
      <c r="I52" s="361">
        <v>76.402209999999997</v>
      </c>
      <c r="J52" s="362">
        <v>-6.5392397036499998</v>
      </c>
      <c r="K52" s="365">
        <v>0.230289590647</v>
      </c>
    </row>
    <row r="53" spans="1:11" ht="14.4" customHeight="1" thickBot="1" x14ac:dyDescent="0.35">
      <c r="A53" s="382" t="s">
        <v>269</v>
      </c>
      <c r="B53" s="366">
        <v>1.8281597157110001</v>
      </c>
      <c r="C53" s="366">
        <v>0.10299999999999999</v>
      </c>
      <c r="D53" s="367">
        <v>-1.7251597157109999</v>
      </c>
      <c r="E53" s="373">
        <v>5.6340810440999999E-2</v>
      </c>
      <c r="F53" s="366">
        <v>9.4937551746999999E-2</v>
      </c>
      <c r="G53" s="367">
        <v>2.3734387935999999E-2</v>
      </c>
      <c r="H53" s="369">
        <v>0</v>
      </c>
      <c r="I53" s="366">
        <v>0</v>
      </c>
      <c r="J53" s="367">
        <v>-2.3734387935999999E-2</v>
      </c>
      <c r="K53" s="374">
        <v>0</v>
      </c>
    </row>
    <row r="54" spans="1:11" ht="14.4" customHeight="1" thickBot="1" x14ac:dyDescent="0.35">
      <c r="A54" s="383" t="s">
        <v>270</v>
      </c>
      <c r="B54" s="361">
        <v>1.8281597157110001</v>
      </c>
      <c r="C54" s="361">
        <v>0.10299999999999999</v>
      </c>
      <c r="D54" s="362">
        <v>-1.7251597157109999</v>
      </c>
      <c r="E54" s="363">
        <v>5.6340810440999999E-2</v>
      </c>
      <c r="F54" s="361">
        <v>9.4937551746999999E-2</v>
      </c>
      <c r="G54" s="362">
        <v>2.3734387935999999E-2</v>
      </c>
      <c r="H54" s="364">
        <v>0</v>
      </c>
      <c r="I54" s="361">
        <v>0</v>
      </c>
      <c r="J54" s="362">
        <v>-2.3734387935999999E-2</v>
      </c>
      <c r="K54" s="365">
        <v>0</v>
      </c>
    </row>
    <row r="55" spans="1:11" ht="14.4" customHeight="1" thickBot="1" x14ac:dyDescent="0.35">
      <c r="A55" s="382" t="s">
        <v>271</v>
      </c>
      <c r="B55" s="366">
        <v>16.137948499848001</v>
      </c>
      <c r="C55" s="366">
        <v>16.174320000000002</v>
      </c>
      <c r="D55" s="367">
        <v>3.6371500150999998E-2</v>
      </c>
      <c r="E55" s="373">
        <v>1.0022537870999999</v>
      </c>
      <c r="F55" s="366">
        <v>12.282132019797</v>
      </c>
      <c r="G55" s="367">
        <v>3.0705330049490001</v>
      </c>
      <c r="H55" s="369">
        <v>1.33769</v>
      </c>
      <c r="I55" s="366">
        <v>3.9900699999999998</v>
      </c>
      <c r="J55" s="367">
        <v>0.91953699504999997</v>
      </c>
      <c r="K55" s="374">
        <v>0.32486786443600002</v>
      </c>
    </row>
    <row r="56" spans="1:11" ht="14.4" customHeight="1" thickBot="1" x14ac:dyDescent="0.35">
      <c r="A56" s="383" t="s">
        <v>272</v>
      </c>
      <c r="B56" s="361">
        <v>13.933978953171</v>
      </c>
      <c r="C56" s="361">
        <v>12.4565</v>
      </c>
      <c r="D56" s="362">
        <v>-1.477478953171</v>
      </c>
      <c r="E56" s="363">
        <v>0.89396575392099997</v>
      </c>
      <c r="F56" s="361">
        <v>8.1934336439550002</v>
      </c>
      <c r="G56" s="362">
        <v>2.048358410988</v>
      </c>
      <c r="H56" s="364">
        <v>1.1828000000000001</v>
      </c>
      <c r="I56" s="361">
        <v>3.5253999999999999</v>
      </c>
      <c r="J56" s="362">
        <v>1.477041589011</v>
      </c>
      <c r="K56" s="365">
        <v>0.43027137988699998</v>
      </c>
    </row>
    <row r="57" spans="1:11" ht="14.4" customHeight="1" thickBot="1" x14ac:dyDescent="0.35">
      <c r="A57" s="383" t="s">
        <v>273</v>
      </c>
      <c r="B57" s="361">
        <v>2.203969546677</v>
      </c>
      <c r="C57" s="361">
        <v>3.7178200000000001</v>
      </c>
      <c r="D57" s="362">
        <v>1.5138504533220001</v>
      </c>
      <c r="E57" s="363">
        <v>1.6868744877190001</v>
      </c>
      <c r="F57" s="361">
        <v>4.088698375841</v>
      </c>
      <c r="G57" s="362">
        <v>1.02217459396</v>
      </c>
      <c r="H57" s="364">
        <v>0.15489</v>
      </c>
      <c r="I57" s="361">
        <v>0.46467000000000003</v>
      </c>
      <c r="J57" s="362">
        <v>-0.55750459395999996</v>
      </c>
      <c r="K57" s="365">
        <v>0.113647414723</v>
      </c>
    </row>
    <row r="58" spans="1:11" ht="14.4" customHeight="1" thickBot="1" x14ac:dyDescent="0.35">
      <c r="A58" s="382" t="s">
        <v>274</v>
      </c>
      <c r="B58" s="366">
        <v>20.999999338550001</v>
      </c>
      <c r="C58" s="366">
        <v>34.035530000000001</v>
      </c>
      <c r="D58" s="367">
        <v>13.035530661449</v>
      </c>
      <c r="E58" s="373">
        <v>1.620739574858</v>
      </c>
      <c r="F58" s="366">
        <v>36.584897627566001</v>
      </c>
      <c r="G58" s="367">
        <v>9.1462244068909992</v>
      </c>
      <c r="H58" s="369">
        <v>1.8557399999999999</v>
      </c>
      <c r="I58" s="366">
        <v>13.6959</v>
      </c>
      <c r="J58" s="367">
        <v>4.5496755931079997</v>
      </c>
      <c r="K58" s="374">
        <v>0.37435939111799998</v>
      </c>
    </row>
    <row r="59" spans="1:11" ht="14.4" customHeight="1" thickBot="1" x14ac:dyDescent="0.35">
      <c r="A59" s="383" t="s">
        <v>275</v>
      </c>
      <c r="B59" s="361">
        <v>0.99999996850200001</v>
      </c>
      <c r="C59" s="361">
        <v>1.08</v>
      </c>
      <c r="D59" s="362">
        <v>8.0000031496999996E-2</v>
      </c>
      <c r="E59" s="363">
        <v>1.080000034017</v>
      </c>
      <c r="F59" s="361">
        <v>1.0000002756549999</v>
      </c>
      <c r="G59" s="362">
        <v>0.25000006891299997</v>
      </c>
      <c r="H59" s="364">
        <v>0</v>
      </c>
      <c r="I59" s="361">
        <v>0.27</v>
      </c>
      <c r="J59" s="362">
        <v>1.9999931086000001E-2</v>
      </c>
      <c r="K59" s="365">
        <v>0.26999992557199998</v>
      </c>
    </row>
    <row r="60" spans="1:11" ht="14.4" customHeight="1" thickBot="1" x14ac:dyDescent="0.35">
      <c r="A60" s="383" t="s">
        <v>276</v>
      </c>
      <c r="B60" s="361">
        <v>19.999999370047998</v>
      </c>
      <c r="C60" s="361">
        <v>32.955530000000003</v>
      </c>
      <c r="D60" s="362">
        <v>12.955530629950999</v>
      </c>
      <c r="E60" s="363">
        <v>1.6477765519000001</v>
      </c>
      <c r="F60" s="361">
        <v>35.584897351910001</v>
      </c>
      <c r="G60" s="362">
        <v>8.8962243379769994</v>
      </c>
      <c r="H60" s="364">
        <v>1.8557399999999999</v>
      </c>
      <c r="I60" s="361">
        <v>13.4259</v>
      </c>
      <c r="J60" s="362">
        <v>4.529675662022</v>
      </c>
      <c r="K60" s="365">
        <v>0.37729208172799999</v>
      </c>
    </row>
    <row r="61" spans="1:11" ht="14.4" customHeight="1" thickBot="1" x14ac:dyDescent="0.35">
      <c r="A61" s="382" t="s">
        <v>277</v>
      </c>
      <c r="B61" s="366">
        <v>3.6147431370260001</v>
      </c>
      <c r="C61" s="366">
        <v>7.87277</v>
      </c>
      <c r="D61" s="367">
        <v>4.2580268629729998</v>
      </c>
      <c r="E61" s="373">
        <v>2.1779611168919999</v>
      </c>
      <c r="F61" s="366">
        <v>7.5567821496359997</v>
      </c>
      <c r="G61" s="367">
        <v>1.8891955374089999</v>
      </c>
      <c r="H61" s="369">
        <v>0.26308999999999999</v>
      </c>
      <c r="I61" s="366">
        <v>0.74977000000000005</v>
      </c>
      <c r="J61" s="367">
        <v>-1.1394255374090001</v>
      </c>
      <c r="K61" s="374">
        <v>9.9218157299000007E-2</v>
      </c>
    </row>
    <row r="62" spans="1:11" ht="14.4" customHeight="1" thickBot="1" x14ac:dyDescent="0.35">
      <c r="A62" s="383" t="s">
        <v>278</v>
      </c>
      <c r="B62" s="361">
        <v>0.57106415609000005</v>
      </c>
      <c r="C62" s="361">
        <v>4.1965199999999996</v>
      </c>
      <c r="D62" s="362">
        <v>3.6254558439090001</v>
      </c>
      <c r="E62" s="363">
        <v>7.3485963971699997</v>
      </c>
      <c r="F62" s="361">
        <v>4.2962518258879996</v>
      </c>
      <c r="G62" s="362">
        <v>1.0740629564719999</v>
      </c>
      <c r="H62" s="364">
        <v>0</v>
      </c>
      <c r="I62" s="361">
        <v>0</v>
      </c>
      <c r="J62" s="362">
        <v>-1.0740629564719999</v>
      </c>
      <c r="K62" s="365">
        <v>0</v>
      </c>
    </row>
    <row r="63" spans="1:11" ht="14.4" customHeight="1" thickBot="1" x14ac:dyDescent="0.35">
      <c r="A63" s="383" t="s">
        <v>279</v>
      </c>
      <c r="B63" s="361">
        <v>0</v>
      </c>
      <c r="C63" s="361">
        <v>0.372</v>
      </c>
      <c r="D63" s="362">
        <v>0.372</v>
      </c>
      <c r="E63" s="371" t="s">
        <v>241</v>
      </c>
      <c r="F63" s="361">
        <v>0.41070856320900001</v>
      </c>
      <c r="G63" s="362">
        <v>0.10267714080199999</v>
      </c>
      <c r="H63" s="364">
        <v>0</v>
      </c>
      <c r="I63" s="361">
        <v>0</v>
      </c>
      <c r="J63" s="362">
        <v>-0.10267714080199999</v>
      </c>
      <c r="K63" s="365">
        <v>0</v>
      </c>
    </row>
    <row r="64" spans="1:11" ht="14.4" customHeight="1" thickBot="1" x14ac:dyDescent="0.35">
      <c r="A64" s="383" t="s">
        <v>280</v>
      </c>
      <c r="B64" s="361">
        <v>2.7409382802170001</v>
      </c>
      <c r="C64" s="361">
        <v>3.3042500000000001</v>
      </c>
      <c r="D64" s="362">
        <v>0.56331171978200001</v>
      </c>
      <c r="E64" s="363">
        <v>1.2055178417720001</v>
      </c>
      <c r="F64" s="361">
        <v>2.8498217605380001</v>
      </c>
      <c r="G64" s="362">
        <v>0.71245544013399997</v>
      </c>
      <c r="H64" s="364">
        <v>0.26308999999999999</v>
      </c>
      <c r="I64" s="361">
        <v>0.74977000000000005</v>
      </c>
      <c r="J64" s="362">
        <v>3.7314559864999999E-2</v>
      </c>
      <c r="K64" s="365">
        <v>0.26309364690100001</v>
      </c>
    </row>
    <row r="65" spans="1:11" ht="14.4" customHeight="1" thickBot="1" x14ac:dyDescent="0.35">
      <c r="A65" s="383" t="s">
        <v>281</v>
      </c>
      <c r="B65" s="361">
        <v>0.302740700719</v>
      </c>
      <c r="C65" s="361">
        <v>0</v>
      </c>
      <c r="D65" s="362">
        <v>-0.302740700719</v>
      </c>
      <c r="E65" s="363">
        <v>0</v>
      </c>
      <c r="F65" s="361">
        <v>0</v>
      </c>
      <c r="G65" s="362">
        <v>0</v>
      </c>
      <c r="H65" s="364">
        <v>0</v>
      </c>
      <c r="I65" s="361">
        <v>0</v>
      </c>
      <c r="J65" s="362">
        <v>0</v>
      </c>
      <c r="K65" s="365">
        <v>3</v>
      </c>
    </row>
    <row r="66" spans="1:11" ht="14.4" customHeight="1" thickBot="1" x14ac:dyDescent="0.35">
      <c r="A66" s="382" t="s">
        <v>282</v>
      </c>
      <c r="B66" s="366">
        <v>182.17346993897701</v>
      </c>
      <c r="C66" s="366">
        <v>253.20693</v>
      </c>
      <c r="D66" s="367">
        <v>71.033460061023007</v>
      </c>
      <c r="E66" s="373">
        <v>1.38992208956</v>
      </c>
      <c r="F66" s="366">
        <v>229.346113384765</v>
      </c>
      <c r="G66" s="367">
        <v>57.336528346191002</v>
      </c>
      <c r="H66" s="369">
        <v>0.99199999999999999</v>
      </c>
      <c r="I66" s="366">
        <v>27.949470000000002</v>
      </c>
      <c r="J66" s="367">
        <v>-29.387058346191001</v>
      </c>
      <c r="K66" s="374">
        <v>0.121865897736</v>
      </c>
    </row>
    <row r="67" spans="1:11" ht="14.4" customHeight="1" thickBot="1" x14ac:dyDescent="0.35">
      <c r="A67" s="383" t="s">
        <v>283</v>
      </c>
      <c r="B67" s="361">
        <v>101.31771940588099</v>
      </c>
      <c r="C67" s="361">
        <v>160.21385000000001</v>
      </c>
      <c r="D67" s="362">
        <v>58.896130594119001</v>
      </c>
      <c r="E67" s="363">
        <v>1.5813013847870001</v>
      </c>
      <c r="F67" s="361">
        <v>165.608650945042</v>
      </c>
      <c r="G67" s="362">
        <v>41.402162736260003</v>
      </c>
      <c r="H67" s="364">
        <v>0.99199999999999999</v>
      </c>
      <c r="I67" s="361">
        <v>21.176649999999999</v>
      </c>
      <c r="J67" s="362">
        <v>-20.225512736260001</v>
      </c>
      <c r="K67" s="365">
        <v>0.12787164124</v>
      </c>
    </row>
    <row r="68" spans="1:11" ht="14.4" customHeight="1" thickBot="1" x14ac:dyDescent="0.35">
      <c r="A68" s="383" t="s">
        <v>284</v>
      </c>
      <c r="B68" s="361">
        <v>80.855750533095005</v>
      </c>
      <c r="C68" s="361">
        <v>92.993080000000006</v>
      </c>
      <c r="D68" s="362">
        <v>12.137329466903999</v>
      </c>
      <c r="E68" s="363">
        <v>1.1501108998039999</v>
      </c>
      <c r="F68" s="361">
        <v>63.737462439722002</v>
      </c>
      <c r="G68" s="362">
        <v>15.93436560993</v>
      </c>
      <c r="H68" s="364">
        <v>0</v>
      </c>
      <c r="I68" s="361">
        <v>6.7728200000000003</v>
      </c>
      <c r="J68" s="362">
        <v>-9.1615456099300001</v>
      </c>
      <c r="K68" s="365">
        <v>0.106261211864</v>
      </c>
    </row>
    <row r="69" spans="1:11" ht="14.4" customHeight="1" thickBot="1" x14ac:dyDescent="0.35">
      <c r="A69" s="382" t="s">
        <v>285</v>
      </c>
      <c r="B69" s="366">
        <v>14.999999527536</v>
      </c>
      <c r="C69" s="366">
        <v>15.577999999999999</v>
      </c>
      <c r="D69" s="367">
        <v>0.57800047246300001</v>
      </c>
      <c r="E69" s="373">
        <v>1.0385333660439999</v>
      </c>
      <c r="F69" s="366">
        <v>45.900936081087998</v>
      </c>
      <c r="G69" s="367">
        <v>11.475234020272</v>
      </c>
      <c r="H69" s="369">
        <v>4.2350000000000003</v>
      </c>
      <c r="I69" s="366">
        <v>30.016999999999999</v>
      </c>
      <c r="J69" s="367">
        <v>18.541765979728002</v>
      </c>
      <c r="K69" s="374">
        <v>0.65395180496899996</v>
      </c>
    </row>
    <row r="70" spans="1:11" ht="14.4" customHeight="1" thickBot="1" x14ac:dyDescent="0.35">
      <c r="A70" s="383" t="s">
        <v>286</v>
      </c>
      <c r="B70" s="361">
        <v>9.9999996850239992</v>
      </c>
      <c r="C70" s="361">
        <v>11.343</v>
      </c>
      <c r="D70" s="362">
        <v>1.3430003149750001</v>
      </c>
      <c r="E70" s="363">
        <v>1.1343000357270001</v>
      </c>
      <c r="F70" s="361">
        <v>5.9009250548610002</v>
      </c>
      <c r="G70" s="362">
        <v>1.475231263715</v>
      </c>
      <c r="H70" s="364">
        <v>0</v>
      </c>
      <c r="I70" s="361">
        <v>0.372</v>
      </c>
      <c r="J70" s="362">
        <v>-1.1032312637149999</v>
      </c>
      <c r="K70" s="365">
        <v>6.3040963330000005E-2</v>
      </c>
    </row>
    <row r="71" spans="1:11" ht="14.4" customHeight="1" thickBot="1" x14ac:dyDescent="0.35">
      <c r="A71" s="383" t="s">
        <v>287</v>
      </c>
      <c r="B71" s="361">
        <v>4.9999998425119996</v>
      </c>
      <c r="C71" s="361">
        <v>4.2350000000000003</v>
      </c>
      <c r="D71" s="362">
        <v>-0.76499984251200004</v>
      </c>
      <c r="E71" s="363">
        <v>0.84700002667800001</v>
      </c>
      <c r="F71" s="361">
        <v>40.000011026225998</v>
      </c>
      <c r="G71" s="362">
        <v>10.000002756556</v>
      </c>
      <c r="H71" s="364">
        <v>4.2350000000000003</v>
      </c>
      <c r="I71" s="361">
        <v>29.645</v>
      </c>
      <c r="J71" s="362">
        <v>19.644997243443001</v>
      </c>
      <c r="K71" s="365">
        <v>0.74112479570400003</v>
      </c>
    </row>
    <row r="72" spans="1:11" ht="14.4" customHeight="1" thickBot="1" x14ac:dyDescent="0.35">
      <c r="A72" s="380" t="s">
        <v>34</v>
      </c>
      <c r="B72" s="361">
        <v>29140.999082129099</v>
      </c>
      <c r="C72" s="361">
        <v>27214.759020000001</v>
      </c>
      <c r="D72" s="362">
        <v>-1926.2400621291199</v>
      </c>
      <c r="E72" s="363">
        <v>0.93389931289899997</v>
      </c>
      <c r="F72" s="361">
        <v>28476.007849571099</v>
      </c>
      <c r="G72" s="362">
        <v>7119.0019623927901</v>
      </c>
      <c r="H72" s="364">
        <v>2260.1696499999998</v>
      </c>
      <c r="I72" s="361">
        <v>6571.2057999999997</v>
      </c>
      <c r="J72" s="362">
        <v>-547.79616239278596</v>
      </c>
      <c r="K72" s="365">
        <v>0.230762887646</v>
      </c>
    </row>
    <row r="73" spans="1:11" ht="14.4" customHeight="1" thickBot="1" x14ac:dyDescent="0.35">
      <c r="A73" s="386" t="s">
        <v>288</v>
      </c>
      <c r="B73" s="366">
        <v>21615.999319148399</v>
      </c>
      <c r="C73" s="366">
        <v>20183.235000000001</v>
      </c>
      <c r="D73" s="367">
        <v>-1432.7643191483801</v>
      </c>
      <c r="E73" s="373">
        <v>0.93371741468000002</v>
      </c>
      <c r="F73" s="366">
        <v>21060.0058053086</v>
      </c>
      <c r="G73" s="367">
        <v>5265.0014513271599</v>
      </c>
      <c r="H73" s="369">
        <v>1668.8009999999999</v>
      </c>
      <c r="I73" s="366">
        <v>4853.9669999999996</v>
      </c>
      <c r="J73" s="367">
        <v>-411.03445132715501</v>
      </c>
      <c r="K73" s="374">
        <v>0.230482699998</v>
      </c>
    </row>
    <row r="74" spans="1:11" ht="14.4" customHeight="1" thickBot="1" x14ac:dyDescent="0.35">
      <c r="A74" s="382" t="s">
        <v>289</v>
      </c>
      <c r="B74" s="366">
        <v>21499.999322802101</v>
      </c>
      <c r="C74" s="366">
        <v>19995.577000000001</v>
      </c>
      <c r="D74" s="367">
        <v>-1504.4223228021001</v>
      </c>
      <c r="E74" s="373">
        <v>0.93002686650199995</v>
      </c>
      <c r="F74" s="366">
        <v>20890.005758447202</v>
      </c>
      <c r="G74" s="367">
        <v>5222.5014396117904</v>
      </c>
      <c r="H74" s="369">
        <v>1665.75</v>
      </c>
      <c r="I74" s="366">
        <v>4801.5240000000003</v>
      </c>
      <c r="J74" s="367">
        <v>-420.97743961178901</v>
      </c>
      <c r="K74" s="374">
        <v>0.229847902174</v>
      </c>
    </row>
    <row r="75" spans="1:11" ht="14.4" customHeight="1" thickBot="1" x14ac:dyDescent="0.35">
      <c r="A75" s="383" t="s">
        <v>290</v>
      </c>
      <c r="B75" s="361">
        <v>21499.999322802101</v>
      </c>
      <c r="C75" s="361">
        <v>19995.577000000001</v>
      </c>
      <c r="D75" s="362">
        <v>-1504.4223228021001</v>
      </c>
      <c r="E75" s="363">
        <v>0.93002686650199995</v>
      </c>
      <c r="F75" s="361">
        <v>20890.005758447202</v>
      </c>
      <c r="G75" s="362">
        <v>5222.5014396117904</v>
      </c>
      <c r="H75" s="364">
        <v>1665.75</v>
      </c>
      <c r="I75" s="361">
        <v>4801.5240000000003</v>
      </c>
      <c r="J75" s="362">
        <v>-420.97743961178901</v>
      </c>
      <c r="K75" s="365">
        <v>0.229847902174</v>
      </c>
    </row>
    <row r="76" spans="1:11" ht="14.4" customHeight="1" thickBot="1" x14ac:dyDescent="0.35">
      <c r="A76" s="382" t="s">
        <v>291</v>
      </c>
      <c r="B76" s="366">
        <v>49.999998425120999</v>
      </c>
      <c r="C76" s="366">
        <v>109.52</v>
      </c>
      <c r="D76" s="367">
        <v>59.520001574878002</v>
      </c>
      <c r="E76" s="373">
        <v>2.190400068992</v>
      </c>
      <c r="F76" s="366">
        <v>110.000030322125</v>
      </c>
      <c r="G76" s="367">
        <v>27.500007580531001</v>
      </c>
      <c r="H76" s="369">
        <v>1.21</v>
      </c>
      <c r="I76" s="366">
        <v>40.43</v>
      </c>
      <c r="J76" s="367">
        <v>12.929992419468</v>
      </c>
      <c r="K76" s="374">
        <v>0.367545353229</v>
      </c>
    </row>
    <row r="77" spans="1:11" ht="14.4" customHeight="1" thickBot="1" x14ac:dyDescent="0.35">
      <c r="A77" s="383" t="s">
        <v>292</v>
      </c>
      <c r="B77" s="361">
        <v>49.999998425120999</v>
      </c>
      <c r="C77" s="361">
        <v>109.52</v>
      </c>
      <c r="D77" s="362">
        <v>59.520001574878002</v>
      </c>
      <c r="E77" s="363">
        <v>2.190400068992</v>
      </c>
      <c r="F77" s="361">
        <v>110.000030322125</v>
      </c>
      <c r="G77" s="362">
        <v>27.500007580531001</v>
      </c>
      <c r="H77" s="364">
        <v>1.21</v>
      </c>
      <c r="I77" s="361">
        <v>40.43</v>
      </c>
      <c r="J77" s="362">
        <v>12.929992419468</v>
      </c>
      <c r="K77" s="365">
        <v>0.367545353229</v>
      </c>
    </row>
    <row r="78" spans="1:11" ht="14.4" customHeight="1" thickBot="1" x14ac:dyDescent="0.35">
      <c r="A78" s="382" t="s">
        <v>293</v>
      </c>
      <c r="B78" s="366">
        <v>65.999997921160002</v>
      </c>
      <c r="C78" s="366">
        <v>78.138000000000005</v>
      </c>
      <c r="D78" s="367">
        <v>12.13800207884</v>
      </c>
      <c r="E78" s="373">
        <v>1.183909128199</v>
      </c>
      <c r="F78" s="366">
        <v>60.000016539340002</v>
      </c>
      <c r="G78" s="367">
        <v>15.000004134835001</v>
      </c>
      <c r="H78" s="369">
        <v>1.841</v>
      </c>
      <c r="I78" s="366">
        <v>12.013</v>
      </c>
      <c r="J78" s="367">
        <v>-2.9870041348349998</v>
      </c>
      <c r="K78" s="374">
        <v>0.200216611475</v>
      </c>
    </row>
    <row r="79" spans="1:11" ht="14.4" customHeight="1" thickBot="1" x14ac:dyDescent="0.35">
      <c r="A79" s="383" t="s">
        <v>294</v>
      </c>
      <c r="B79" s="361">
        <v>65.999997921160002</v>
      </c>
      <c r="C79" s="361">
        <v>78.138000000000005</v>
      </c>
      <c r="D79" s="362">
        <v>12.13800207884</v>
      </c>
      <c r="E79" s="363">
        <v>1.183909128199</v>
      </c>
      <c r="F79" s="361">
        <v>60.000016539340002</v>
      </c>
      <c r="G79" s="362">
        <v>15.000004134835001</v>
      </c>
      <c r="H79" s="364">
        <v>1.841</v>
      </c>
      <c r="I79" s="361">
        <v>12.013</v>
      </c>
      <c r="J79" s="362">
        <v>-2.9870041348349998</v>
      </c>
      <c r="K79" s="365">
        <v>0.200216611475</v>
      </c>
    </row>
    <row r="80" spans="1:11" ht="14.4" customHeight="1" thickBot="1" x14ac:dyDescent="0.35">
      <c r="A80" s="381" t="s">
        <v>295</v>
      </c>
      <c r="B80" s="361">
        <v>7309.9997697527097</v>
      </c>
      <c r="C80" s="361">
        <v>6830.7874599999996</v>
      </c>
      <c r="D80" s="362">
        <v>-479.21230975271402</v>
      </c>
      <c r="E80" s="363">
        <v>0.93444427840599997</v>
      </c>
      <c r="F80" s="361">
        <v>7103.0019579823002</v>
      </c>
      <c r="G80" s="362">
        <v>1775.75048949557</v>
      </c>
      <c r="H80" s="364">
        <v>566.35473000000002</v>
      </c>
      <c r="I80" s="361">
        <v>1645.0344299999999</v>
      </c>
      <c r="J80" s="362">
        <v>-130.716059495574</v>
      </c>
      <c r="K80" s="365">
        <v>0.231597068356</v>
      </c>
    </row>
    <row r="81" spans="1:11" ht="14.4" customHeight="1" thickBot="1" x14ac:dyDescent="0.35">
      <c r="A81" s="382" t="s">
        <v>296</v>
      </c>
      <c r="B81" s="366">
        <v>1934.99993905219</v>
      </c>
      <c r="C81" s="366">
        <v>1808.1432299999999</v>
      </c>
      <c r="D81" s="367">
        <v>-126.85670905219</v>
      </c>
      <c r="E81" s="373">
        <v>0.93444097516900004</v>
      </c>
      <c r="F81" s="366">
        <v>1880.00051823268</v>
      </c>
      <c r="G81" s="367">
        <v>470.00012955816999</v>
      </c>
      <c r="H81" s="369">
        <v>149.91722999999999</v>
      </c>
      <c r="I81" s="366">
        <v>435.45343000000003</v>
      </c>
      <c r="J81" s="367">
        <v>-34.546699558169003</v>
      </c>
      <c r="K81" s="374">
        <v>0.231624101045</v>
      </c>
    </row>
    <row r="82" spans="1:11" ht="14.4" customHeight="1" thickBot="1" x14ac:dyDescent="0.35">
      <c r="A82" s="383" t="s">
        <v>297</v>
      </c>
      <c r="B82" s="361">
        <v>1934.99993905219</v>
      </c>
      <c r="C82" s="361">
        <v>1808.1432299999999</v>
      </c>
      <c r="D82" s="362">
        <v>-126.85670905219</v>
      </c>
      <c r="E82" s="363">
        <v>0.93444097516900004</v>
      </c>
      <c r="F82" s="361">
        <v>1880.00051823268</v>
      </c>
      <c r="G82" s="362">
        <v>470.00012955816999</v>
      </c>
      <c r="H82" s="364">
        <v>149.91722999999999</v>
      </c>
      <c r="I82" s="361">
        <v>435.45343000000003</v>
      </c>
      <c r="J82" s="362">
        <v>-34.546699558169003</v>
      </c>
      <c r="K82" s="365">
        <v>0.231624101045</v>
      </c>
    </row>
    <row r="83" spans="1:11" ht="14.4" customHeight="1" thickBot="1" x14ac:dyDescent="0.35">
      <c r="A83" s="382" t="s">
        <v>298</v>
      </c>
      <c r="B83" s="366">
        <v>5374.9998307005199</v>
      </c>
      <c r="C83" s="366">
        <v>5022.6442299999999</v>
      </c>
      <c r="D83" s="367">
        <v>-352.35560070052497</v>
      </c>
      <c r="E83" s="373">
        <v>0.93444546757199998</v>
      </c>
      <c r="F83" s="366">
        <v>5223.0014397496197</v>
      </c>
      <c r="G83" s="367">
        <v>1305.7503599373999</v>
      </c>
      <c r="H83" s="369">
        <v>416.4375</v>
      </c>
      <c r="I83" s="366">
        <v>1209.5809999999999</v>
      </c>
      <c r="J83" s="367">
        <v>-96.169359937403996</v>
      </c>
      <c r="K83" s="374">
        <v>0.23158733803699999</v>
      </c>
    </row>
    <row r="84" spans="1:11" ht="14.4" customHeight="1" thickBot="1" x14ac:dyDescent="0.35">
      <c r="A84" s="383" t="s">
        <v>299</v>
      </c>
      <c r="B84" s="361">
        <v>5374.9998307005199</v>
      </c>
      <c r="C84" s="361">
        <v>5022.6442299999999</v>
      </c>
      <c r="D84" s="362">
        <v>-352.35560070052497</v>
      </c>
      <c r="E84" s="363">
        <v>0.93444546757199998</v>
      </c>
      <c r="F84" s="361">
        <v>5223.0014397496197</v>
      </c>
      <c r="G84" s="362">
        <v>1305.7503599373999</v>
      </c>
      <c r="H84" s="364">
        <v>416.4375</v>
      </c>
      <c r="I84" s="361">
        <v>1209.5809999999999</v>
      </c>
      <c r="J84" s="362">
        <v>-96.169359937403996</v>
      </c>
      <c r="K84" s="365">
        <v>0.23158733803699999</v>
      </c>
    </row>
    <row r="85" spans="1:11" ht="14.4" customHeight="1" thickBot="1" x14ac:dyDescent="0.35">
      <c r="A85" s="381" t="s">
        <v>300</v>
      </c>
      <c r="B85" s="361">
        <v>214.999993228021</v>
      </c>
      <c r="C85" s="361">
        <v>200.73656</v>
      </c>
      <c r="D85" s="362">
        <v>-14.263433228021</v>
      </c>
      <c r="E85" s="363">
        <v>0.93365844801200004</v>
      </c>
      <c r="F85" s="361">
        <v>313.000086280228</v>
      </c>
      <c r="G85" s="362">
        <v>78.250021570057001</v>
      </c>
      <c r="H85" s="364">
        <v>25.013919999999999</v>
      </c>
      <c r="I85" s="361">
        <v>72.204369999999997</v>
      </c>
      <c r="J85" s="362">
        <v>-6.0456515700560001</v>
      </c>
      <c r="K85" s="365">
        <v>0.230684824589</v>
      </c>
    </row>
    <row r="86" spans="1:11" ht="14.4" customHeight="1" thickBot="1" x14ac:dyDescent="0.35">
      <c r="A86" s="382" t="s">
        <v>301</v>
      </c>
      <c r="B86" s="366">
        <v>214.999993228021</v>
      </c>
      <c r="C86" s="366">
        <v>200.73656</v>
      </c>
      <c r="D86" s="367">
        <v>-14.263433228021</v>
      </c>
      <c r="E86" s="373">
        <v>0.93365844801200004</v>
      </c>
      <c r="F86" s="366">
        <v>313.000086280228</v>
      </c>
      <c r="G86" s="367">
        <v>78.250021570057001</v>
      </c>
      <c r="H86" s="369">
        <v>25.013919999999999</v>
      </c>
      <c r="I86" s="366">
        <v>72.204369999999997</v>
      </c>
      <c r="J86" s="367">
        <v>-6.0456515700560001</v>
      </c>
      <c r="K86" s="374">
        <v>0.230684824589</v>
      </c>
    </row>
    <row r="87" spans="1:11" ht="14.4" customHeight="1" thickBot="1" x14ac:dyDescent="0.35">
      <c r="A87" s="383" t="s">
        <v>302</v>
      </c>
      <c r="B87" s="361">
        <v>214.999993228021</v>
      </c>
      <c r="C87" s="361">
        <v>200.73656</v>
      </c>
      <c r="D87" s="362">
        <v>-14.263433228021</v>
      </c>
      <c r="E87" s="363">
        <v>0.93365844801200004</v>
      </c>
      <c r="F87" s="361">
        <v>313.000086280228</v>
      </c>
      <c r="G87" s="362">
        <v>78.250021570057001</v>
      </c>
      <c r="H87" s="364">
        <v>25.013919999999999</v>
      </c>
      <c r="I87" s="361">
        <v>72.204369999999997</v>
      </c>
      <c r="J87" s="362">
        <v>-6.0456515700560001</v>
      </c>
      <c r="K87" s="365">
        <v>0.230684824589</v>
      </c>
    </row>
    <row r="88" spans="1:11" ht="14.4" customHeight="1" thickBot="1" x14ac:dyDescent="0.35">
      <c r="A88" s="380" t="s">
        <v>303</v>
      </c>
      <c r="B88" s="361">
        <v>0</v>
      </c>
      <c r="C88" s="361">
        <v>53.902999999999999</v>
      </c>
      <c r="D88" s="362">
        <v>53.902999999999999</v>
      </c>
      <c r="E88" s="371" t="s">
        <v>223</v>
      </c>
      <c r="F88" s="361">
        <v>34.585955767621002</v>
      </c>
      <c r="G88" s="362">
        <v>8.6464889419049999</v>
      </c>
      <c r="H88" s="364">
        <v>11.715</v>
      </c>
      <c r="I88" s="361">
        <v>19.414999999999999</v>
      </c>
      <c r="J88" s="362">
        <v>10.768511058094001</v>
      </c>
      <c r="K88" s="365">
        <v>0.56135502313200003</v>
      </c>
    </row>
    <row r="89" spans="1:11" ht="14.4" customHeight="1" thickBot="1" x14ac:dyDescent="0.35">
      <c r="A89" s="381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34.585955767621002</v>
      </c>
      <c r="G89" s="362">
        <v>8.6464889419049999</v>
      </c>
      <c r="H89" s="364">
        <v>11.715</v>
      </c>
      <c r="I89" s="361">
        <v>19.414999999999999</v>
      </c>
      <c r="J89" s="362">
        <v>10.768511058094001</v>
      </c>
      <c r="K89" s="365">
        <v>0.56135502313200003</v>
      </c>
    </row>
    <row r="90" spans="1:11" ht="14.4" customHeight="1" thickBot="1" x14ac:dyDescent="0.35">
      <c r="A90" s="382" t="s">
        <v>305</v>
      </c>
      <c r="B90" s="366">
        <v>0</v>
      </c>
      <c r="C90" s="366">
        <v>17.721</v>
      </c>
      <c r="D90" s="367">
        <v>17.721</v>
      </c>
      <c r="E90" s="368" t="s">
        <v>223</v>
      </c>
      <c r="F90" s="366">
        <v>22.038615988878998</v>
      </c>
      <c r="G90" s="367">
        <v>5.509653997219</v>
      </c>
      <c r="H90" s="369">
        <v>11.715</v>
      </c>
      <c r="I90" s="366">
        <v>18.315000000000001</v>
      </c>
      <c r="J90" s="367">
        <v>12.80534600278</v>
      </c>
      <c r="K90" s="374">
        <v>0.83104129629699997</v>
      </c>
    </row>
    <row r="91" spans="1:11" ht="14.4" customHeight="1" thickBot="1" x14ac:dyDescent="0.35">
      <c r="A91" s="383" t="s">
        <v>306</v>
      </c>
      <c r="B91" s="361">
        <v>0</v>
      </c>
      <c r="C91" s="361">
        <v>1.74</v>
      </c>
      <c r="D91" s="362">
        <v>1.74</v>
      </c>
      <c r="E91" s="371" t="s">
        <v>223</v>
      </c>
      <c r="F91" s="361">
        <v>2.0805673590449998</v>
      </c>
      <c r="G91" s="362">
        <v>0.52014183976100004</v>
      </c>
      <c r="H91" s="364">
        <v>0</v>
      </c>
      <c r="I91" s="361">
        <v>0</v>
      </c>
      <c r="J91" s="362">
        <v>-0.52014183976100004</v>
      </c>
      <c r="K91" s="365">
        <v>0</v>
      </c>
    </row>
    <row r="92" spans="1:11" ht="14.4" customHeight="1" thickBot="1" x14ac:dyDescent="0.35">
      <c r="A92" s="383" t="s">
        <v>307</v>
      </c>
      <c r="B92" s="361">
        <v>0</v>
      </c>
      <c r="C92" s="361">
        <v>15.881</v>
      </c>
      <c r="D92" s="362">
        <v>15.881</v>
      </c>
      <c r="E92" s="371" t="s">
        <v>223</v>
      </c>
      <c r="F92" s="361">
        <v>19.871604755360998</v>
      </c>
      <c r="G92" s="362">
        <v>4.96790118884</v>
      </c>
      <c r="H92" s="364">
        <v>11</v>
      </c>
      <c r="I92" s="361">
        <v>17.600000000000001</v>
      </c>
      <c r="J92" s="362">
        <v>12.632098811159</v>
      </c>
      <c r="K92" s="365">
        <v>0.88568589284400001</v>
      </c>
    </row>
    <row r="93" spans="1:11" ht="14.4" customHeight="1" thickBot="1" x14ac:dyDescent="0.35">
      <c r="A93" s="383" t="s">
        <v>308</v>
      </c>
      <c r="B93" s="361">
        <v>0</v>
      </c>
      <c r="C93" s="361">
        <v>0.1</v>
      </c>
      <c r="D93" s="362">
        <v>0.1</v>
      </c>
      <c r="E93" s="371" t="s">
        <v>223</v>
      </c>
      <c r="F93" s="361">
        <v>8.6443874471999999E-2</v>
      </c>
      <c r="G93" s="362">
        <v>2.1610968618E-2</v>
      </c>
      <c r="H93" s="364">
        <v>0.71499999999999997</v>
      </c>
      <c r="I93" s="361">
        <v>0.71499999999999997</v>
      </c>
      <c r="J93" s="362">
        <v>0.69338903138100005</v>
      </c>
      <c r="K93" s="365">
        <v>8.2712627628360007</v>
      </c>
    </row>
    <row r="94" spans="1:11" ht="14.4" customHeight="1" thickBot="1" x14ac:dyDescent="0.35">
      <c r="A94" s="385" t="s">
        <v>309</v>
      </c>
      <c r="B94" s="361">
        <v>0</v>
      </c>
      <c r="C94" s="361">
        <v>22.181999999999999</v>
      </c>
      <c r="D94" s="362">
        <v>22.181999999999999</v>
      </c>
      <c r="E94" s="371" t="s">
        <v>241</v>
      </c>
      <c r="F94" s="361">
        <v>0</v>
      </c>
      <c r="G94" s="362">
        <v>0</v>
      </c>
      <c r="H94" s="364">
        <v>0</v>
      </c>
      <c r="I94" s="361">
        <v>0</v>
      </c>
      <c r="J94" s="362">
        <v>0</v>
      </c>
      <c r="K94" s="372" t="s">
        <v>223</v>
      </c>
    </row>
    <row r="95" spans="1:11" ht="14.4" customHeight="1" thickBot="1" x14ac:dyDescent="0.35">
      <c r="A95" s="383" t="s">
        <v>310</v>
      </c>
      <c r="B95" s="361">
        <v>0</v>
      </c>
      <c r="C95" s="361">
        <v>22.181999999999999</v>
      </c>
      <c r="D95" s="362">
        <v>22.181999999999999</v>
      </c>
      <c r="E95" s="371" t="s">
        <v>241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5" t="s">
        <v>311</v>
      </c>
      <c r="B96" s="361">
        <v>0</v>
      </c>
      <c r="C96" s="361">
        <v>14</v>
      </c>
      <c r="D96" s="362">
        <v>14</v>
      </c>
      <c r="E96" s="371" t="s">
        <v>223</v>
      </c>
      <c r="F96" s="361">
        <v>12.547339778742</v>
      </c>
      <c r="G96" s="362">
        <v>3.1368349446849999</v>
      </c>
      <c r="H96" s="364">
        <v>0</v>
      </c>
      <c r="I96" s="361">
        <v>1.1000000000000001</v>
      </c>
      <c r="J96" s="362">
        <v>-2.0368349446849998</v>
      </c>
      <c r="K96" s="365">
        <v>8.7667985357000003E-2</v>
      </c>
    </row>
    <row r="97" spans="1:11" ht="14.4" customHeight="1" thickBot="1" x14ac:dyDescent="0.35">
      <c r="A97" s="383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12.547339778742</v>
      </c>
      <c r="G97" s="362">
        <v>3.1368349446849999</v>
      </c>
      <c r="H97" s="364">
        <v>0</v>
      </c>
      <c r="I97" s="361">
        <v>1.1000000000000001</v>
      </c>
      <c r="J97" s="362">
        <v>-2.0368349446849998</v>
      </c>
      <c r="K97" s="365">
        <v>8.7667985357000003E-2</v>
      </c>
    </row>
    <row r="98" spans="1:11" ht="14.4" customHeight="1" thickBot="1" x14ac:dyDescent="0.35">
      <c r="A98" s="380" t="s">
        <v>313</v>
      </c>
      <c r="B98" s="361">
        <v>773.34749735672801</v>
      </c>
      <c r="C98" s="361">
        <v>792.21799999999996</v>
      </c>
      <c r="D98" s="362">
        <v>18.870502643272001</v>
      </c>
      <c r="E98" s="363">
        <v>1.0244010651190001</v>
      </c>
      <c r="F98" s="361">
        <v>592.00147682466104</v>
      </c>
      <c r="G98" s="362">
        <v>148.000369206165</v>
      </c>
      <c r="H98" s="364">
        <v>49.210999999999999</v>
      </c>
      <c r="I98" s="361">
        <v>151.08699999999999</v>
      </c>
      <c r="J98" s="362">
        <v>3.0866307938339999</v>
      </c>
      <c r="K98" s="365">
        <v>0.25521389036100001</v>
      </c>
    </row>
    <row r="99" spans="1:11" ht="14.4" customHeight="1" thickBot="1" x14ac:dyDescent="0.35">
      <c r="A99" s="381" t="s">
        <v>314</v>
      </c>
      <c r="B99" s="361">
        <v>734.34749735672801</v>
      </c>
      <c r="C99" s="361">
        <v>749.79499999999996</v>
      </c>
      <c r="D99" s="362">
        <v>15.447502643271999</v>
      </c>
      <c r="E99" s="363">
        <v>1.0210356850110001</v>
      </c>
      <c r="F99" s="361">
        <v>592.00147682466104</v>
      </c>
      <c r="G99" s="362">
        <v>148.000369206165</v>
      </c>
      <c r="H99" s="364">
        <v>49.210999999999999</v>
      </c>
      <c r="I99" s="361">
        <v>147.63499999999999</v>
      </c>
      <c r="J99" s="362">
        <v>-0.36536920616500002</v>
      </c>
      <c r="K99" s="365">
        <v>0.24938282382599999</v>
      </c>
    </row>
    <row r="100" spans="1:11" ht="14.4" customHeight="1" thickBot="1" x14ac:dyDescent="0.35">
      <c r="A100" s="382" t="s">
        <v>315</v>
      </c>
      <c r="B100" s="366">
        <v>734.34749735672801</v>
      </c>
      <c r="C100" s="366">
        <v>749.79499999999996</v>
      </c>
      <c r="D100" s="367">
        <v>15.447502643271999</v>
      </c>
      <c r="E100" s="373">
        <v>1.0210356850110001</v>
      </c>
      <c r="F100" s="366">
        <v>592.00147682466104</v>
      </c>
      <c r="G100" s="367">
        <v>148.000369206165</v>
      </c>
      <c r="H100" s="369">
        <v>49.210999999999999</v>
      </c>
      <c r="I100" s="366">
        <v>147.63499999999999</v>
      </c>
      <c r="J100" s="367">
        <v>-0.36536920616500002</v>
      </c>
      <c r="K100" s="374">
        <v>0.24938282382599999</v>
      </c>
    </row>
    <row r="101" spans="1:11" ht="14.4" customHeight="1" thickBot="1" x14ac:dyDescent="0.35">
      <c r="A101" s="383" t="s">
        <v>316</v>
      </c>
      <c r="B101" s="361">
        <v>42.999998645601998</v>
      </c>
      <c r="C101" s="361">
        <v>42.9</v>
      </c>
      <c r="D101" s="362">
        <v>-9.9998645602000003E-2</v>
      </c>
      <c r="E101" s="363">
        <v>0.99767445002900002</v>
      </c>
      <c r="F101" s="361">
        <v>0</v>
      </c>
      <c r="G101" s="362">
        <v>0</v>
      </c>
      <c r="H101" s="364">
        <v>0</v>
      </c>
      <c r="I101" s="361">
        <v>0</v>
      </c>
      <c r="J101" s="362">
        <v>0</v>
      </c>
      <c r="K101" s="372" t="s">
        <v>223</v>
      </c>
    </row>
    <row r="102" spans="1:11" ht="14.4" customHeight="1" thickBot="1" x14ac:dyDescent="0.35">
      <c r="A102" s="383" t="s">
        <v>317</v>
      </c>
      <c r="B102" s="361">
        <v>2.9999999055069999</v>
      </c>
      <c r="C102" s="361">
        <v>2.6520000000000001</v>
      </c>
      <c r="D102" s="362">
        <v>-0.347999905507</v>
      </c>
      <c r="E102" s="363">
        <v>0.88400002784300002</v>
      </c>
      <c r="F102" s="361">
        <v>3.000007483908</v>
      </c>
      <c r="G102" s="362">
        <v>0.750001870977</v>
      </c>
      <c r="H102" s="364">
        <v>0.221</v>
      </c>
      <c r="I102" s="361">
        <v>0.66300000000000003</v>
      </c>
      <c r="J102" s="362">
        <v>-8.7001870977000004E-2</v>
      </c>
      <c r="K102" s="365">
        <v>0.22099944868599999</v>
      </c>
    </row>
    <row r="103" spans="1:11" ht="14.4" customHeight="1" thickBot="1" x14ac:dyDescent="0.35">
      <c r="A103" s="383" t="s">
        <v>318</v>
      </c>
      <c r="B103" s="361">
        <v>532.99998321178202</v>
      </c>
      <c r="C103" s="361">
        <v>550.31899999999996</v>
      </c>
      <c r="D103" s="362">
        <v>17.319016788218001</v>
      </c>
      <c r="E103" s="363">
        <v>1.0324934659160001</v>
      </c>
      <c r="F103" s="361">
        <v>558.00139200702904</v>
      </c>
      <c r="G103" s="362">
        <v>139.500348001757</v>
      </c>
      <c r="H103" s="364">
        <v>46.468000000000004</v>
      </c>
      <c r="I103" s="361">
        <v>139.40600000000001</v>
      </c>
      <c r="J103" s="362">
        <v>-9.4348001757000005E-2</v>
      </c>
      <c r="K103" s="365">
        <v>0.24983091798099999</v>
      </c>
    </row>
    <row r="104" spans="1:11" ht="14.4" customHeight="1" thickBot="1" x14ac:dyDescent="0.35">
      <c r="A104" s="383" t="s">
        <v>319</v>
      </c>
      <c r="B104" s="361">
        <v>9.3477911851769999</v>
      </c>
      <c r="C104" s="361">
        <v>8.7119999999999997</v>
      </c>
      <c r="D104" s="362">
        <v>-0.63579118517699995</v>
      </c>
      <c r="E104" s="363">
        <v>0.93198487508000005</v>
      </c>
      <c r="F104" s="361">
        <v>9.0000224517260001</v>
      </c>
      <c r="G104" s="362">
        <v>2.250005612931</v>
      </c>
      <c r="H104" s="364">
        <v>0.72599999999999998</v>
      </c>
      <c r="I104" s="361">
        <v>2.1779999999999999</v>
      </c>
      <c r="J104" s="362">
        <v>-7.2005612930999996E-2</v>
      </c>
      <c r="K104" s="365">
        <v>0.241999396299</v>
      </c>
    </row>
    <row r="105" spans="1:11" ht="14.4" customHeight="1" thickBot="1" x14ac:dyDescent="0.35">
      <c r="A105" s="383" t="s">
        <v>320</v>
      </c>
      <c r="B105" s="361">
        <v>21.999728314363001</v>
      </c>
      <c r="C105" s="361">
        <v>21.552</v>
      </c>
      <c r="D105" s="362">
        <v>-0.44772831436299998</v>
      </c>
      <c r="E105" s="363">
        <v>0.97964846165499997</v>
      </c>
      <c r="F105" s="361">
        <v>22.000054881996999</v>
      </c>
      <c r="G105" s="362">
        <v>5.5000137204990001</v>
      </c>
      <c r="H105" s="364">
        <v>1.796</v>
      </c>
      <c r="I105" s="361">
        <v>5.3879999999999999</v>
      </c>
      <c r="J105" s="362">
        <v>-0.11201372049900001</v>
      </c>
      <c r="K105" s="365">
        <v>0.24490847995100001</v>
      </c>
    </row>
    <row r="106" spans="1:11" ht="14.4" customHeight="1" thickBot="1" x14ac:dyDescent="0.35">
      <c r="A106" s="383" t="s">
        <v>321</v>
      </c>
      <c r="B106" s="361">
        <v>123.99999609429599</v>
      </c>
      <c r="C106" s="361">
        <v>123.66</v>
      </c>
      <c r="D106" s="362">
        <v>-0.339996094295</v>
      </c>
      <c r="E106" s="363">
        <v>0.99725809592699999</v>
      </c>
      <c r="F106" s="361">
        <v>0</v>
      </c>
      <c r="G106" s="362">
        <v>0</v>
      </c>
      <c r="H106" s="364">
        <v>0</v>
      </c>
      <c r="I106" s="361">
        <v>0</v>
      </c>
      <c r="J106" s="362">
        <v>0</v>
      </c>
      <c r="K106" s="372" t="s">
        <v>223</v>
      </c>
    </row>
    <row r="107" spans="1:11" ht="14.4" customHeight="1" thickBot="1" x14ac:dyDescent="0.35">
      <c r="A107" s="381" t="s">
        <v>322</v>
      </c>
      <c r="B107" s="361">
        <v>39</v>
      </c>
      <c r="C107" s="361">
        <v>42.423000000000002</v>
      </c>
      <c r="D107" s="362">
        <v>3.423</v>
      </c>
      <c r="E107" s="363">
        <v>1.0877692307689999</v>
      </c>
      <c r="F107" s="361">
        <v>0</v>
      </c>
      <c r="G107" s="362">
        <v>0</v>
      </c>
      <c r="H107" s="364">
        <v>0</v>
      </c>
      <c r="I107" s="361">
        <v>3.452</v>
      </c>
      <c r="J107" s="362">
        <v>3.452</v>
      </c>
      <c r="K107" s="372" t="s">
        <v>223</v>
      </c>
    </row>
    <row r="108" spans="1:11" ht="14.4" customHeight="1" thickBot="1" x14ac:dyDescent="0.35">
      <c r="A108" s="382" t="s">
        <v>323</v>
      </c>
      <c r="B108" s="366">
        <v>39</v>
      </c>
      <c r="C108" s="366">
        <v>39.277000000000001</v>
      </c>
      <c r="D108" s="367">
        <v>0.27700000000000002</v>
      </c>
      <c r="E108" s="373">
        <v>1.0071025641019999</v>
      </c>
      <c r="F108" s="366">
        <v>0</v>
      </c>
      <c r="G108" s="367">
        <v>0</v>
      </c>
      <c r="H108" s="369">
        <v>0</v>
      </c>
      <c r="I108" s="366">
        <v>0</v>
      </c>
      <c r="J108" s="367">
        <v>0</v>
      </c>
      <c r="K108" s="370" t="s">
        <v>223</v>
      </c>
    </row>
    <row r="109" spans="1:11" ht="14.4" customHeight="1" thickBot="1" x14ac:dyDescent="0.35">
      <c r="A109" s="383" t="s">
        <v>324</v>
      </c>
      <c r="B109" s="361">
        <v>39</v>
      </c>
      <c r="C109" s="361">
        <v>39.277000000000001</v>
      </c>
      <c r="D109" s="362">
        <v>0.27700000000000002</v>
      </c>
      <c r="E109" s="363">
        <v>1.0071025641019999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223</v>
      </c>
    </row>
    <row r="110" spans="1:11" ht="14.4" customHeight="1" thickBot="1" x14ac:dyDescent="0.35">
      <c r="A110" s="382" t="s">
        <v>325</v>
      </c>
      <c r="B110" s="366">
        <v>0</v>
      </c>
      <c r="C110" s="366">
        <v>3.1459999999999999</v>
      </c>
      <c r="D110" s="367">
        <v>3.1459999999999999</v>
      </c>
      <c r="E110" s="368" t="s">
        <v>223</v>
      </c>
      <c r="F110" s="366">
        <v>0</v>
      </c>
      <c r="G110" s="367">
        <v>0</v>
      </c>
      <c r="H110" s="369">
        <v>0</v>
      </c>
      <c r="I110" s="366">
        <v>0</v>
      </c>
      <c r="J110" s="367">
        <v>0</v>
      </c>
      <c r="K110" s="374">
        <v>3</v>
      </c>
    </row>
    <row r="111" spans="1:11" ht="14.4" customHeight="1" thickBot="1" x14ac:dyDescent="0.35">
      <c r="A111" s="383" t="s">
        <v>326</v>
      </c>
      <c r="B111" s="361">
        <v>0</v>
      </c>
      <c r="C111" s="361">
        <v>3.1459999999999999</v>
      </c>
      <c r="D111" s="362">
        <v>3.1459999999999999</v>
      </c>
      <c r="E111" s="371" t="s">
        <v>223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65">
        <v>3</v>
      </c>
    </row>
    <row r="112" spans="1:11" ht="14.4" customHeight="1" thickBot="1" x14ac:dyDescent="0.35">
      <c r="A112" s="382" t="s">
        <v>327</v>
      </c>
      <c r="B112" s="366">
        <v>0</v>
      </c>
      <c r="C112" s="366">
        <v>0</v>
      </c>
      <c r="D112" s="367">
        <v>0</v>
      </c>
      <c r="E112" s="373">
        <v>1</v>
      </c>
      <c r="F112" s="366">
        <v>0</v>
      </c>
      <c r="G112" s="367">
        <v>0</v>
      </c>
      <c r="H112" s="369">
        <v>0</v>
      </c>
      <c r="I112" s="366">
        <v>3.452</v>
      </c>
      <c r="J112" s="367">
        <v>3.452</v>
      </c>
      <c r="K112" s="370" t="s">
        <v>241</v>
      </c>
    </row>
    <row r="113" spans="1:11" ht="14.4" customHeight="1" thickBot="1" x14ac:dyDescent="0.35">
      <c r="A113" s="383" t="s">
        <v>328</v>
      </c>
      <c r="B113" s="361">
        <v>0</v>
      </c>
      <c r="C113" s="361">
        <v>0</v>
      </c>
      <c r="D113" s="362">
        <v>0</v>
      </c>
      <c r="E113" s="363">
        <v>1</v>
      </c>
      <c r="F113" s="361">
        <v>0</v>
      </c>
      <c r="G113" s="362">
        <v>0</v>
      </c>
      <c r="H113" s="364">
        <v>0</v>
      </c>
      <c r="I113" s="361">
        <v>3.452</v>
      </c>
      <c r="J113" s="362">
        <v>3.452</v>
      </c>
      <c r="K113" s="372" t="s">
        <v>241</v>
      </c>
    </row>
    <row r="114" spans="1:11" ht="14.4" customHeight="1" thickBot="1" x14ac:dyDescent="0.35">
      <c r="A114" s="379" t="s">
        <v>329</v>
      </c>
      <c r="B114" s="361">
        <v>68783.571866138998</v>
      </c>
      <c r="C114" s="361">
        <v>76332.435679999995</v>
      </c>
      <c r="D114" s="362">
        <v>7548.8638138609804</v>
      </c>
      <c r="E114" s="363">
        <v>1.1097480635129999</v>
      </c>
      <c r="F114" s="361">
        <v>76658.757607431602</v>
      </c>
      <c r="G114" s="362">
        <v>19164.689401857901</v>
      </c>
      <c r="H114" s="364">
        <v>6226.74377</v>
      </c>
      <c r="I114" s="361">
        <v>19583.69022</v>
      </c>
      <c r="J114" s="362">
        <v>419.00081814211097</v>
      </c>
      <c r="K114" s="365">
        <v>0.25546579192199997</v>
      </c>
    </row>
    <row r="115" spans="1:11" ht="14.4" customHeight="1" thickBot="1" x14ac:dyDescent="0.35">
      <c r="A115" s="380" t="s">
        <v>330</v>
      </c>
      <c r="B115" s="361">
        <v>68749.571866138998</v>
      </c>
      <c r="C115" s="361">
        <v>76331.938930000004</v>
      </c>
      <c r="D115" s="362">
        <v>7582.3670638609901</v>
      </c>
      <c r="E115" s="363">
        <v>1.110289662292</v>
      </c>
      <c r="F115" s="361">
        <v>76658.358927856199</v>
      </c>
      <c r="G115" s="362">
        <v>19164.589731963999</v>
      </c>
      <c r="H115" s="364">
        <v>6226.74377</v>
      </c>
      <c r="I115" s="361">
        <v>19579.557990000001</v>
      </c>
      <c r="J115" s="362">
        <v>414.96825803595902</v>
      </c>
      <c r="K115" s="365">
        <v>0.25541321603799999</v>
      </c>
    </row>
    <row r="116" spans="1:11" ht="14.4" customHeight="1" thickBot="1" x14ac:dyDescent="0.35">
      <c r="A116" s="381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19164.589731963999</v>
      </c>
      <c r="H116" s="364">
        <v>6226.74377</v>
      </c>
      <c r="I116" s="361">
        <v>19579.557990000001</v>
      </c>
      <c r="J116" s="362">
        <v>414.96825803595902</v>
      </c>
      <c r="K116" s="365">
        <v>0.25541321603799999</v>
      </c>
    </row>
    <row r="117" spans="1:11" ht="14.4" customHeight="1" thickBot="1" x14ac:dyDescent="0.35">
      <c r="A117" s="382" t="s">
        <v>332</v>
      </c>
      <c r="B117" s="366">
        <v>66.753118273507994</v>
      </c>
      <c r="C117" s="366">
        <v>151.03792000000001</v>
      </c>
      <c r="D117" s="367">
        <v>84.284801726490997</v>
      </c>
      <c r="E117" s="373">
        <v>2.2626346739510002</v>
      </c>
      <c r="F117" s="366">
        <v>127.804353982121</v>
      </c>
      <c r="G117" s="367">
        <v>31.951088495530001</v>
      </c>
      <c r="H117" s="369">
        <v>0</v>
      </c>
      <c r="I117" s="366">
        <v>3.0087999999999999</v>
      </c>
      <c r="J117" s="367">
        <v>-28.942288495530001</v>
      </c>
      <c r="K117" s="374">
        <v>2.3542233940000001E-2</v>
      </c>
    </row>
    <row r="118" spans="1:11" ht="14.4" customHeight="1" thickBot="1" x14ac:dyDescent="0.35">
      <c r="A118" s="383" t="s">
        <v>333</v>
      </c>
      <c r="B118" s="361">
        <v>0</v>
      </c>
      <c r="C118" s="361">
        <v>4.6470000000000002</v>
      </c>
      <c r="D118" s="362">
        <v>4.6470000000000002</v>
      </c>
      <c r="E118" s="371" t="s">
        <v>241</v>
      </c>
      <c r="F118" s="361">
        <v>4.7717250071150001</v>
      </c>
      <c r="G118" s="362">
        <v>1.192931251778</v>
      </c>
      <c r="H118" s="364">
        <v>0</v>
      </c>
      <c r="I118" s="361">
        <v>0</v>
      </c>
      <c r="J118" s="362">
        <v>-1.192931251778</v>
      </c>
      <c r="K118" s="365">
        <v>0</v>
      </c>
    </row>
    <row r="119" spans="1:11" ht="14.4" customHeight="1" thickBot="1" x14ac:dyDescent="0.35">
      <c r="A119" s="383" t="s">
        <v>334</v>
      </c>
      <c r="B119" s="361">
        <v>30</v>
      </c>
      <c r="C119" s="361">
        <v>112.26308</v>
      </c>
      <c r="D119" s="362">
        <v>82.263080000000002</v>
      </c>
      <c r="E119" s="363">
        <v>3.7421026666660002</v>
      </c>
      <c r="F119" s="361">
        <v>90.824934914175998</v>
      </c>
      <c r="G119" s="362">
        <v>22.706233728543999</v>
      </c>
      <c r="H119" s="364">
        <v>0</v>
      </c>
      <c r="I119" s="361">
        <v>1.0780000000000001</v>
      </c>
      <c r="J119" s="362">
        <v>-21.628233728544</v>
      </c>
      <c r="K119" s="365">
        <v>1.1868987310000001E-2</v>
      </c>
    </row>
    <row r="120" spans="1:11" ht="14.4" customHeight="1" thickBot="1" x14ac:dyDescent="0.35">
      <c r="A120" s="383" t="s">
        <v>335</v>
      </c>
      <c r="B120" s="361">
        <v>36.753118273508001</v>
      </c>
      <c r="C120" s="361">
        <v>34.127839999999999</v>
      </c>
      <c r="D120" s="362">
        <v>-2.625278273508</v>
      </c>
      <c r="E120" s="363">
        <v>0.92856991741499995</v>
      </c>
      <c r="F120" s="361">
        <v>32.207694060828999</v>
      </c>
      <c r="G120" s="362">
        <v>8.0519235152069992</v>
      </c>
      <c r="H120" s="364">
        <v>0</v>
      </c>
      <c r="I120" s="361">
        <v>1.9308000000000001</v>
      </c>
      <c r="J120" s="362">
        <v>-6.1211235152069996</v>
      </c>
      <c r="K120" s="365">
        <v>5.9948408486999998E-2</v>
      </c>
    </row>
    <row r="121" spans="1:11" ht="14.4" customHeight="1" thickBot="1" x14ac:dyDescent="0.35">
      <c r="A121" s="382" t="s">
        <v>336</v>
      </c>
      <c r="B121" s="366">
        <v>72.818747847580994</v>
      </c>
      <c r="C121" s="366">
        <v>93.088269999999994</v>
      </c>
      <c r="D121" s="367">
        <v>20.269522152417998</v>
      </c>
      <c r="E121" s="373">
        <v>1.278355818406</v>
      </c>
      <c r="F121" s="366">
        <v>87.799603945247</v>
      </c>
      <c r="G121" s="367">
        <v>21.949900986311999</v>
      </c>
      <c r="H121" s="369">
        <v>-1.0213699999999999</v>
      </c>
      <c r="I121" s="366">
        <v>21.926780000000001</v>
      </c>
      <c r="J121" s="367">
        <v>-2.3120986311E-2</v>
      </c>
      <c r="K121" s="374">
        <v>0.249736661838</v>
      </c>
    </row>
    <row r="122" spans="1:11" ht="14.4" customHeight="1" thickBot="1" x14ac:dyDescent="0.35">
      <c r="A122" s="383" t="s">
        <v>337</v>
      </c>
      <c r="B122" s="361">
        <v>72.000000000018005</v>
      </c>
      <c r="C122" s="361">
        <v>85.723770000000002</v>
      </c>
      <c r="D122" s="362">
        <v>13.723769999981</v>
      </c>
      <c r="E122" s="363">
        <v>1.190607916666</v>
      </c>
      <c r="F122" s="361">
        <v>77.000007720686</v>
      </c>
      <c r="G122" s="362">
        <v>19.250001930170999</v>
      </c>
      <c r="H122" s="364">
        <v>0.35472999999999999</v>
      </c>
      <c r="I122" s="361">
        <v>17.656580000000002</v>
      </c>
      <c r="J122" s="362">
        <v>-1.593421930171</v>
      </c>
      <c r="K122" s="365">
        <v>0.22930621077400001</v>
      </c>
    </row>
    <row r="123" spans="1:11" ht="14.4" customHeight="1" thickBot="1" x14ac:dyDescent="0.35">
      <c r="A123" s="383" t="s">
        <v>338</v>
      </c>
      <c r="B123" s="361">
        <v>0.81874784756300001</v>
      </c>
      <c r="C123" s="361">
        <v>7.3644999999999996</v>
      </c>
      <c r="D123" s="362">
        <v>6.5457521524360001</v>
      </c>
      <c r="E123" s="363">
        <v>8.9948328070959995</v>
      </c>
      <c r="F123" s="361">
        <v>10.799596224561</v>
      </c>
      <c r="G123" s="362">
        <v>2.69989905614</v>
      </c>
      <c r="H123" s="364">
        <v>-1.3761000000000001</v>
      </c>
      <c r="I123" s="361">
        <v>4.2702</v>
      </c>
      <c r="J123" s="362">
        <v>1.5703009438590001</v>
      </c>
      <c r="K123" s="365">
        <v>0.395403671693</v>
      </c>
    </row>
    <row r="124" spans="1:11" ht="14.4" customHeight="1" thickBot="1" x14ac:dyDescent="0.35">
      <c r="A124" s="382" t="s">
        <v>339</v>
      </c>
      <c r="B124" s="366">
        <v>389.00000000010198</v>
      </c>
      <c r="C124" s="366">
        <v>258.27828</v>
      </c>
      <c r="D124" s="367">
        <v>-130.72172000010201</v>
      </c>
      <c r="E124" s="373">
        <v>0.66395444729999997</v>
      </c>
      <c r="F124" s="366">
        <v>198.74732504530499</v>
      </c>
      <c r="G124" s="367">
        <v>49.686831261325999</v>
      </c>
      <c r="H124" s="369">
        <v>17.23882</v>
      </c>
      <c r="I124" s="366">
        <v>47.165390000000002</v>
      </c>
      <c r="J124" s="367">
        <v>-2.5214412613260002</v>
      </c>
      <c r="K124" s="374">
        <v>0.23731333233900001</v>
      </c>
    </row>
    <row r="125" spans="1:11" ht="14.4" customHeight="1" thickBot="1" x14ac:dyDescent="0.35">
      <c r="A125" s="383" t="s">
        <v>340</v>
      </c>
      <c r="B125" s="361">
        <v>271.000000000071</v>
      </c>
      <c r="C125" s="361">
        <v>231.87628000000001</v>
      </c>
      <c r="D125" s="362">
        <v>-39.123720000070001</v>
      </c>
      <c r="E125" s="363">
        <v>0.85563202951999995</v>
      </c>
      <c r="F125" s="361">
        <v>181.74732334073801</v>
      </c>
      <c r="G125" s="362">
        <v>45.436830835183997</v>
      </c>
      <c r="H125" s="364">
        <v>14.98382</v>
      </c>
      <c r="I125" s="361">
        <v>43.72692</v>
      </c>
      <c r="J125" s="362">
        <v>-1.709910835184</v>
      </c>
      <c r="K125" s="365">
        <v>0.240591823836</v>
      </c>
    </row>
    <row r="126" spans="1:11" ht="14.4" customHeight="1" thickBot="1" x14ac:dyDescent="0.35">
      <c r="A126" s="383" t="s">
        <v>341</v>
      </c>
      <c r="B126" s="361">
        <v>118.00000000003099</v>
      </c>
      <c r="C126" s="361">
        <v>26.402000000000001</v>
      </c>
      <c r="D126" s="362">
        <v>-91.598000000029998</v>
      </c>
      <c r="E126" s="363">
        <v>0.223745762711</v>
      </c>
      <c r="F126" s="361">
        <v>17.000001704567001</v>
      </c>
      <c r="G126" s="362">
        <v>4.2500004261409998</v>
      </c>
      <c r="H126" s="364">
        <v>2.2549999999999999</v>
      </c>
      <c r="I126" s="361">
        <v>3.4384700000000001</v>
      </c>
      <c r="J126" s="362">
        <v>-0.81153042614100002</v>
      </c>
      <c r="K126" s="365">
        <v>0.202262920895</v>
      </c>
    </row>
    <row r="127" spans="1:11" ht="14.4" customHeight="1" thickBot="1" x14ac:dyDescent="0.35">
      <c r="A127" s="382" t="s">
        <v>342</v>
      </c>
      <c r="B127" s="366">
        <v>68221.000000017797</v>
      </c>
      <c r="C127" s="366">
        <v>72171.661999999997</v>
      </c>
      <c r="D127" s="367">
        <v>3950.6619999821701</v>
      </c>
      <c r="E127" s="373">
        <v>1.0579097638549999</v>
      </c>
      <c r="F127" s="366">
        <v>76244.007644883503</v>
      </c>
      <c r="G127" s="367">
        <v>19061.001911220901</v>
      </c>
      <c r="H127" s="369">
        <v>5872.6550100000004</v>
      </c>
      <c r="I127" s="366">
        <v>19169.551380000001</v>
      </c>
      <c r="J127" s="367">
        <v>108.549468779129</v>
      </c>
      <c r="K127" s="374">
        <v>0.25142371147699999</v>
      </c>
    </row>
    <row r="128" spans="1:11" ht="14.4" customHeight="1" thickBot="1" x14ac:dyDescent="0.35">
      <c r="A128" s="383" t="s">
        <v>343</v>
      </c>
      <c r="B128" s="361">
        <v>30532.000000008</v>
      </c>
      <c r="C128" s="361">
        <v>30584.34246</v>
      </c>
      <c r="D128" s="362">
        <v>52.342459992020999</v>
      </c>
      <c r="E128" s="363">
        <v>1.001714347569</v>
      </c>
      <c r="F128" s="361">
        <v>35182.003527651897</v>
      </c>
      <c r="G128" s="362">
        <v>8795.5008819129798</v>
      </c>
      <c r="H128" s="364">
        <v>2490.5895599999999</v>
      </c>
      <c r="I128" s="361">
        <v>7791.6477800000002</v>
      </c>
      <c r="J128" s="362">
        <v>-1003.85310191298</v>
      </c>
      <c r="K128" s="365">
        <v>0.221466858016</v>
      </c>
    </row>
    <row r="129" spans="1:11" ht="14.4" customHeight="1" thickBot="1" x14ac:dyDescent="0.35">
      <c r="A129" s="383" t="s">
        <v>344</v>
      </c>
      <c r="B129" s="361">
        <v>37689.000000009903</v>
      </c>
      <c r="C129" s="361">
        <v>41587.319539999997</v>
      </c>
      <c r="D129" s="362">
        <v>3898.3195399901501</v>
      </c>
      <c r="E129" s="363">
        <v>1.1034338809719999</v>
      </c>
      <c r="F129" s="361">
        <v>41062.004117231598</v>
      </c>
      <c r="G129" s="362">
        <v>10265.501029307899</v>
      </c>
      <c r="H129" s="364">
        <v>3382.0654500000001</v>
      </c>
      <c r="I129" s="361">
        <v>11377.9036</v>
      </c>
      <c r="J129" s="362">
        <v>1112.4025706921</v>
      </c>
      <c r="K129" s="365">
        <v>0.277090800719</v>
      </c>
    </row>
    <row r="130" spans="1:11" ht="14.4" customHeight="1" thickBot="1" x14ac:dyDescent="0.35">
      <c r="A130" s="382" t="s">
        <v>345</v>
      </c>
      <c r="B130" s="366">
        <v>0</v>
      </c>
      <c r="C130" s="366">
        <v>3657.87246</v>
      </c>
      <c r="D130" s="367">
        <v>3657.87246</v>
      </c>
      <c r="E130" s="368" t="s">
        <v>223</v>
      </c>
      <c r="F130" s="366">
        <v>0</v>
      </c>
      <c r="G130" s="367">
        <v>0</v>
      </c>
      <c r="H130" s="369">
        <v>337.87130999999999</v>
      </c>
      <c r="I130" s="366">
        <v>337.90564000000001</v>
      </c>
      <c r="J130" s="367">
        <v>337.90564000000001</v>
      </c>
      <c r="K130" s="370" t="s">
        <v>223</v>
      </c>
    </row>
    <row r="131" spans="1:11" ht="14.4" customHeight="1" thickBot="1" x14ac:dyDescent="0.35">
      <c r="A131" s="383" t="s">
        <v>346</v>
      </c>
      <c r="B131" s="361">
        <v>0</v>
      </c>
      <c r="C131" s="361">
        <v>798.45176000000004</v>
      </c>
      <c r="D131" s="362">
        <v>798.45176000000004</v>
      </c>
      <c r="E131" s="371" t="s">
        <v>223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2859.4207000000001</v>
      </c>
      <c r="D132" s="362">
        <v>2859.4207000000001</v>
      </c>
      <c r="E132" s="371" t="s">
        <v>223</v>
      </c>
      <c r="F132" s="361">
        <v>0</v>
      </c>
      <c r="G132" s="362">
        <v>0</v>
      </c>
      <c r="H132" s="364">
        <v>337.87130999999999</v>
      </c>
      <c r="I132" s="361">
        <v>337.90564000000001</v>
      </c>
      <c r="J132" s="362">
        <v>337.90564000000001</v>
      </c>
      <c r="K132" s="372" t="s">
        <v>223</v>
      </c>
    </row>
    <row r="133" spans="1:11" ht="14.4" customHeight="1" thickBot="1" x14ac:dyDescent="0.35">
      <c r="A133" s="380" t="s">
        <v>348</v>
      </c>
      <c r="B133" s="361">
        <v>34</v>
      </c>
      <c r="C133" s="361">
        <v>0.49675000000000002</v>
      </c>
      <c r="D133" s="362">
        <v>-33.503250000000001</v>
      </c>
      <c r="E133" s="363">
        <v>1.4610294116999999E-2</v>
      </c>
      <c r="F133" s="361">
        <v>0.39867957539400001</v>
      </c>
      <c r="G133" s="362">
        <v>9.9669893847999999E-2</v>
      </c>
      <c r="H133" s="364">
        <v>0</v>
      </c>
      <c r="I133" s="361">
        <v>4.1322299999999998</v>
      </c>
      <c r="J133" s="362">
        <v>4.0325601061510001</v>
      </c>
      <c r="K133" s="365">
        <v>10.364789808734001</v>
      </c>
    </row>
    <row r="134" spans="1:11" ht="14.4" customHeight="1" thickBot="1" x14ac:dyDescent="0.35">
      <c r="A134" s="386" t="s">
        <v>349</v>
      </c>
      <c r="B134" s="366">
        <v>34</v>
      </c>
      <c r="C134" s="366">
        <v>0.49675000000000002</v>
      </c>
      <c r="D134" s="367">
        <v>-33.503250000000001</v>
      </c>
      <c r="E134" s="373">
        <v>1.4610294116999999E-2</v>
      </c>
      <c r="F134" s="366">
        <v>0.39867957539400001</v>
      </c>
      <c r="G134" s="367">
        <v>9.9669893847999999E-2</v>
      </c>
      <c r="H134" s="369">
        <v>0</v>
      </c>
      <c r="I134" s="366">
        <v>4.1322299999999998</v>
      </c>
      <c r="J134" s="367">
        <v>4.0325601061510001</v>
      </c>
      <c r="K134" s="374">
        <v>10.364789808734001</v>
      </c>
    </row>
    <row r="135" spans="1:11" ht="14.4" customHeight="1" thickBot="1" x14ac:dyDescent="0.35">
      <c r="A135" s="382" t="s">
        <v>350</v>
      </c>
      <c r="B135" s="366">
        <v>0</v>
      </c>
      <c r="C135" s="366">
        <v>8.8999999999999995E-4</v>
      </c>
      <c r="D135" s="367">
        <v>8.8999999999999995E-4</v>
      </c>
      <c r="E135" s="368" t="s">
        <v>223</v>
      </c>
      <c r="F135" s="366">
        <v>0</v>
      </c>
      <c r="G135" s="367">
        <v>0</v>
      </c>
      <c r="H135" s="369">
        <v>0</v>
      </c>
      <c r="I135" s="366">
        <v>0</v>
      </c>
      <c r="J135" s="367">
        <v>0</v>
      </c>
      <c r="K135" s="370" t="s">
        <v>223</v>
      </c>
    </row>
    <row r="136" spans="1:11" ht="14.4" customHeight="1" thickBot="1" x14ac:dyDescent="0.35">
      <c r="A136" s="383" t="s">
        <v>351</v>
      </c>
      <c r="B136" s="361">
        <v>0</v>
      </c>
      <c r="C136" s="361">
        <v>8.8999999999999995E-4</v>
      </c>
      <c r="D136" s="362">
        <v>8.8999999999999995E-4</v>
      </c>
      <c r="E136" s="371" t="s">
        <v>223</v>
      </c>
      <c r="F136" s="361">
        <v>0</v>
      </c>
      <c r="G136" s="362">
        <v>0</v>
      </c>
      <c r="H136" s="364">
        <v>0</v>
      </c>
      <c r="I136" s="361">
        <v>0</v>
      </c>
      <c r="J136" s="362">
        <v>0</v>
      </c>
      <c r="K136" s="372" t="s">
        <v>223</v>
      </c>
    </row>
    <row r="137" spans="1:11" ht="14.4" customHeight="1" thickBot="1" x14ac:dyDescent="0.35">
      <c r="A137" s="382" t="s">
        <v>352</v>
      </c>
      <c r="B137" s="366">
        <v>34</v>
      </c>
      <c r="C137" s="366">
        <v>0.49586000000000002</v>
      </c>
      <c r="D137" s="367">
        <v>-33.50414</v>
      </c>
      <c r="E137" s="373">
        <v>1.4584117646999999E-2</v>
      </c>
      <c r="F137" s="366">
        <v>0.39867957539400001</v>
      </c>
      <c r="G137" s="367">
        <v>9.9669893847999999E-2</v>
      </c>
      <c r="H137" s="369">
        <v>0</v>
      </c>
      <c r="I137" s="366">
        <v>4.1322299999999998</v>
      </c>
      <c r="J137" s="367">
        <v>4.0325601061510001</v>
      </c>
      <c r="K137" s="374">
        <v>10.364789808734001</v>
      </c>
    </row>
    <row r="138" spans="1:11" ht="14.4" customHeight="1" thickBot="1" x14ac:dyDescent="0.35">
      <c r="A138" s="383" t="s">
        <v>353</v>
      </c>
      <c r="B138" s="361">
        <v>34</v>
      </c>
      <c r="C138" s="361">
        <v>0.49586000000000002</v>
      </c>
      <c r="D138" s="362">
        <v>-33.50414</v>
      </c>
      <c r="E138" s="363">
        <v>1.4584117646999999E-2</v>
      </c>
      <c r="F138" s="361">
        <v>0.39867957539400001</v>
      </c>
      <c r="G138" s="362">
        <v>9.9669893847999999E-2</v>
      </c>
      <c r="H138" s="364">
        <v>0</v>
      </c>
      <c r="I138" s="361">
        <v>4.1322299999999998</v>
      </c>
      <c r="J138" s="362">
        <v>4.0325601061510001</v>
      </c>
      <c r="K138" s="365">
        <v>10.364789808734001</v>
      </c>
    </row>
    <row r="139" spans="1:11" ht="14.4" customHeight="1" thickBot="1" x14ac:dyDescent="0.35">
      <c r="A139" s="379" t="s">
        <v>354</v>
      </c>
      <c r="B139" s="361">
        <v>3914.7920582157099</v>
      </c>
      <c r="C139" s="361">
        <v>3735.3312299999998</v>
      </c>
      <c r="D139" s="362">
        <v>-179.460828215709</v>
      </c>
      <c r="E139" s="363">
        <v>0.95415827314699997</v>
      </c>
      <c r="F139" s="361">
        <v>0</v>
      </c>
      <c r="G139" s="362">
        <v>0</v>
      </c>
      <c r="H139" s="364">
        <v>307.70920999999998</v>
      </c>
      <c r="I139" s="361">
        <v>882.53583000000003</v>
      </c>
      <c r="J139" s="362">
        <v>882.53583000000003</v>
      </c>
      <c r="K139" s="372" t="s">
        <v>241</v>
      </c>
    </row>
    <row r="140" spans="1:11" ht="14.4" customHeight="1" thickBot="1" x14ac:dyDescent="0.35">
      <c r="A140" s="384" t="s">
        <v>355</v>
      </c>
      <c r="B140" s="366">
        <v>3914.7920582157099</v>
      </c>
      <c r="C140" s="366">
        <v>3735.3312299999998</v>
      </c>
      <c r="D140" s="367">
        <v>-179.460828215709</v>
      </c>
      <c r="E140" s="373">
        <v>0.95415827314699997</v>
      </c>
      <c r="F140" s="366">
        <v>0</v>
      </c>
      <c r="G140" s="367">
        <v>0</v>
      </c>
      <c r="H140" s="369">
        <v>307.70920999999998</v>
      </c>
      <c r="I140" s="366">
        <v>882.53583000000003</v>
      </c>
      <c r="J140" s="367">
        <v>882.53583000000003</v>
      </c>
      <c r="K140" s="370" t="s">
        <v>241</v>
      </c>
    </row>
    <row r="141" spans="1:11" ht="14.4" customHeight="1" thickBot="1" x14ac:dyDescent="0.35">
      <c r="A141" s="386" t="s">
        <v>40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0</v>
      </c>
      <c r="G141" s="367">
        <v>0</v>
      </c>
      <c r="H141" s="369">
        <v>307.70920999999998</v>
      </c>
      <c r="I141" s="366">
        <v>882.53583000000003</v>
      </c>
      <c r="J141" s="367">
        <v>882.53583000000003</v>
      </c>
      <c r="K141" s="370" t="s">
        <v>241</v>
      </c>
    </row>
    <row r="142" spans="1:11" ht="14.4" customHeight="1" thickBot="1" x14ac:dyDescent="0.35">
      <c r="A142" s="382" t="s">
        <v>356</v>
      </c>
      <c r="B142" s="366">
        <v>10.392985252593</v>
      </c>
      <c r="C142" s="366">
        <v>6.3631200000000003</v>
      </c>
      <c r="D142" s="367">
        <v>-4.0298652525929999</v>
      </c>
      <c r="E142" s="373">
        <v>0.61225142202600003</v>
      </c>
      <c r="F142" s="366">
        <v>0</v>
      </c>
      <c r="G142" s="367">
        <v>0</v>
      </c>
      <c r="H142" s="369">
        <v>0.36749999999999999</v>
      </c>
      <c r="I142" s="366">
        <v>1.2734000000000001</v>
      </c>
      <c r="J142" s="367">
        <v>1.2734000000000001</v>
      </c>
      <c r="K142" s="370" t="s">
        <v>241</v>
      </c>
    </row>
    <row r="143" spans="1:11" ht="14.4" customHeight="1" thickBot="1" x14ac:dyDescent="0.35">
      <c r="A143" s="383" t="s">
        <v>357</v>
      </c>
      <c r="B143" s="361">
        <v>0</v>
      </c>
      <c r="C143" s="361">
        <v>1.1100000000000001</v>
      </c>
      <c r="D143" s="362">
        <v>1.1100000000000001</v>
      </c>
      <c r="E143" s="371" t="s">
        <v>241</v>
      </c>
      <c r="F143" s="361">
        <v>0</v>
      </c>
      <c r="G143" s="362">
        <v>0</v>
      </c>
      <c r="H143" s="364">
        <v>0</v>
      </c>
      <c r="I143" s="361">
        <v>0</v>
      </c>
      <c r="J143" s="362">
        <v>0</v>
      </c>
      <c r="K143" s="365">
        <v>3</v>
      </c>
    </row>
    <row r="144" spans="1:11" ht="14.4" customHeight="1" thickBot="1" x14ac:dyDescent="0.35">
      <c r="A144" s="383" t="s">
        <v>358</v>
      </c>
      <c r="B144" s="361">
        <v>2.4363767074039999</v>
      </c>
      <c r="C144" s="361">
        <v>0.96660000000000001</v>
      </c>
      <c r="D144" s="362">
        <v>-1.469776707404</v>
      </c>
      <c r="E144" s="363">
        <v>0.39673667748500002</v>
      </c>
      <c r="F144" s="361">
        <v>0</v>
      </c>
      <c r="G144" s="362">
        <v>0</v>
      </c>
      <c r="H144" s="364">
        <v>0</v>
      </c>
      <c r="I144" s="361">
        <v>9.74E-2</v>
      </c>
      <c r="J144" s="362">
        <v>9.74E-2</v>
      </c>
      <c r="K144" s="372" t="s">
        <v>241</v>
      </c>
    </row>
    <row r="145" spans="1:11" ht="14.4" customHeight="1" thickBot="1" x14ac:dyDescent="0.35">
      <c r="A145" s="383" t="s">
        <v>359</v>
      </c>
      <c r="B145" s="361">
        <v>7.9566085451879998</v>
      </c>
      <c r="C145" s="361">
        <v>4.2865200000000003</v>
      </c>
      <c r="D145" s="362">
        <v>-3.6700885451879999</v>
      </c>
      <c r="E145" s="363">
        <v>0.53873707316999997</v>
      </c>
      <c r="F145" s="361">
        <v>0</v>
      </c>
      <c r="G145" s="362">
        <v>0</v>
      </c>
      <c r="H145" s="364">
        <v>0.36749999999999999</v>
      </c>
      <c r="I145" s="361">
        <v>1.1759999999999999</v>
      </c>
      <c r="J145" s="362">
        <v>1.1759999999999999</v>
      </c>
      <c r="K145" s="372" t="s">
        <v>241</v>
      </c>
    </row>
    <row r="146" spans="1:11" ht="14.4" customHeight="1" thickBot="1" x14ac:dyDescent="0.35">
      <c r="A146" s="382" t="s">
        <v>360</v>
      </c>
      <c r="B146" s="366">
        <v>43.661223157933001</v>
      </c>
      <c r="C146" s="366">
        <v>36.098370000000003</v>
      </c>
      <c r="D146" s="367">
        <v>-7.5628531579329996</v>
      </c>
      <c r="E146" s="373">
        <v>0.826783296231</v>
      </c>
      <c r="F146" s="366">
        <v>0</v>
      </c>
      <c r="G146" s="367">
        <v>0</v>
      </c>
      <c r="H146" s="369">
        <v>4.0214100000000004</v>
      </c>
      <c r="I146" s="366">
        <v>9.8344100000000001</v>
      </c>
      <c r="J146" s="367">
        <v>9.8344100000000001</v>
      </c>
      <c r="K146" s="370" t="s">
        <v>241</v>
      </c>
    </row>
    <row r="147" spans="1:11" ht="14.4" customHeight="1" thickBot="1" x14ac:dyDescent="0.35">
      <c r="A147" s="383" t="s">
        <v>361</v>
      </c>
      <c r="B147" s="361">
        <v>43.661223157933001</v>
      </c>
      <c r="C147" s="361">
        <v>36.098370000000003</v>
      </c>
      <c r="D147" s="362">
        <v>-7.5628531579329996</v>
      </c>
      <c r="E147" s="363">
        <v>0.826783296231</v>
      </c>
      <c r="F147" s="361">
        <v>0</v>
      </c>
      <c r="G147" s="362">
        <v>0</v>
      </c>
      <c r="H147" s="364">
        <v>4.0214100000000004</v>
      </c>
      <c r="I147" s="361">
        <v>9.8344100000000001</v>
      </c>
      <c r="J147" s="362">
        <v>9.8344100000000001</v>
      </c>
      <c r="K147" s="372" t="s">
        <v>241</v>
      </c>
    </row>
    <row r="148" spans="1:11" ht="14.4" customHeight="1" thickBot="1" x14ac:dyDescent="0.35">
      <c r="A148" s="382" t="s">
        <v>362</v>
      </c>
      <c r="B148" s="366">
        <v>938</v>
      </c>
      <c r="C148" s="366">
        <v>857.23447000000101</v>
      </c>
      <c r="D148" s="367">
        <v>-80.765529999999004</v>
      </c>
      <c r="E148" s="373">
        <v>0.91389602345400001</v>
      </c>
      <c r="F148" s="366">
        <v>0</v>
      </c>
      <c r="G148" s="367">
        <v>0</v>
      </c>
      <c r="H148" s="369">
        <v>59.915050000000001</v>
      </c>
      <c r="I148" s="366">
        <v>206.15608</v>
      </c>
      <c r="J148" s="367">
        <v>206.15608</v>
      </c>
      <c r="K148" s="370" t="s">
        <v>241</v>
      </c>
    </row>
    <row r="149" spans="1:11" ht="14.4" customHeight="1" thickBot="1" x14ac:dyDescent="0.35">
      <c r="A149" s="383" t="s">
        <v>363</v>
      </c>
      <c r="B149" s="361">
        <v>938</v>
      </c>
      <c r="C149" s="361">
        <v>857.23447000000101</v>
      </c>
      <c r="D149" s="362">
        <v>-80.765529999999004</v>
      </c>
      <c r="E149" s="363">
        <v>0.91389602345400001</v>
      </c>
      <c r="F149" s="361">
        <v>0</v>
      </c>
      <c r="G149" s="362">
        <v>0</v>
      </c>
      <c r="H149" s="364">
        <v>59.915050000000001</v>
      </c>
      <c r="I149" s="361">
        <v>206.15608</v>
      </c>
      <c r="J149" s="362">
        <v>206.15608</v>
      </c>
      <c r="K149" s="372" t="s">
        <v>241</v>
      </c>
    </row>
    <row r="150" spans="1:11" ht="14.4" customHeight="1" thickBot="1" x14ac:dyDescent="0.35">
      <c r="A150" s="382" t="s">
        <v>364</v>
      </c>
      <c r="B150" s="366">
        <v>2922.7378498051899</v>
      </c>
      <c r="C150" s="366">
        <v>2835.6352700000002</v>
      </c>
      <c r="D150" s="367">
        <v>-87.102579805182998</v>
      </c>
      <c r="E150" s="373">
        <v>0.97019829205300001</v>
      </c>
      <c r="F150" s="366">
        <v>0</v>
      </c>
      <c r="G150" s="367">
        <v>0</v>
      </c>
      <c r="H150" s="369">
        <v>243.40525</v>
      </c>
      <c r="I150" s="366">
        <v>665.27193999999997</v>
      </c>
      <c r="J150" s="367">
        <v>665.27193999999997</v>
      </c>
      <c r="K150" s="370" t="s">
        <v>241</v>
      </c>
    </row>
    <row r="151" spans="1:11" ht="14.4" customHeight="1" thickBot="1" x14ac:dyDescent="0.35">
      <c r="A151" s="383" t="s">
        <v>365</v>
      </c>
      <c r="B151" s="361">
        <v>2922.7378498051899</v>
      </c>
      <c r="C151" s="361">
        <v>2835.6352700000002</v>
      </c>
      <c r="D151" s="362">
        <v>-87.102579805182998</v>
      </c>
      <c r="E151" s="363">
        <v>0.97019829205300001</v>
      </c>
      <c r="F151" s="361">
        <v>0</v>
      </c>
      <c r="G151" s="362">
        <v>0</v>
      </c>
      <c r="H151" s="364">
        <v>243.40525</v>
      </c>
      <c r="I151" s="361">
        <v>665.27193999999997</v>
      </c>
      <c r="J151" s="362">
        <v>665.27193999999997</v>
      </c>
      <c r="K151" s="372" t="s">
        <v>241</v>
      </c>
    </row>
    <row r="152" spans="1:11" ht="14.4" customHeight="1" thickBot="1" x14ac:dyDescent="0.35">
      <c r="A152" s="387" t="s">
        <v>366</v>
      </c>
      <c r="B152" s="366">
        <v>0</v>
      </c>
      <c r="C152" s="366">
        <v>30.812200000000001</v>
      </c>
      <c r="D152" s="367">
        <v>30.812200000000001</v>
      </c>
      <c r="E152" s="368" t="s">
        <v>223</v>
      </c>
      <c r="F152" s="366">
        <v>0</v>
      </c>
      <c r="G152" s="367">
        <v>0</v>
      </c>
      <c r="H152" s="369">
        <v>1.18</v>
      </c>
      <c r="I152" s="366">
        <v>3.5430000000000001</v>
      </c>
      <c r="J152" s="367">
        <v>3.5430000000000001</v>
      </c>
      <c r="K152" s="370" t="s">
        <v>241</v>
      </c>
    </row>
    <row r="153" spans="1:11" ht="14.4" customHeight="1" thickBot="1" x14ac:dyDescent="0.35">
      <c r="A153" s="384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1.18</v>
      </c>
      <c r="I153" s="366">
        <v>3.5430000000000001</v>
      </c>
      <c r="J153" s="367">
        <v>3.5430000000000001</v>
      </c>
      <c r="K153" s="370" t="s">
        <v>241</v>
      </c>
    </row>
    <row r="154" spans="1:11" ht="14.4" customHeight="1" thickBot="1" x14ac:dyDescent="0.35">
      <c r="A154" s="386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1.18</v>
      </c>
      <c r="I154" s="366">
        <v>3.5430000000000001</v>
      </c>
      <c r="J154" s="367">
        <v>3.5430000000000001</v>
      </c>
      <c r="K154" s="370" t="s">
        <v>241</v>
      </c>
    </row>
    <row r="155" spans="1:11" ht="14.4" customHeight="1" thickBot="1" x14ac:dyDescent="0.35">
      <c r="A155" s="382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1.18</v>
      </c>
      <c r="I155" s="366">
        <v>3.5430000000000001</v>
      </c>
      <c r="J155" s="367">
        <v>3.5430000000000001</v>
      </c>
      <c r="K155" s="370" t="s">
        <v>241</v>
      </c>
    </row>
    <row r="156" spans="1:11" ht="14.4" customHeight="1" thickBot="1" x14ac:dyDescent="0.35">
      <c r="A156" s="383" t="s">
        <v>370</v>
      </c>
      <c r="B156" s="361">
        <v>0</v>
      </c>
      <c r="C156" s="361">
        <v>30.812200000000001</v>
      </c>
      <c r="D156" s="362">
        <v>30.812200000000001</v>
      </c>
      <c r="E156" s="371" t="s">
        <v>223</v>
      </c>
      <c r="F156" s="361">
        <v>0</v>
      </c>
      <c r="G156" s="362">
        <v>0</v>
      </c>
      <c r="H156" s="364">
        <v>1.18</v>
      </c>
      <c r="I156" s="361">
        <v>3.5430000000000001</v>
      </c>
      <c r="J156" s="362">
        <v>3.5430000000000001</v>
      </c>
      <c r="K156" s="372" t="s">
        <v>241</v>
      </c>
    </row>
    <row r="157" spans="1:11" ht="14.4" customHeight="1" thickBot="1" x14ac:dyDescent="0.35">
      <c r="A157" s="388"/>
      <c r="B157" s="361">
        <v>29927.618491053501</v>
      </c>
      <c r="C157" s="361">
        <v>39024.59777</v>
      </c>
      <c r="D157" s="362">
        <v>9096.97927894651</v>
      </c>
      <c r="E157" s="363">
        <v>1.3039660266199999</v>
      </c>
      <c r="F157" s="361">
        <v>41354.278971997999</v>
      </c>
      <c r="G157" s="362">
        <v>10338.5697429995</v>
      </c>
      <c r="H157" s="364">
        <v>3255.0065300000001</v>
      </c>
      <c r="I157" s="361">
        <v>10756.785180000001</v>
      </c>
      <c r="J157" s="362">
        <v>418.21543700049699</v>
      </c>
      <c r="K157" s="365">
        <v>0.26011299065999999</v>
      </c>
    </row>
    <row r="158" spans="1:11" ht="14.4" customHeight="1" thickBot="1" x14ac:dyDescent="0.35">
      <c r="A158" s="389" t="s">
        <v>52</v>
      </c>
      <c r="B158" s="375">
        <v>29927.618491053501</v>
      </c>
      <c r="C158" s="375">
        <v>39024.59777</v>
      </c>
      <c r="D158" s="376">
        <v>9096.9792789465191</v>
      </c>
      <c r="E158" s="377" t="s">
        <v>223</v>
      </c>
      <c r="F158" s="375">
        <v>41354.278971997999</v>
      </c>
      <c r="G158" s="376">
        <v>10338.5697429995</v>
      </c>
      <c r="H158" s="375">
        <v>3255.0065300000001</v>
      </c>
      <c r="I158" s="375">
        <v>10756.785180000001</v>
      </c>
      <c r="J158" s="376">
        <v>418.21543700049602</v>
      </c>
      <c r="K158" s="378">
        <v>0.26011299065999999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371</v>
      </c>
      <c r="B5" s="391" t="s">
        <v>372</v>
      </c>
      <c r="C5" s="392" t="s">
        <v>373</v>
      </c>
      <c r="D5" s="392" t="s">
        <v>373</v>
      </c>
      <c r="E5" s="392"/>
      <c r="F5" s="392" t="s">
        <v>373</v>
      </c>
      <c r="G5" s="392" t="s">
        <v>373</v>
      </c>
      <c r="H5" s="392" t="s">
        <v>373</v>
      </c>
      <c r="I5" s="393" t="s">
        <v>373</v>
      </c>
      <c r="J5" s="394" t="s">
        <v>55</v>
      </c>
    </row>
    <row r="6" spans="1:10" ht="14.4" customHeight="1" x14ac:dyDescent="0.3">
      <c r="A6" s="390" t="s">
        <v>371</v>
      </c>
      <c r="B6" s="391" t="s">
        <v>231</v>
      </c>
      <c r="C6" s="392">
        <v>36.325000000000003</v>
      </c>
      <c r="D6" s="392">
        <v>29.321099999999998</v>
      </c>
      <c r="E6" s="392"/>
      <c r="F6" s="392">
        <v>8.0401199999999999</v>
      </c>
      <c r="G6" s="392">
        <v>48.750013438213998</v>
      </c>
      <c r="H6" s="392">
        <v>-40.709893438213996</v>
      </c>
      <c r="I6" s="393">
        <v>0.16492549299889089</v>
      </c>
      <c r="J6" s="394" t="s">
        <v>1</v>
      </c>
    </row>
    <row r="7" spans="1:10" ht="14.4" customHeight="1" x14ac:dyDescent="0.3">
      <c r="A7" s="390" t="s">
        <v>371</v>
      </c>
      <c r="B7" s="391" t="s">
        <v>374</v>
      </c>
      <c r="C7" s="392">
        <v>0</v>
      </c>
      <c r="D7" s="392" t="s">
        <v>373</v>
      </c>
      <c r="E7" s="392"/>
      <c r="F7" s="392" t="s">
        <v>373</v>
      </c>
      <c r="G7" s="392" t="s">
        <v>373</v>
      </c>
      <c r="H7" s="392" t="s">
        <v>373</v>
      </c>
      <c r="I7" s="393" t="s">
        <v>373</v>
      </c>
      <c r="J7" s="394" t="s">
        <v>1</v>
      </c>
    </row>
    <row r="8" spans="1:10" ht="14.4" customHeight="1" x14ac:dyDescent="0.3">
      <c r="A8" s="390" t="s">
        <v>371</v>
      </c>
      <c r="B8" s="391" t="s">
        <v>375</v>
      </c>
      <c r="C8" s="392">
        <v>0</v>
      </c>
      <c r="D8" s="392" t="s">
        <v>373</v>
      </c>
      <c r="E8" s="392"/>
      <c r="F8" s="392" t="s">
        <v>373</v>
      </c>
      <c r="G8" s="392" t="s">
        <v>373</v>
      </c>
      <c r="H8" s="392" t="s">
        <v>373</v>
      </c>
      <c r="I8" s="393" t="s">
        <v>373</v>
      </c>
      <c r="J8" s="394" t="s">
        <v>1</v>
      </c>
    </row>
    <row r="9" spans="1:10" ht="14.4" customHeight="1" x14ac:dyDescent="0.3">
      <c r="A9" s="390" t="s">
        <v>371</v>
      </c>
      <c r="B9" s="391" t="s">
        <v>376</v>
      </c>
      <c r="C9" s="392">
        <v>-1.7181999999999999</v>
      </c>
      <c r="D9" s="392" t="s">
        <v>373</v>
      </c>
      <c r="E9" s="392"/>
      <c r="F9" s="392" t="s">
        <v>373</v>
      </c>
      <c r="G9" s="392" t="s">
        <v>373</v>
      </c>
      <c r="H9" s="392" t="s">
        <v>373</v>
      </c>
      <c r="I9" s="393" t="s">
        <v>373</v>
      </c>
      <c r="J9" s="394" t="s">
        <v>1</v>
      </c>
    </row>
    <row r="10" spans="1:10" ht="14.4" customHeight="1" x14ac:dyDescent="0.3">
      <c r="A10" s="390" t="s">
        <v>371</v>
      </c>
      <c r="B10" s="391" t="s">
        <v>377</v>
      </c>
      <c r="C10" s="392">
        <v>34.6068</v>
      </c>
      <c r="D10" s="392">
        <v>29.321099999999998</v>
      </c>
      <c r="E10" s="392"/>
      <c r="F10" s="392">
        <v>8.0401199999999999</v>
      </c>
      <c r="G10" s="392">
        <v>48.750013438213998</v>
      </c>
      <c r="H10" s="392">
        <v>-40.709893438213996</v>
      </c>
      <c r="I10" s="393">
        <v>0.16492549299889089</v>
      </c>
      <c r="J10" s="394" t="s">
        <v>378</v>
      </c>
    </row>
    <row r="12" spans="1:10" ht="14.4" customHeight="1" x14ac:dyDescent="0.3">
      <c r="A12" s="390" t="s">
        <v>371</v>
      </c>
      <c r="B12" s="391" t="s">
        <v>372</v>
      </c>
      <c r="C12" s="392" t="s">
        <v>373</v>
      </c>
      <c r="D12" s="392" t="s">
        <v>373</v>
      </c>
      <c r="E12" s="392"/>
      <c r="F12" s="392" t="s">
        <v>373</v>
      </c>
      <c r="G12" s="392" t="s">
        <v>373</v>
      </c>
      <c r="H12" s="392" t="s">
        <v>373</v>
      </c>
      <c r="I12" s="393" t="s">
        <v>373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373</v>
      </c>
      <c r="D13" s="392" t="s">
        <v>373</v>
      </c>
      <c r="E13" s="392"/>
      <c r="F13" s="392" t="s">
        <v>373</v>
      </c>
      <c r="G13" s="392" t="s">
        <v>373</v>
      </c>
      <c r="H13" s="392" t="s">
        <v>373</v>
      </c>
      <c r="I13" s="393" t="s">
        <v>373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36.325000000000003</v>
      </c>
      <c r="D14" s="392">
        <v>29.321099999999998</v>
      </c>
      <c r="E14" s="392"/>
      <c r="F14" s="392">
        <v>8.0401199999999999</v>
      </c>
      <c r="G14" s="392">
        <v>48.750013438213998</v>
      </c>
      <c r="H14" s="392">
        <v>-40.709893438213996</v>
      </c>
      <c r="I14" s="393">
        <v>0.16492549299889089</v>
      </c>
      <c r="J14" s="394" t="s">
        <v>1</v>
      </c>
    </row>
    <row r="15" spans="1:10" ht="14.4" customHeight="1" x14ac:dyDescent="0.3">
      <c r="A15" s="390" t="s">
        <v>379</v>
      </c>
      <c r="B15" s="391" t="s">
        <v>375</v>
      </c>
      <c r="C15" s="392">
        <v>0</v>
      </c>
      <c r="D15" s="392" t="s">
        <v>373</v>
      </c>
      <c r="E15" s="392"/>
      <c r="F15" s="392" t="s">
        <v>373</v>
      </c>
      <c r="G15" s="392" t="s">
        <v>373</v>
      </c>
      <c r="H15" s="392" t="s">
        <v>373</v>
      </c>
      <c r="I15" s="393" t="s">
        <v>373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36.325000000000003</v>
      </c>
      <c r="D16" s="392">
        <v>29.321099999999998</v>
      </c>
      <c r="E16" s="392"/>
      <c r="F16" s="392">
        <v>8.0401199999999999</v>
      </c>
      <c r="G16" s="392">
        <v>48.750013438213998</v>
      </c>
      <c r="H16" s="392">
        <v>-40.709893438213996</v>
      </c>
      <c r="I16" s="393">
        <v>0.16492549299889089</v>
      </c>
      <c r="J16" s="394" t="s">
        <v>382</v>
      </c>
    </row>
    <row r="17" spans="1:10" ht="14.4" customHeight="1" x14ac:dyDescent="0.3">
      <c r="A17" s="390" t="s">
        <v>373</v>
      </c>
      <c r="B17" s="391" t="s">
        <v>373</v>
      </c>
      <c r="C17" s="392" t="s">
        <v>373</v>
      </c>
      <c r="D17" s="392" t="s">
        <v>373</v>
      </c>
      <c r="E17" s="392"/>
      <c r="F17" s="392" t="s">
        <v>373</v>
      </c>
      <c r="G17" s="392" t="s">
        <v>373</v>
      </c>
      <c r="H17" s="392" t="s">
        <v>373</v>
      </c>
      <c r="I17" s="393" t="s">
        <v>373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373</v>
      </c>
      <c r="D18" s="392" t="s">
        <v>373</v>
      </c>
      <c r="E18" s="392"/>
      <c r="F18" s="392" t="s">
        <v>373</v>
      </c>
      <c r="G18" s="392" t="s">
        <v>373</v>
      </c>
      <c r="H18" s="392" t="s">
        <v>373</v>
      </c>
      <c r="I18" s="393" t="s">
        <v>373</v>
      </c>
      <c r="J18" s="394" t="s">
        <v>0</v>
      </c>
    </row>
    <row r="19" spans="1:10" ht="14.4" customHeight="1" x14ac:dyDescent="0.3">
      <c r="A19" s="390" t="s">
        <v>384</v>
      </c>
      <c r="B19" s="391" t="s">
        <v>374</v>
      </c>
      <c r="C19" s="392">
        <v>0</v>
      </c>
      <c r="D19" s="392" t="s">
        <v>373</v>
      </c>
      <c r="E19" s="392"/>
      <c r="F19" s="392" t="s">
        <v>373</v>
      </c>
      <c r="G19" s="392" t="s">
        <v>373</v>
      </c>
      <c r="H19" s="392" t="s">
        <v>373</v>
      </c>
      <c r="I19" s="393" t="s">
        <v>373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373</v>
      </c>
      <c r="E20" s="392"/>
      <c r="F20" s="392" t="s">
        <v>373</v>
      </c>
      <c r="G20" s="392" t="s">
        <v>373</v>
      </c>
      <c r="H20" s="392" t="s">
        <v>373</v>
      </c>
      <c r="I20" s="393" t="s">
        <v>373</v>
      </c>
      <c r="J20" s="394" t="s">
        <v>382</v>
      </c>
    </row>
    <row r="21" spans="1:10" ht="14.4" customHeight="1" x14ac:dyDescent="0.3">
      <c r="A21" s="390" t="s">
        <v>373</v>
      </c>
      <c r="B21" s="391" t="s">
        <v>373</v>
      </c>
      <c r="C21" s="392" t="s">
        <v>373</v>
      </c>
      <c r="D21" s="392" t="s">
        <v>373</v>
      </c>
      <c r="E21" s="392"/>
      <c r="F21" s="392" t="s">
        <v>373</v>
      </c>
      <c r="G21" s="392" t="s">
        <v>373</v>
      </c>
      <c r="H21" s="392" t="s">
        <v>373</v>
      </c>
      <c r="I21" s="393" t="s">
        <v>373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373</v>
      </c>
      <c r="D22" s="392" t="s">
        <v>373</v>
      </c>
      <c r="E22" s="392"/>
      <c r="F22" s="392" t="s">
        <v>373</v>
      </c>
      <c r="G22" s="392" t="s">
        <v>373</v>
      </c>
      <c r="H22" s="392" t="s">
        <v>373</v>
      </c>
      <c r="I22" s="393" t="s">
        <v>373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373</v>
      </c>
      <c r="E23" s="392"/>
      <c r="F23" s="392" t="s">
        <v>373</v>
      </c>
      <c r="G23" s="392" t="s">
        <v>373</v>
      </c>
      <c r="H23" s="392" t="s">
        <v>373</v>
      </c>
      <c r="I23" s="393" t="s">
        <v>373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373</v>
      </c>
      <c r="E24" s="392"/>
      <c r="F24" s="392" t="s">
        <v>373</v>
      </c>
      <c r="G24" s="392" t="s">
        <v>373</v>
      </c>
      <c r="H24" s="392" t="s">
        <v>373</v>
      </c>
      <c r="I24" s="393" t="s">
        <v>373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373</v>
      </c>
      <c r="E25" s="392"/>
      <c r="F25" s="392" t="s">
        <v>373</v>
      </c>
      <c r="G25" s="392" t="s">
        <v>373</v>
      </c>
      <c r="H25" s="392" t="s">
        <v>373</v>
      </c>
      <c r="I25" s="393" t="s">
        <v>373</v>
      </c>
      <c r="J25" s="394" t="s">
        <v>382</v>
      </c>
    </row>
    <row r="26" spans="1:10" ht="14.4" customHeight="1" x14ac:dyDescent="0.3">
      <c r="A26" s="390" t="s">
        <v>373</v>
      </c>
      <c r="B26" s="391" t="s">
        <v>373</v>
      </c>
      <c r="C26" s="392" t="s">
        <v>373</v>
      </c>
      <c r="D26" s="392" t="s">
        <v>373</v>
      </c>
      <c r="E26" s="392"/>
      <c r="F26" s="392" t="s">
        <v>373</v>
      </c>
      <c r="G26" s="392" t="s">
        <v>373</v>
      </c>
      <c r="H26" s="392" t="s">
        <v>373</v>
      </c>
      <c r="I26" s="393" t="s">
        <v>373</v>
      </c>
      <c r="J26" s="394" t="s">
        <v>383</v>
      </c>
    </row>
    <row r="27" spans="1:10" ht="14.4" customHeight="1" x14ac:dyDescent="0.3">
      <c r="A27" s="390" t="s">
        <v>371</v>
      </c>
      <c r="B27" s="391" t="s">
        <v>377</v>
      </c>
      <c r="C27" s="392">
        <v>34.6068</v>
      </c>
      <c r="D27" s="392">
        <v>29.321099999999998</v>
      </c>
      <c r="E27" s="392"/>
      <c r="F27" s="392">
        <v>8.0401199999999999</v>
      </c>
      <c r="G27" s="392">
        <v>48.750013438213998</v>
      </c>
      <c r="H27" s="392">
        <v>-40.709893438213996</v>
      </c>
      <c r="I27" s="393">
        <v>0.16492549299889089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288.25422404258137</v>
      </c>
      <c r="M3" s="74">
        <f>SUBTOTAL(9,M5:M1048576)</f>
        <v>65</v>
      </c>
      <c r="N3" s="75">
        <f>SUBTOTAL(9,N5:N1048576)</f>
        <v>18736.52456276779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371</v>
      </c>
      <c r="B5" s="401" t="s">
        <v>372</v>
      </c>
      <c r="C5" s="402" t="s">
        <v>379</v>
      </c>
      <c r="D5" s="403" t="s">
        <v>447</v>
      </c>
      <c r="E5" s="402" t="s">
        <v>390</v>
      </c>
      <c r="F5" s="403" t="s">
        <v>448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78.24730761393252</v>
      </c>
      <c r="M5" s="404">
        <v>2</v>
      </c>
      <c r="N5" s="405">
        <v>156.49461522786504</v>
      </c>
    </row>
    <row r="6" spans="1:14" ht="14.4" customHeight="1" x14ac:dyDescent="0.3">
      <c r="A6" s="406" t="s">
        <v>371</v>
      </c>
      <c r="B6" s="407" t="s">
        <v>372</v>
      </c>
      <c r="C6" s="408" t="s">
        <v>379</v>
      </c>
      <c r="D6" s="409" t="s">
        <v>447</v>
      </c>
      <c r="E6" s="408" t="s">
        <v>390</v>
      </c>
      <c r="F6" s="409" t="s">
        <v>448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101.00005137465691</v>
      </c>
      <c r="M6" s="410">
        <v>3</v>
      </c>
      <c r="N6" s="411">
        <v>303.00015412397073</v>
      </c>
    </row>
    <row r="7" spans="1:14" ht="14.4" customHeight="1" x14ac:dyDescent="0.3">
      <c r="A7" s="406" t="s">
        <v>371</v>
      </c>
      <c r="B7" s="407" t="s">
        <v>372</v>
      </c>
      <c r="C7" s="408" t="s">
        <v>379</v>
      </c>
      <c r="D7" s="409" t="s">
        <v>447</v>
      </c>
      <c r="E7" s="408" t="s">
        <v>390</v>
      </c>
      <c r="F7" s="409" t="s">
        <v>448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37.400000000000034</v>
      </c>
      <c r="M7" s="410">
        <v>1</v>
      </c>
      <c r="N7" s="411">
        <v>37.400000000000034</v>
      </c>
    </row>
    <row r="8" spans="1:14" ht="14.4" customHeight="1" x14ac:dyDescent="0.3">
      <c r="A8" s="406" t="s">
        <v>371</v>
      </c>
      <c r="B8" s="407" t="s">
        <v>372</v>
      </c>
      <c r="C8" s="408" t="s">
        <v>379</v>
      </c>
      <c r="D8" s="409" t="s">
        <v>447</v>
      </c>
      <c r="E8" s="408" t="s">
        <v>390</v>
      </c>
      <c r="F8" s="409" t="s">
        <v>448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27.669999999999995</v>
      </c>
      <c r="M8" s="410">
        <v>2</v>
      </c>
      <c r="N8" s="411">
        <v>55.339999999999989</v>
      </c>
    </row>
    <row r="9" spans="1:14" ht="14.4" customHeight="1" x14ac:dyDescent="0.3">
      <c r="A9" s="406" t="s">
        <v>371</v>
      </c>
      <c r="B9" s="407" t="s">
        <v>372</v>
      </c>
      <c r="C9" s="408" t="s">
        <v>379</v>
      </c>
      <c r="D9" s="409" t="s">
        <v>447</v>
      </c>
      <c r="E9" s="408" t="s">
        <v>390</v>
      </c>
      <c r="F9" s="409" t="s">
        <v>448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77.858570135052872</v>
      </c>
      <c r="M9" s="410">
        <v>5</v>
      </c>
      <c r="N9" s="411">
        <v>389.29285067526439</v>
      </c>
    </row>
    <row r="10" spans="1:14" ht="14.4" customHeight="1" x14ac:dyDescent="0.3">
      <c r="A10" s="406" t="s">
        <v>371</v>
      </c>
      <c r="B10" s="407" t="s">
        <v>372</v>
      </c>
      <c r="C10" s="408" t="s">
        <v>379</v>
      </c>
      <c r="D10" s="409" t="s">
        <v>447</v>
      </c>
      <c r="E10" s="408" t="s">
        <v>390</v>
      </c>
      <c r="F10" s="409" t="s">
        <v>448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 t="s">
        <v>415</v>
      </c>
      <c r="L10" s="410">
        <v>62.865000000000002</v>
      </c>
      <c r="M10" s="410">
        <v>4</v>
      </c>
      <c r="N10" s="411">
        <v>251.46</v>
      </c>
    </row>
    <row r="11" spans="1:14" ht="14.4" customHeight="1" x14ac:dyDescent="0.3">
      <c r="A11" s="406" t="s">
        <v>371</v>
      </c>
      <c r="B11" s="407" t="s">
        <v>372</v>
      </c>
      <c r="C11" s="408" t="s">
        <v>379</v>
      </c>
      <c r="D11" s="409" t="s">
        <v>447</v>
      </c>
      <c r="E11" s="408" t="s">
        <v>390</v>
      </c>
      <c r="F11" s="409" t="s">
        <v>448</v>
      </c>
      <c r="G11" s="408" t="s">
        <v>391</v>
      </c>
      <c r="H11" s="408" t="s">
        <v>416</v>
      </c>
      <c r="I11" s="408" t="s">
        <v>416</v>
      </c>
      <c r="J11" s="408" t="s">
        <v>417</v>
      </c>
      <c r="K11" s="408" t="s">
        <v>418</v>
      </c>
      <c r="L11" s="410">
        <v>48.430000000000021</v>
      </c>
      <c r="M11" s="410">
        <v>2</v>
      </c>
      <c r="N11" s="411">
        <v>96.860000000000042</v>
      </c>
    </row>
    <row r="12" spans="1:14" ht="14.4" customHeight="1" x14ac:dyDescent="0.3">
      <c r="A12" s="406" t="s">
        <v>371</v>
      </c>
      <c r="B12" s="407" t="s">
        <v>372</v>
      </c>
      <c r="C12" s="408" t="s">
        <v>379</v>
      </c>
      <c r="D12" s="409" t="s">
        <v>447</v>
      </c>
      <c r="E12" s="408" t="s">
        <v>390</v>
      </c>
      <c r="F12" s="409" t="s">
        <v>448</v>
      </c>
      <c r="G12" s="408" t="s">
        <v>391</v>
      </c>
      <c r="H12" s="408" t="s">
        <v>419</v>
      </c>
      <c r="I12" s="408" t="s">
        <v>420</v>
      </c>
      <c r="J12" s="408" t="s">
        <v>421</v>
      </c>
      <c r="K12" s="408"/>
      <c r="L12" s="410">
        <v>1107.5330486503058</v>
      </c>
      <c r="M12" s="410">
        <v>-1</v>
      </c>
      <c r="N12" s="411">
        <v>-1107.5330486503058</v>
      </c>
    </row>
    <row r="13" spans="1:14" ht="14.4" customHeight="1" x14ac:dyDescent="0.3">
      <c r="A13" s="406" t="s">
        <v>371</v>
      </c>
      <c r="B13" s="407" t="s">
        <v>372</v>
      </c>
      <c r="C13" s="408" t="s">
        <v>379</v>
      </c>
      <c r="D13" s="409" t="s">
        <v>447</v>
      </c>
      <c r="E13" s="408" t="s">
        <v>390</v>
      </c>
      <c r="F13" s="409" t="s">
        <v>448</v>
      </c>
      <c r="G13" s="408" t="s">
        <v>391</v>
      </c>
      <c r="H13" s="408" t="s">
        <v>422</v>
      </c>
      <c r="I13" s="408" t="s">
        <v>420</v>
      </c>
      <c r="J13" s="408" t="s">
        <v>423</v>
      </c>
      <c r="K13" s="408" t="s">
        <v>424</v>
      </c>
      <c r="L13" s="410">
        <v>8131.2</v>
      </c>
      <c r="M13" s="410">
        <v>2</v>
      </c>
      <c r="N13" s="411">
        <v>16262.4</v>
      </c>
    </row>
    <row r="14" spans="1:14" ht="14.4" customHeight="1" x14ac:dyDescent="0.3">
      <c r="A14" s="406" t="s">
        <v>371</v>
      </c>
      <c r="B14" s="407" t="s">
        <v>372</v>
      </c>
      <c r="C14" s="408" t="s">
        <v>379</v>
      </c>
      <c r="D14" s="409" t="s">
        <v>447</v>
      </c>
      <c r="E14" s="408" t="s">
        <v>390</v>
      </c>
      <c r="F14" s="409" t="s">
        <v>448</v>
      </c>
      <c r="G14" s="408" t="s">
        <v>391</v>
      </c>
      <c r="H14" s="408" t="s">
        <v>425</v>
      </c>
      <c r="I14" s="408" t="s">
        <v>425</v>
      </c>
      <c r="J14" s="408" t="s">
        <v>426</v>
      </c>
      <c r="K14" s="408" t="s">
        <v>427</v>
      </c>
      <c r="L14" s="410">
        <v>111.72</v>
      </c>
      <c r="M14" s="410">
        <v>2</v>
      </c>
      <c r="N14" s="411">
        <v>223.44</v>
      </c>
    </row>
    <row r="15" spans="1:14" ht="14.4" customHeight="1" x14ac:dyDescent="0.3">
      <c r="A15" s="406" t="s">
        <v>371</v>
      </c>
      <c r="B15" s="407" t="s">
        <v>372</v>
      </c>
      <c r="C15" s="408" t="s">
        <v>379</v>
      </c>
      <c r="D15" s="409" t="s">
        <v>447</v>
      </c>
      <c r="E15" s="408" t="s">
        <v>390</v>
      </c>
      <c r="F15" s="409" t="s">
        <v>448</v>
      </c>
      <c r="G15" s="408" t="s">
        <v>391</v>
      </c>
      <c r="H15" s="408" t="s">
        <v>428</v>
      </c>
      <c r="I15" s="408" t="s">
        <v>428</v>
      </c>
      <c r="J15" s="408" t="s">
        <v>429</v>
      </c>
      <c r="K15" s="408" t="s">
        <v>430</v>
      </c>
      <c r="L15" s="410">
        <v>56.639999999999979</v>
      </c>
      <c r="M15" s="410">
        <v>1</v>
      </c>
      <c r="N15" s="411">
        <v>56.639999999999979</v>
      </c>
    </row>
    <row r="16" spans="1:14" ht="14.4" customHeight="1" x14ac:dyDescent="0.3">
      <c r="A16" s="406" t="s">
        <v>371</v>
      </c>
      <c r="B16" s="407" t="s">
        <v>372</v>
      </c>
      <c r="C16" s="408" t="s">
        <v>379</v>
      </c>
      <c r="D16" s="409" t="s">
        <v>447</v>
      </c>
      <c r="E16" s="408" t="s">
        <v>390</v>
      </c>
      <c r="F16" s="409" t="s">
        <v>448</v>
      </c>
      <c r="G16" s="408" t="s">
        <v>391</v>
      </c>
      <c r="H16" s="408" t="s">
        <v>431</v>
      </c>
      <c r="I16" s="408" t="s">
        <v>420</v>
      </c>
      <c r="J16" s="408" t="s">
        <v>432</v>
      </c>
      <c r="K16" s="408"/>
      <c r="L16" s="410">
        <v>45.830019409874318</v>
      </c>
      <c r="M16" s="410">
        <v>10</v>
      </c>
      <c r="N16" s="411">
        <v>458.30019409874319</v>
      </c>
    </row>
    <row r="17" spans="1:14" ht="14.4" customHeight="1" x14ac:dyDescent="0.3">
      <c r="A17" s="406" t="s">
        <v>371</v>
      </c>
      <c r="B17" s="407" t="s">
        <v>372</v>
      </c>
      <c r="C17" s="408" t="s">
        <v>379</v>
      </c>
      <c r="D17" s="409" t="s">
        <v>447</v>
      </c>
      <c r="E17" s="408" t="s">
        <v>390</v>
      </c>
      <c r="F17" s="409" t="s">
        <v>448</v>
      </c>
      <c r="G17" s="408" t="s">
        <v>391</v>
      </c>
      <c r="H17" s="408" t="s">
        <v>433</v>
      </c>
      <c r="I17" s="408" t="s">
        <v>420</v>
      </c>
      <c r="J17" s="408" t="s">
        <v>434</v>
      </c>
      <c r="K17" s="408"/>
      <c r="L17" s="410">
        <v>45.83</v>
      </c>
      <c r="M17" s="410">
        <v>10</v>
      </c>
      <c r="N17" s="411">
        <v>458.29999999999995</v>
      </c>
    </row>
    <row r="18" spans="1:14" ht="14.4" customHeight="1" x14ac:dyDescent="0.3">
      <c r="A18" s="406" t="s">
        <v>371</v>
      </c>
      <c r="B18" s="407" t="s">
        <v>372</v>
      </c>
      <c r="C18" s="408" t="s">
        <v>379</v>
      </c>
      <c r="D18" s="409" t="s">
        <v>447</v>
      </c>
      <c r="E18" s="408" t="s">
        <v>390</v>
      </c>
      <c r="F18" s="409" t="s">
        <v>448</v>
      </c>
      <c r="G18" s="408" t="s">
        <v>391</v>
      </c>
      <c r="H18" s="408" t="s">
        <v>435</v>
      </c>
      <c r="I18" s="408" t="s">
        <v>420</v>
      </c>
      <c r="J18" s="408" t="s">
        <v>436</v>
      </c>
      <c r="K18" s="408"/>
      <c r="L18" s="410">
        <v>45.83</v>
      </c>
      <c r="M18" s="410">
        <v>10</v>
      </c>
      <c r="N18" s="411">
        <v>458.29999999999995</v>
      </c>
    </row>
    <row r="19" spans="1:14" ht="14.4" customHeight="1" x14ac:dyDescent="0.3">
      <c r="A19" s="406" t="s">
        <v>371</v>
      </c>
      <c r="B19" s="407" t="s">
        <v>372</v>
      </c>
      <c r="C19" s="408" t="s">
        <v>379</v>
      </c>
      <c r="D19" s="409" t="s">
        <v>447</v>
      </c>
      <c r="E19" s="408" t="s">
        <v>390</v>
      </c>
      <c r="F19" s="409" t="s">
        <v>448</v>
      </c>
      <c r="G19" s="408" t="s">
        <v>391</v>
      </c>
      <c r="H19" s="408" t="s">
        <v>437</v>
      </c>
      <c r="I19" s="408" t="s">
        <v>420</v>
      </c>
      <c r="J19" s="408" t="s">
        <v>438</v>
      </c>
      <c r="K19" s="408"/>
      <c r="L19" s="410">
        <v>45.829999999999991</v>
      </c>
      <c r="M19" s="410">
        <v>10</v>
      </c>
      <c r="N19" s="411">
        <v>458.2999999999999</v>
      </c>
    </row>
    <row r="20" spans="1:14" ht="14.4" customHeight="1" x14ac:dyDescent="0.3">
      <c r="A20" s="406" t="s">
        <v>371</v>
      </c>
      <c r="B20" s="407" t="s">
        <v>372</v>
      </c>
      <c r="C20" s="408" t="s">
        <v>379</v>
      </c>
      <c r="D20" s="409" t="s">
        <v>447</v>
      </c>
      <c r="E20" s="408" t="s">
        <v>390</v>
      </c>
      <c r="F20" s="409" t="s">
        <v>448</v>
      </c>
      <c r="G20" s="408" t="s">
        <v>391</v>
      </c>
      <c r="H20" s="408" t="s">
        <v>439</v>
      </c>
      <c r="I20" s="408" t="s">
        <v>439</v>
      </c>
      <c r="J20" s="408" t="s">
        <v>440</v>
      </c>
      <c r="K20" s="408" t="s">
        <v>441</v>
      </c>
      <c r="L20" s="410">
        <v>42.9</v>
      </c>
      <c r="M20" s="410">
        <v>1</v>
      </c>
      <c r="N20" s="411">
        <v>42.9</v>
      </c>
    </row>
    <row r="21" spans="1:14" ht="14.4" customHeight="1" thickBot="1" x14ac:dyDescent="0.35">
      <c r="A21" s="412" t="s">
        <v>371</v>
      </c>
      <c r="B21" s="413" t="s">
        <v>372</v>
      </c>
      <c r="C21" s="414" t="s">
        <v>379</v>
      </c>
      <c r="D21" s="415" t="s">
        <v>447</v>
      </c>
      <c r="E21" s="414" t="s">
        <v>442</v>
      </c>
      <c r="F21" s="415" t="s">
        <v>449</v>
      </c>
      <c r="G21" s="414" t="s">
        <v>391</v>
      </c>
      <c r="H21" s="414" t="s">
        <v>443</v>
      </c>
      <c r="I21" s="414" t="s">
        <v>444</v>
      </c>
      <c r="J21" s="414" t="s">
        <v>445</v>
      </c>
      <c r="K21" s="414" t="s">
        <v>446</v>
      </c>
      <c r="L21" s="416">
        <v>135.62979729225725</v>
      </c>
      <c r="M21" s="416">
        <v>1</v>
      </c>
      <c r="N21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30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15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450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451</v>
      </c>
      <c r="B7" s="434">
        <v>30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15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2016-04-27T14:20:00Z</dcterms:modified>
</cp:coreProperties>
</file>