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L20" i="419"/>
  <c r="K20" i="419"/>
  <c r="J20" i="419"/>
  <c r="M19" i="419"/>
  <c r="L19" i="419"/>
  <c r="K19" i="419"/>
  <c r="J19" i="419"/>
  <c r="M17" i="419"/>
  <c r="L17" i="419"/>
  <c r="K17" i="419"/>
  <c r="J17" i="419"/>
  <c r="M16" i="419"/>
  <c r="L16" i="419"/>
  <c r="K16" i="419"/>
  <c r="J16" i="419"/>
  <c r="M14" i="419"/>
  <c r="L14" i="419"/>
  <c r="K14" i="419"/>
  <c r="J14" i="419"/>
  <c r="M13" i="419"/>
  <c r="L13" i="419"/>
  <c r="K13" i="419"/>
  <c r="J13" i="419"/>
  <c r="M12" i="419"/>
  <c r="L12" i="419"/>
  <c r="K12" i="419"/>
  <c r="J12" i="419"/>
  <c r="M11" i="419"/>
  <c r="L11" i="419"/>
  <c r="K11" i="419"/>
  <c r="J11" i="419"/>
  <c r="AW3" i="418"/>
  <c r="AV3" i="418"/>
  <c r="AU3" i="418"/>
  <c r="AT3" i="418"/>
  <c r="AS3" i="418"/>
  <c r="AR3" i="418"/>
  <c r="AQ3" i="418"/>
  <c r="AP3" i="418"/>
  <c r="L18" i="419" l="1"/>
  <c r="J18" i="419"/>
  <c r="K18" i="419"/>
  <c r="M18" i="419"/>
  <c r="B25" i="419"/>
  <c r="G27" i="419" l="1"/>
  <c r="B26" i="419"/>
  <c r="B27" i="419" s="1"/>
  <c r="G28" i="419"/>
  <c r="A8" i="414"/>
  <c r="A7" i="414"/>
  <c r="F3" i="344" l="1"/>
  <c r="D3" i="344"/>
  <c r="B3" i="34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G18" i="419" l="1"/>
  <c r="I18" i="419"/>
  <c r="G23" i="419"/>
  <c r="I23" i="419"/>
  <c r="I22" i="419"/>
  <c r="H18" i="419"/>
  <c r="H23" i="419"/>
  <c r="G22" i="419"/>
  <c r="J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M6" i="419"/>
  <c r="K6" i="419"/>
  <c r="J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D16" i="414"/>
  <c r="D13" i="414"/>
  <c r="C16" i="414"/>
  <c r="C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<sst xmlns="http://schemas.openxmlformats.org/spreadsheetml/2006/main" count="7438" uniqueCount="1026">
  <si>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</si>
  <si>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</si>
  <si>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</si>
  <si>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</si>
  <si>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</si>
  <si>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</si>
  <si>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</si>
  <si>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</si>
  <si>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</si>
  <si>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</si>
  <si>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</si>
  <si>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</si>
  <si>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</si>
  <si>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</si>
  <si>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</si>
  <si>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</si>
  <si>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</si>
  <si>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</si>
  <si>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</si>
  <si>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</si>
  <si>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</si>
  <si>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</si>
  <si>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</si>
  <si>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</si>
  <si>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</si>
  <si>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</si>
  <si>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</si>
  <si>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</si>
  <si>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</si>
  <si>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</si>
  <si>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</si>
  <si>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</si>
  <si>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</si>
  <si>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</si>
  <si>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</si>
  <si>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</si>
  <si>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</si>
  <si>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</si>
  <si>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</si>
  <si>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</si>
  <si>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</si>
  <si>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</si>
  <si>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</si>
  <si>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</si>
  <si>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</si>
  <si>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</si>
  <si>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</si>
  <si>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</si>
  <si>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</si>
  <si>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</si>
  <si>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</si>
  <si>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</si>
  <si>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</si>
  <si>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</si>
  <si>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</si>
  <si>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</si>
  <si>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</si>
  <si>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</si>
  <si>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</si>
  <si>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</si>
  <si>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</si>
  <si>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</si>
  <si>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</si>
  <si>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</si>
  <si>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</si>
  <si>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</si>
  <si>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</si>
  <si>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</si>
  <si>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</si>
  <si>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</si>
  <si>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</si>
  <si>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</si>
  <si>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</si>
  <si>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</si>
  <si>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</si>
  <si>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</si>
  <si>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</si>
  <si>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</si>
  <si>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</si>
  <si>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</si>
  <si>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</si>
  <si>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</si>
  <si>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</si>
  <si>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</si>
  <si>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</si>
  <si>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</si>
  <si>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</si>
  <si>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</si>
  <si>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</si>
  <si>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</si>
  <si>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</si>
  <si>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</si>
  <si>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</si>
  <si>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</si>
  <si>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</si>
  <si>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</si>
  <si>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</si>
  <si>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</si>
  <si>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</si>
  <si>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</si>
  <si>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</si>
  <si>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</si>
  <si>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</si>
  <si>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</si>
  <si>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</si>
  <si>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</si>
  <si>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</si>
  <si>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</si>
  <si>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</si>
  <si>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</si>
  <si>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</si>
  <si>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</si>
  <si>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</si>
  <si>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</si>
  <si>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</si>
  <si>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</si>
  <si>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</si>
  <si>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</si>
  <si>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</si>
  <si>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</si>
  <si>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</si>
  <si>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</si>
  <si>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</si>
  <si>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</si>
  <si>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</si>
  <si>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</si>
  <si>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</si>
  <si>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</si>
  <si>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</si>
  <si>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</si>
  <si>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</si>
  <si>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</si>
  <si>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</si>
  <si>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</si>
  <si>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</si>
  <si>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</si>
  <si>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</si>
  <si>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</si>
  <si>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</si>
  <si>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</si>
  <si>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</si>
  <si>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</si>
  <si>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</si>
  <si>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</si>
  <si>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</si>
  <si>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</si>
  <si>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</si>
  <si>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</si>
  <si>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</si>
  <si>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</si>
  <si>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</si>
  <si>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</si>
  <si>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</si>
  <si>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</si>
  <si>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</si>
  <si>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</si>
  <si>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</si>
  <si>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</si>
  <si>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</si>
  <si>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</si>
  <si>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</si>
  <si>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</si>
  <si>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</si>
  <si>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</si>
  <si>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</si>
  <si>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</si>
  <si>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</si>
  <si>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</si>
  <si>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</si>
  <si>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</si>
  <si>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</si>
  <si>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</si>
  <si>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</si>
  <si>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</si>
  <si>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</si>
  <si>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</si>
  <si>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</si>
  <si>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</si>
  <si>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</si>
  <si>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</si>
  <si>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</si>
  <si>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</si>
  <si>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</si>
  <si>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</si>
  <si>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</si>
  <si>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</si>
  <si>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</si>
  <si>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</si>
  <si>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</si>
  <si>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</si>
  <si>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</si>
  <si>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</si>
  <si>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</si>
  <si>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</si>
  <si>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</si>
  <si>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</si>
  <si>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</si>
  <si>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</si>
  <si>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</si>
  <si>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</si>
  <si>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</si>
  <si>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</si>
  <si>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</si>
  <si>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</si>
  <si>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</si>
  <si>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</si>
  <si>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</si>
  <si>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</si>
  <si>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</si>
  <si>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</si>
  <si>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</si>
  <si>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</si>
  <si>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</si>
  <si>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</si>
  <si>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</si>
  <si>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</si>
  <si>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</si>
  <si>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</si>
  <si>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</si>
  <si>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</si>
  <si>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</si>
  <si>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</si>
  <si>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</si>
  <si>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</si>
  <si>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</si>
  <si>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</si>
  <si>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</si>
  <si>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</si>
  <si>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</si>
  <si>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</si>
  <si>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</si>
  <si>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</si>
  <si>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</si>
  <si>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</si>
  <si>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</si>
  <si>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</si>
  <si>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</si>
  <si>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</si>
  <si>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</si>
  <si>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</si>
  <si>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</si>
  <si>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</si>
  <si>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</si>
  <si>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</si>
  <si>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</si>
  <si>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</si>
  <si>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</si>
  <si>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</si>
  <si>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</si>
  <si>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</si>
  <si>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</si>
  <si>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</si>
  <si>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</si>
  <si>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</si>
  <si>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</si>
  <si>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</si>
  <si>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</si>
  <si>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</si>
  <si>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</si>
  <si>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</si>
  <si>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</si>
  <si>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</si>
  <si>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</si>
  <si>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</si>
  <si>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</si>
  <si>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</si>
  <si>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</si>
  <si>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</si>
  <si>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</si>
  <si>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</si>
  <si>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</si>
  <si>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</si>
  <si>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</si>
  <si>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</si>
  <si>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</si>
  <si>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</si>
  <si>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</si>
  <si>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</si>
  <si>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</si>
  <si>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</si>
  <si>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</si>
  <si>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</si>
  <si>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</si>
  <si>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</si>
  <si>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</si>
  <si>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</si>
  <si>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</si>
  <si>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</si>
  <si>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</si>
  <si>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</si>
  <si>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</si>
  <si>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</si>
  <si>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</si>
  <si>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</si>
  <si>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</si>
  <si>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</si>
  <si>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</si>
  <si>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</si>
  <si>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</si>
  <si>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</si>
  <si>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</si>
  <si>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</si>
  <si>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</si>
  <si>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</si>
  <si>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</si>
  <si>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</si>
  <si>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</si>
  <si>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</si>
  <si>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</si>
  <si>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</si>
  <si>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</si>
  <si>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</si>
  <si>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</si>
  <si>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</si>
  <si>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</si>
  <si>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</si>
  <si>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</si>
  <si>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</si>
  <si>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</si>
  <si>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</si>
  <si>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</si>
  <si>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</si>
  <si>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</si>
  <si>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</si>
  <si>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</si>
  <si>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</si>
  <si>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</si>
  <si>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</si>
  <si>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</si>
  <si>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</si>
  <si>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</si>
  <si>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</si>
  <si>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</si>
  <si>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</si>
  <si>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</si>
  <si>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</si>
  <si>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</si>
  <si>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</si>
  <si>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</si>
  <si>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</si>
  <si>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</si>
  <si>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</si>
  <si>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</si>
  <si>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</si>
  <si>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</si>
  <si>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</si>
  <si>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</si>
  <si>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</si>
  <si>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</si>
  <si>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</si>
  <si>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</si>
  <si>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</si>
  <si>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</si>
  <si>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</si>
  <si>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</si>
  <si>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</si>
  <si>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</si>
  <si>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</si>
  <si>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</si>
  <si>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</si>
  <si>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</si>
  <si>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</si>
  <si>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</si>
  <si>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</si>
  <si>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</si>
  <si>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</si>
  <si>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</si>
  <si>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</si>
  <si>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</si>
  <si>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</si>
  <si>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</si>
  <si>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</si>
  <si>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</si>
  <si>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</si>
  <si>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</si>
  <si>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</si>
  <si>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</si>
  <si>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</si>
  <si>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</si>
  <si>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</si>
  <si>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</si>
  <si>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</si>
  <si>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</si>
  <si>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</si>
  <si>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</si>
  <si>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</si>
  <si>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</si>
  <si>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</si>
  <si>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</si>
  <si>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</si>
  <si>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</si>
  <si>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</si>
  <si>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</si>
  <si>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</si>
  <si>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</si>
  <si>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</si>
  <si>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</si>
  <si>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</si>
  <si>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</si>
  <si>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</si>
  <si>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</si>
  <si>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</si>
  <si>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</si>
  <si>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</si>
  <si>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199295</t>
  </si>
  <si>
    <t>99295</t>
  </si>
  <si>
    <t>ANOPYRIN 100MG</t>
  </si>
  <si>
    <t>TBL 20X100MG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</si>
  <si>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</si>
  <si>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</si>
  <si>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</si>
  <si>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</si>
  <si>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</si>
  <si>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</si>
  <si>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</si>
  <si>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</si>
  <si>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841498</t>
  </si>
  <si>
    <t>0</t>
  </si>
  <si>
    <t>Carbosorb tbl.20-blistr</t>
  </si>
  <si>
    <t>846813</t>
  </si>
  <si>
    <t>137120</t>
  </si>
  <si>
    <t>MAGNESIUM 250 MG PHARMAVIT</t>
  </si>
  <si>
    <t>POR TBL EFF 20</t>
  </si>
  <si>
    <t>188900</t>
  </si>
  <si>
    <t>88900</t>
  </si>
  <si>
    <t>STOPTUSSIN</t>
  </si>
  <si>
    <t>POR GTT SOL 1X25ML</t>
  </si>
  <si>
    <t>849829</t>
  </si>
  <si>
    <t>162673</t>
  </si>
  <si>
    <t>IBALGIN 400 TBL 36</t>
  </si>
  <si>
    <t xml:space="preserve">POR TBL FLM 36X400MG </t>
  </si>
  <si>
    <t>192414</t>
  </si>
  <si>
    <t>92414</t>
  </si>
  <si>
    <t>SEPTONEX</t>
  </si>
  <si>
    <t>SPR 1X45ML</t>
  </si>
  <si>
    <t>142771</t>
  </si>
  <si>
    <t>42771</t>
  </si>
  <si>
    <t>PARALEN EXTRA PROTI BOLESTI</t>
  </si>
  <si>
    <t>POR TBL FLM 24</t>
  </si>
  <si>
    <t>57338</t>
  </si>
  <si>
    <t>CARBO MEDICINALIS</t>
  </si>
  <si>
    <t>POR TBL NOB 20X300MG</t>
  </si>
  <si>
    <t>500474</t>
  </si>
  <si>
    <t>MO SUD</t>
  </si>
  <si>
    <t>920144</t>
  </si>
  <si>
    <t>KL ETHANOLUM B.DENAT SUD 200 l</t>
  </si>
  <si>
    <t>UN 1170</t>
  </si>
  <si>
    <t>989607</t>
  </si>
  <si>
    <t>B-Komplex forte Zentiva drg.20</t>
  </si>
  <si>
    <t>201452</t>
  </si>
  <si>
    <t>OPHTAL</t>
  </si>
  <si>
    <t>OPH AQA 4X25ML PLAST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</si>
  <si>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</si>
  <si>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</si>
  <si>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</si>
  <si>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</si>
  <si>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</si>
  <si>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</si>
  <si>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</si>
  <si>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</si>
  <si>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</si>
  <si>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</si>
  <si>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</si>
  <si>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</si>
  <si>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</si>
  <si>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</si>
  <si>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50113013</t>
  </si>
  <si>
    <t>101066</t>
  </si>
  <si>
    <t>1066</t>
  </si>
  <si>
    <t>FRAMYKOIN</t>
  </si>
  <si>
    <t>UNG 1X10GM</t>
  </si>
  <si>
    <t>168999</t>
  </si>
  <si>
    <t>68999</t>
  </si>
  <si>
    <t>AMPICILIN 0,5 BIOTIKA</t>
  </si>
  <si>
    <t>INJ PLV SOL 10X500MG</t>
  </si>
  <si>
    <t>PATOL: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</si>
  <si>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</si>
  <si>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</si>
  <si>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</si>
  <si>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</si>
  <si>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</si>
  <si>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</si>
  <si>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</si>
  <si>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ZA321</t>
  </si>
  <si>
    <t>Kompresa gáza 7,5 cm x 7,5 cm/100 ks nesterilní 06002</t>
  </si>
  <si>
    <t>ZA451</t>
  </si>
  <si>
    <t>Náplast omniplast 5,0 cm x 9,2 m 9004540 (900429)</t>
  </si>
  <si>
    <t>ZB404</t>
  </si>
  <si>
    <t>Náplast cosmos 8 cm x 1 m 5403353</t>
  </si>
  <si>
    <t>ZA471</t>
  </si>
  <si>
    <t>Náplast curaplast poinjekční bal. á 250 ks 30625</t>
  </si>
  <si>
    <t>ZA728</t>
  </si>
  <si>
    <t>Lopatka ústní dřevěná lékařská nesterilní bal. á 100 ks 1320100655</t>
  </si>
  <si>
    <t>ZA751</t>
  </si>
  <si>
    <t>Papír filtrační archy 50 x 50 cm bal. 12,5 kg PPER2R/80G/50X50</t>
  </si>
  <si>
    <t>ZA817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</si>
  <si>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</si>
  <si>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</si>
  <si>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</si>
  <si>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</si>
  <si>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</si>
  <si>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</si>
  <si>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</si>
  <si>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</si>
  <si>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</si>
  <si>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</si>
  <si>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</si>
  <si>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</si>
  <si>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</si>
  <si>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ZA816</t>
  </si>
  <si>
    <t>Zkumavka PS 15 ml sterilní 400915</t>
  </si>
  <si>
    <t>ZL678</t>
  </si>
  <si>
    <t>Kazeta super mega bílá DE bal. á 100 ks vel. 74 x 52 x 18 mm (38VSP59060E) 070750EN</t>
  </si>
  <si>
    <t>ZB966</t>
  </si>
  <si>
    <t>Nůžky rovné chirurgické hrotnaté 150 mm B397113920005</t>
  </si>
  <si>
    <t>ZB963</t>
  </si>
  <si>
    <t>Pinzeta anatomická úzká 145 mm B397114920019</t>
  </si>
  <si>
    <t>ZF911</t>
  </si>
  <si>
    <t>Nůžky oční rovné hrotnaté 105 mm B397113920043</t>
  </si>
  <si>
    <t>ZH868</t>
  </si>
  <si>
    <t>Žiletka mikrotomová á 20 ks JP-BC35</t>
  </si>
  <si>
    <t>ZJ035</t>
  </si>
  <si>
    <t>Papír bílý filtrační do cytocentrifugy á 200 ks 599 1022</t>
  </si>
  <si>
    <t>ZL454</t>
  </si>
  <si>
    <t>Kazeta na tkáně standard bez víčka zelená bal. á 4000 ks 3009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</si>
  <si>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</si>
  <si>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</si>
  <si>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</si>
  <si>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</si>
  <si>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</si>
  <si>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</si>
  <si>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</si>
  <si>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</si>
  <si>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</si>
  <si>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</si>
  <si>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ZB581</t>
  </si>
  <si>
    <t>Špička loudovací 1-200ul U220600.1</t>
  </si>
  <si>
    <t>ZC056</t>
  </si>
  <si>
    <t>Sklo krycí 24 x 32 mm, á 1000 ks BD2432</t>
  </si>
  <si>
    <t>ZN027</t>
  </si>
  <si>
    <t>Sklo podložní čiré 50 x 76 mm, á 1000 ks VY11100050076</t>
  </si>
  <si>
    <t>ZN351</t>
  </si>
  <si>
    <t>Sklo pro elektroforézu Plain Glass Plates with Bonded Spacers 200 x 100 x 1 mm bal. á 2 ks VS10WPGS1</t>
  </si>
  <si>
    <t>ZA863</t>
  </si>
  <si>
    <t>Špička pipetovací žlutá krátká manžeta 1105</t>
  </si>
  <si>
    <t>ZO067</t>
  </si>
  <si>
    <t>Rámeček pro bioptický materiál Paraform Frames weit bal. á 500 ks 7040</t>
  </si>
  <si>
    <t>ZO068</t>
  </si>
  <si>
    <t>Kazeta pro bioptický materiál Paraform bioppsy cassette 13 x 13 bal. á 500 ks 7019</t>
  </si>
  <si>
    <t>ZN320</t>
  </si>
  <si>
    <t>Sklo krycí sklo 50 x 70 mm Knittel bal. á 1000 ks VE105000700YA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</si>
  <si>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</si>
  <si>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</si>
  <si>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</si>
  <si>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VS10WGN</t>
  </si>
  <si>
    <t>ZC062</t>
  </si>
  <si>
    <t>Sklo krycí 24 x 50 mm, á 1000 ks BD2450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</si>
  <si>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</si>
  <si>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</si>
  <si>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</si>
  <si>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</si>
  <si>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</si>
  <si>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</si>
  <si>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</si>
  <si>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</si>
  <si>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</si>
  <si>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</si>
  <si>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</si>
  <si>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</si>
  <si>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</si>
  <si>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</si>
  <si>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</si>
  <si>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</si>
  <si>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</si>
  <si>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</si>
  <si>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</si>
  <si>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Rukavice operační gammex latex PF bez pudru 8,5 330048085</t>
  </si>
  <si>
    <t>804536</t>
  </si>
  <si>
    <t xml:space="preserve">-Diagnostikum připr. </t>
  </si>
  <si>
    <t>DE430</t>
  </si>
  <si>
    <t>EnVision™+/HRP, Dual Link  Rabbit/Mouse  110ml</t>
  </si>
  <si>
    <t>DG145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</si>
  <si>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</si>
  <si>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</si>
  <si>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</si>
  <si>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</si>
  <si>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</si>
  <si>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</si>
  <si>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</si>
  <si>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</si>
  <si>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</si>
  <si>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</si>
  <si>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</si>
  <si>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</si>
  <si>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</si>
  <si>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DG224</t>
  </si>
  <si>
    <t>XYLEN CISTY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</si>
  <si>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</si>
  <si>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</si>
  <si>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</si>
  <si>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</si>
  <si>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</si>
  <si>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</si>
  <si>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</si>
  <si>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</si>
  <si>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</si>
  <si>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</si>
  <si>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</si>
  <si>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</si>
  <si>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</si>
  <si>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</si>
  <si>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</si>
  <si>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</si>
  <si>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</si>
  <si>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</si>
  <si>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</si>
  <si>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</si>
  <si>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</si>
  <si>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</si>
  <si>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</si>
  <si>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</si>
  <si>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</si>
  <si>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</si>
  <si>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</si>
  <si>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</si>
  <si>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</si>
  <si>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</si>
  <si>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</si>
  <si>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</si>
  <si>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</si>
  <si>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</si>
  <si>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</si>
  <si>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</si>
  <si>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DD425</t>
  </si>
  <si>
    <t>UHLIČITAN VAPENATY SRAZ. P.A.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</si>
  <si>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</si>
  <si>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</si>
  <si>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</si>
  <si>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</si>
  <si>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</si>
  <si>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</si>
  <si>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</si>
  <si>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</si>
  <si>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DF866</t>
  </si>
  <si>
    <t>ANTI-BCL2-ONCOPROTEIN 100 (10 ml)</t>
  </si>
  <si>
    <t>DG755</t>
  </si>
  <si>
    <t>EnVision™ FLEX Plus, Mouse, High pH</t>
  </si>
  <si>
    <t>DE934</t>
  </si>
  <si>
    <t>RNase A (650 µl) (D-5006)</t>
  </si>
  <si>
    <t>DC167</t>
  </si>
  <si>
    <t>CD23,1B12 1ml</t>
  </si>
  <si>
    <t>DD038</t>
  </si>
  <si>
    <t>PERTEX 1000 ML</t>
  </si>
  <si>
    <t>DD577</t>
  </si>
  <si>
    <t>RB A-HU T-Cell CD3/DK</t>
  </si>
  <si>
    <t>DF389</t>
  </si>
  <si>
    <t>Proteinase K (650 µl) (D-5005)</t>
  </si>
  <si>
    <t>DA296</t>
  </si>
  <si>
    <t>EOSIN Y disodium salt - for microscopy 25g (≥90%)</t>
  </si>
  <si>
    <t>DG558</t>
  </si>
  <si>
    <t>Anti-MAP2 antibody produced in rabbit</t>
  </si>
  <si>
    <t>DG887</t>
  </si>
  <si>
    <t>Immolase DNA Polymerase</t>
  </si>
  <si>
    <t>DD524</t>
  </si>
  <si>
    <t>GUM ARABIC 500G</t>
  </si>
  <si>
    <t>DH062</t>
  </si>
  <si>
    <t>Haematoxylin 25g</t>
  </si>
  <si>
    <t>DH411</t>
  </si>
  <si>
    <t>CD15 clone Carb-3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</si>
  <si>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</si>
  <si>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</si>
  <si>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</si>
  <si>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</si>
  <si>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</si>
  <si>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</si>
  <si>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</si>
  <si>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</si>
  <si>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</si>
  <si>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</si>
  <si>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</si>
  <si>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</si>
  <si>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</si>
  <si>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</si>
  <si>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</si>
  <si>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</si>
  <si>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</si>
  <si>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</si>
  <si>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</si>
  <si>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</si>
  <si>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</si>
  <si>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</si>
  <si>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</si>
  <si>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</si>
  <si>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</si>
  <si>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</si>
  <si>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</si>
  <si>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</si>
  <si>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</si>
  <si>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</si>
  <si>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</si>
  <si>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</si>
  <si>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</si>
  <si>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</si>
  <si>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</si>
  <si>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</si>
  <si>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</si>
  <si>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</si>
  <si>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</si>
  <si>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</si>
  <si>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</si>
  <si>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</si>
  <si>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</si>
  <si>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</si>
  <si>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</si>
  <si>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</si>
  <si>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</si>
  <si>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</si>
  <si>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</si>
  <si>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</si>
  <si>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DH000</t>
  </si>
  <si>
    <t>Hexamethylenetetramine -250g</t>
  </si>
  <si>
    <t>DG148</t>
  </si>
  <si>
    <t>CITRONAN SOD.2H20 P.A.</t>
  </si>
  <si>
    <t>DA803</t>
  </si>
  <si>
    <t>HER2 IQFISH pharmDX</t>
  </si>
  <si>
    <t>DC309</t>
  </si>
  <si>
    <t>PROPYLENOXID P.A.</t>
  </si>
  <si>
    <t>DA684</t>
  </si>
  <si>
    <t>Ultra CC1 (2 litry)</t>
  </si>
  <si>
    <t>DG615</t>
  </si>
  <si>
    <t>Renal Cell Carcinoma Marker, clone SPM314- 6 ml</t>
  </si>
  <si>
    <t>DE003</t>
  </si>
  <si>
    <t>Mo A-Hu Melan-A, Cl A103 1ml</t>
  </si>
  <si>
    <t>DG024</t>
  </si>
  <si>
    <t>Polyc. Rab. Anti-Human C3c Comlement</t>
  </si>
  <si>
    <t>DG900</t>
  </si>
  <si>
    <t>anti DOG1 (SP31) Cell Marque 7 ml</t>
  </si>
  <si>
    <t>DB662</t>
  </si>
  <si>
    <t>NCL-CD5-4C7-L-CE          1ml</t>
  </si>
  <si>
    <t>DH580</t>
  </si>
  <si>
    <t>Silver proteinate - Protargol 25 g</t>
  </si>
  <si>
    <t>DA938</t>
  </si>
  <si>
    <t>NCL-CD8-295 1ml</t>
  </si>
  <si>
    <t>DE446</t>
  </si>
  <si>
    <t>Wilms Tumor 1 (WT1) Protein, klon 6F-H2,  1ml</t>
  </si>
  <si>
    <t>DE758</t>
  </si>
  <si>
    <t>NCAM (CD56), 1 ml</t>
  </si>
  <si>
    <t>DA731</t>
  </si>
  <si>
    <t>rabbit polyclonal  IgG VEGF A-20</t>
  </si>
  <si>
    <t>DF697</t>
  </si>
  <si>
    <t>Proteinový precipitační roztok  50ml</t>
  </si>
  <si>
    <t>DH601</t>
  </si>
  <si>
    <t>Combi PPP Master Mix, 200 reakcí - 5x0,5 ml</t>
  </si>
  <si>
    <t>DC102</t>
  </si>
  <si>
    <t>SIRAN ZELEZITO-AMONNY.12H2O PA</t>
  </si>
  <si>
    <t>DB111</t>
  </si>
  <si>
    <t>Poly-L-lysine solution</t>
  </si>
  <si>
    <t>DE971</t>
  </si>
  <si>
    <t>QIAamp DNA FFPE Tissue Kit</t>
  </si>
  <si>
    <t>DF577</t>
  </si>
  <si>
    <t>Anti-FGF 23 antibody</t>
  </si>
  <si>
    <t>DH377</t>
  </si>
  <si>
    <t>Bcl6 antibody</t>
  </si>
  <si>
    <t>DB122</t>
  </si>
  <si>
    <t>p16CINtec histol.kit 50t</t>
  </si>
  <si>
    <t>DE580</t>
  </si>
  <si>
    <t>EZ prep. 2 L</t>
  </si>
  <si>
    <t>DG156</t>
  </si>
  <si>
    <t>FERROKYANID DRASELNY P.A.</t>
  </si>
  <si>
    <t>ZL999</t>
  </si>
  <si>
    <t>Rychloobvaz 8 x 4 cm / 3 ks 001445510</t>
  </si>
  <si>
    <t>DG146</t>
  </si>
  <si>
    <t>kyselina OCTOVA 99,8%  P.A. - ledova</t>
  </si>
  <si>
    <t>DG208</t>
  </si>
  <si>
    <t>GIEMSA-ROMANOWSKI</t>
  </si>
  <si>
    <t>DE332</t>
  </si>
  <si>
    <t>Mo A-Human Progesterone rec. Clone PgR 636</t>
  </si>
  <si>
    <t>DD195</t>
  </si>
  <si>
    <t>kyselina CITRONOVA BEZV. P.A.</t>
  </si>
  <si>
    <t>DA981</t>
  </si>
  <si>
    <t>Formaldehyd 35% p.a., 10l</t>
  </si>
  <si>
    <t>DC475</t>
  </si>
  <si>
    <t>Glycerin bezvody p.a.</t>
  </si>
  <si>
    <t>DF259</t>
  </si>
  <si>
    <t>Cell Lysis (125 ml) (D-5002)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</si>
  <si>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</si>
  <si>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</si>
  <si>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</si>
  <si>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</si>
  <si>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</si>
  <si>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</si>
  <si>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</si>
  <si>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</si>
  <si>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</si>
  <si>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</si>
  <si>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PATOL: laboratoř - 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</si>
  <si>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</si>
  <si>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</si>
  <si>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</si>
  <si>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</si>
  <si>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</si>
  <si>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</si>
  <si>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</si>
  <si>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</si>
  <si>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</si>
  <si>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</si>
  <si>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</si>
  <si>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</si>
  <si>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</si>
  <si>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</si>
  <si>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</si>
  <si>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</si>
  <si>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</si>
  <si>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</si>
  <si>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</si>
  <si>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</si>
  <si>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Kučerová Ladislava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</si>
  <si>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</si>
  <si>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</si>
  <si>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</si>
  <si>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</si>
  <si>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</si>
  <si>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</si>
  <si>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</si>
  <si>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</si>
  <si>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</si>
  <si>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</si>
  <si>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</si>
  <si>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</si>
  <si>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</si>
  <si>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</si>
  <si>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</si>
  <si>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</si>
  <si>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</si>
  <si>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</si>
  <si>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</si>
  <si>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</si>
  <si>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</si>
  <si>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</si>
  <si>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</si>
  <si>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</si>
  <si>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</si>
  <si>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</si>
  <si>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</si>
  <si>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</si>
  <si>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</si>
  <si>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</si>
  <si>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</si>
  <si>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</si>
  <si>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</si>
  <si>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</si>
  <si>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</si>
  <si>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</si>
  <si>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</si>
  <si>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</si>
  <si>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</si>
  <si>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</si>
  <si>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</si>
  <si>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</si>
  <si>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</si>
  <si>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</si>
  <si>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</si>
  <si>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</si>
  <si>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</si>
  <si>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</si>
  <si>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</si>
  <si>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</si>
  <si>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</si>
  <si>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</si>
  <si>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</si>
  <si>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</si>
  <si>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</si>
  <si>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</si>
  <si>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</si>
  <si>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</si>
  <si>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</si>
  <si>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</si>
  <si>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</si>
  <si>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</si>
  <si>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</si>
  <si>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</si>
  <si>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</si>
  <si>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</si>
  <si>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</si>
  <si>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</si>
  <si>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</si>
  <si>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</si>
  <si>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</si>
  <si>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</si>
  <si>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</si>
  <si>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</si>
  <si>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</si>
  <si>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</si>
  <si>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</si>
  <si>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</si>
  <si>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</si>
  <si>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</si>
  <si>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</si>
  <si>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</si>
  <si>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</si>
  <si>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</si>
  <si>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</si>
  <si>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</si>
  <si>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</si>
  <si>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</si>
  <si>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</si>
  <si>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</si>
  <si>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</si>
  <si>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</si>
  <si>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</si>
  <si>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</si>
  <si>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</si>
  <si>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</si>
  <si>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</si>
  <si>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</si>
  <si>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</si>
  <si>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</si>
  <si>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</si>
  <si>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</si>
  <si>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</si>
  <si>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</si>
  <si>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</si>
  <si>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</si>
  <si>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</si>
  <si>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</si>
  <si>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</si>
  <si>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</si>
  <si>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</si>
  <si>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</si>
  <si>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</si>
  <si>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</si>
  <si>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</si>
  <si>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</si>
  <si>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</si>
  <si>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</si>
  <si>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</si>
  <si>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</si>
  <si>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</si>
  <si>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</si>
  <si>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</si>
  <si>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</si>
  <si>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</si>
  <si>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</si>
  <si>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</si>
  <si>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</si>
  <si>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</si>
  <si>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</si>
  <si>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</si>
  <si>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</si>
  <si>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</si>
  <si>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</si>
  <si>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99792</t>
  </si>
  <si>
    <t>(VZP) EXPRESE ALK-IHC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</si>
  <si>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</si>
  <si>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</si>
  <si>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</si>
  <si>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</si>
  <si>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</si>
  <si>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</si>
  <si>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</si>
  <si>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</si>
  <si>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</si>
  <si>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</si>
  <si>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</si>
  <si>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</si>
  <si>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</si>
  <si>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</si>
  <si>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</si>
  <si>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</si>
  <si>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</si>
  <si>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</si>
  <si>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</si>
  <si>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</si>
  <si>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</si>
  <si>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</si>
  <si>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</si>
  <si>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</si>
  <si>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</si>
  <si>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</si>
  <si>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</si>
  <si>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</si>
  <si>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</si>
  <si>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</si>
  <si>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</si>
  <si>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</si>
  <si>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87439</t>
  </si>
  <si>
    <t>SPECIÁLNÍ CYTOLOGICKÉ BARVENÍ - 1-3  PREPARÁTY,  J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</si>
  <si>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</si>
  <si>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</si>
  <si>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</si>
  <si>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</si>
  <si>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</si>
  <si>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</si>
  <si>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87415</t>
  </si>
  <si>
    <t>CYTOLOGICKÉ OTISKY A STĚRY -  ZA 4-10 PREPARÁTŮ</t>
  </si>
  <si>
    <t>05</t>
  </si>
  <si>
    <t>06</t>
  </si>
  <si>
    <t>07</t>
  </si>
  <si>
    <t>08</t>
  </si>
  <si>
    <t>87417</t>
  </si>
  <si>
    <t>CYTOLOGICKÉ OTISKY A STĚRY -  ZA VÍCE NEŽ 10 PREPA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</si>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</sst>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1.1532396214992247</c:v>
                </c:pt>
                <c:pt idx="1">
                  <c:v>1.1438512917071952</c:v>
                </c:pt>
                <c:pt idx="2">
                  <c:v>1.1672058969559254</c:v>
                </c:pt>
                <c:pt idx="3">
                  <c:v>1.1513527215389869</c:v>
                </c:pt>
                <c:pt idx="4">
                  <c:v>1.1772795590207727</c:v>
                </c:pt>
                <c:pt idx="5">
                  <c:v>1.17896204555059</c:v>
                </c:pt>
                <c:pt idx="6">
                  <c:v>1.0972468000809108</c:v>
                </c:pt>
                <c:pt idx="7">
                  <c:v>1.0355426113293342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1674576"/>
        <c:axId val="-20416740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0.974388473072068</c:v>
                </c:pt>
                <c:pt idx="1">
                  <c:v>0.974388473072068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673488"/>
        <c:axId val="-2041671856"/>
      </c:scatterChart>
      <c:catAx>
        <c:axId val="-204167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167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1674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1674576"/>
        <c:crosses val="autoZero"/>
        <c:crossBetween val="between"/>
      </c:valAx>
      <c:valAx>
        <c:axId val="-2041673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1671856"/>
        <c:crosses val="max"/>
        <c:crossBetween val="midCat"/>
      </c:valAx>
      <c:valAx>
        <c:axId val="-20416718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1673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796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800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827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954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1025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235</v>
      </c>
      <c r="C6" s="392">
        <v>2458.1508200000007</v>
      </c>
      <c r="D6" s="392">
        <v>2149.9907800000001</v>
      </c>
      <c r="E6" s="392"/>
      <c r="F6" s="392">
        <v>2236.2316500000011</v>
      </c>
      <c r="G6" s="392">
        <v>2250.293691824706</v>
      </c>
      <c r="H6" s="392">
        <v>-14.06204182470492</v>
      </c>
      <c r="I6" s="393">
        <v>0.99375101931103826</v>
      </c>
      <c r="J6" s="394" t="s">
        <v>1</v>
      </c>
    </row>
    <row r="7" spans="1:10" ht="14.4" customHeight="1" x14ac:dyDescent="0.3">
      <c r="A7" s="390" t="s">
        <v>372</v>
      </c>
      <c r="B7" s="391" t="s">
        <v>236</v>
      </c>
      <c r="C7" s="392">
        <v>358.25117999999998</v>
      </c>
      <c r="D7" s="392">
        <v>427.87846000000002</v>
      </c>
      <c r="E7" s="392"/>
      <c r="F7" s="392">
        <v>391.28166000000004</v>
      </c>
      <c r="G7" s="392">
        <v>420.28690204910731</v>
      </c>
      <c r="H7" s="392">
        <v>-29.005242049107267</v>
      </c>
      <c r="I7" s="393">
        <v>0.93098704264231813</v>
      </c>
      <c r="J7" s="394" t="s">
        <v>1</v>
      </c>
    </row>
    <row r="8" spans="1:10" ht="14.4" customHeight="1" x14ac:dyDescent="0.3">
      <c r="A8" s="390" t="s">
        <v>372</v>
      </c>
      <c r="B8" s="391" t="s">
        <v>237</v>
      </c>
      <c r="C8" s="392">
        <v>10.607420000000001</v>
      </c>
      <c r="D8" s="392">
        <v>11.291729999999999</v>
      </c>
      <c r="E8" s="392"/>
      <c r="F8" s="392">
        <v>10.48545</v>
      </c>
      <c r="G8" s="392">
        <v>24.840830641362665</v>
      </c>
      <c r="H8" s="392">
        <v>-14.355380641362665</v>
      </c>
      <c r="I8" s="393">
        <v>0.42210545015111506</v>
      </c>
      <c r="J8" s="394" t="s">
        <v>1</v>
      </c>
    </row>
    <row r="9" spans="1:10" ht="14.4" customHeight="1" x14ac:dyDescent="0.3">
      <c r="A9" s="390" t="s">
        <v>372</v>
      </c>
      <c r="B9" s="391" t="s">
        <v>238</v>
      </c>
      <c r="C9" s="392">
        <v>203.77217999999999</v>
      </c>
      <c r="D9" s="392">
        <v>193.49325000000002</v>
      </c>
      <c r="E9" s="392"/>
      <c r="F9" s="392">
        <v>172.93298999999999</v>
      </c>
      <c r="G9" s="392">
        <v>197.33335114848467</v>
      </c>
      <c r="H9" s="392">
        <v>-24.400361148484677</v>
      </c>
      <c r="I9" s="393">
        <v>0.8763495323701036</v>
      </c>
      <c r="J9" s="394" t="s">
        <v>1</v>
      </c>
    </row>
    <row r="10" spans="1:10" ht="14.4" customHeight="1" x14ac:dyDescent="0.3">
      <c r="A10" s="390" t="s">
        <v>372</v>
      </c>
      <c r="B10" s="391" t="s">
        <v>239</v>
      </c>
      <c r="C10" s="392">
        <v>9.6000000000000002E-2</v>
      </c>
      <c r="D10" s="392">
        <v>4.8000000000000001E-2</v>
      </c>
      <c r="E10" s="392"/>
      <c r="F10" s="392">
        <v>0</v>
      </c>
      <c r="G10" s="392">
        <v>3.2000002888666668E-2</v>
      </c>
      <c r="H10" s="392">
        <v>-3.2000002888666668E-2</v>
      </c>
      <c r="I10" s="393">
        <v>0</v>
      </c>
      <c r="J10" s="394" t="s">
        <v>1</v>
      </c>
    </row>
    <row r="11" spans="1:10" ht="14.4" customHeight="1" x14ac:dyDescent="0.3">
      <c r="A11" s="390" t="s">
        <v>372</v>
      </c>
      <c r="B11" s="391" t="s">
        <v>240</v>
      </c>
      <c r="C11" s="392">
        <v>10.1976</v>
      </c>
      <c r="D11" s="392">
        <v>15.693999999999999</v>
      </c>
      <c r="E11" s="392"/>
      <c r="F11" s="392">
        <v>18.290099999999999</v>
      </c>
      <c r="G11" s="392">
        <v>26.527418050734667</v>
      </c>
      <c r="H11" s="392">
        <v>-8.2373180507346682</v>
      </c>
      <c r="I11" s="393">
        <v>0.68947908782601863</v>
      </c>
      <c r="J11" s="394" t="s">
        <v>1</v>
      </c>
    </row>
    <row r="12" spans="1:10" ht="14.4" customHeight="1" x14ac:dyDescent="0.3">
      <c r="A12" s="390" t="s">
        <v>372</v>
      </c>
      <c r="B12" s="391" t="s">
        <v>480</v>
      </c>
      <c r="C12" s="392">
        <v>0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1</v>
      </c>
    </row>
    <row r="13" spans="1:10" ht="14.4" customHeight="1" x14ac:dyDescent="0.3">
      <c r="A13" s="390" t="s">
        <v>372</v>
      </c>
      <c r="B13" s="391" t="s">
        <v>377</v>
      </c>
      <c r="C13" s="392">
        <v>3041.0752000000007</v>
      </c>
      <c r="D13" s="392">
        <v>2798.3962199999996</v>
      </c>
      <c r="E13" s="392"/>
      <c r="F13" s="392">
        <v>2829.2218500000013</v>
      </c>
      <c r="G13" s="392">
        <v>2919.3141937172836</v>
      </c>
      <c r="H13" s="392">
        <v>-90.092343717282347</v>
      </c>
      <c r="I13" s="393">
        <v>0.96913920950640675</v>
      </c>
      <c r="J13" s="394" t="s">
        <v>378</v>
      </c>
    </row>
    <row r="15" spans="1:10" ht="14.4" customHeight="1" x14ac:dyDescent="0.3">
      <c r="A15" s="390" t="s">
        <v>372</v>
      </c>
      <c r="B15" s="391" t="s">
        <v>373</v>
      </c>
      <c r="C15" s="392" t="s">
        <v>374</v>
      </c>
      <c r="D15" s="392" t="s">
        <v>374</v>
      </c>
      <c r="E15" s="392"/>
      <c r="F15" s="392" t="s">
        <v>374</v>
      </c>
      <c r="G15" s="392" t="s">
        <v>374</v>
      </c>
      <c r="H15" s="392" t="s">
        <v>374</v>
      </c>
      <c r="I15" s="393" t="s">
        <v>374</v>
      </c>
      <c r="J15" s="394" t="s">
        <v>55</v>
      </c>
    </row>
    <row r="16" spans="1:10" ht="14.4" customHeight="1" x14ac:dyDescent="0.3">
      <c r="A16" s="390" t="s">
        <v>379</v>
      </c>
      <c r="B16" s="391" t="s">
        <v>380</v>
      </c>
      <c r="C16" s="392" t="s">
        <v>374</v>
      </c>
      <c r="D16" s="392" t="s">
        <v>374</v>
      </c>
      <c r="E16" s="392"/>
      <c r="F16" s="392" t="s">
        <v>374</v>
      </c>
      <c r="G16" s="392" t="s">
        <v>374</v>
      </c>
      <c r="H16" s="392" t="s">
        <v>374</v>
      </c>
      <c r="I16" s="393" t="s">
        <v>374</v>
      </c>
      <c r="J16" s="394" t="s">
        <v>0</v>
      </c>
    </row>
    <row r="17" spans="1:10" ht="14.4" customHeight="1" x14ac:dyDescent="0.3">
      <c r="A17" s="390" t="s">
        <v>379</v>
      </c>
      <c r="B17" s="391" t="s">
        <v>235</v>
      </c>
      <c r="C17" s="392">
        <v>2049.9377900000009</v>
      </c>
      <c r="D17" s="392">
        <v>2000.365960000001</v>
      </c>
      <c r="E17" s="392"/>
      <c r="F17" s="392">
        <v>2106.3486900000012</v>
      </c>
      <c r="G17" s="392">
        <v>2120.3388276905266</v>
      </c>
      <c r="H17" s="392">
        <v>-13.990137690525444</v>
      </c>
      <c r="I17" s="393">
        <v>0.99340193297985135</v>
      </c>
      <c r="J17" s="394" t="s">
        <v>1</v>
      </c>
    </row>
    <row r="18" spans="1:10" ht="14.4" customHeight="1" x14ac:dyDescent="0.3">
      <c r="A18" s="390" t="s">
        <v>379</v>
      </c>
      <c r="B18" s="391" t="s">
        <v>236</v>
      </c>
      <c r="C18" s="392">
        <v>336.02347999999995</v>
      </c>
      <c r="D18" s="392">
        <v>427.87846000000002</v>
      </c>
      <c r="E18" s="392"/>
      <c r="F18" s="392">
        <v>391.28166000000004</v>
      </c>
      <c r="G18" s="392">
        <v>420.28690204910731</v>
      </c>
      <c r="H18" s="392">
        <v>-29.005242049107267</v>
      </c>
      <c r="I18" s="393">
        <v>0.93098704264231813</v>
      </c>
      <c r="J18" s="394" t="s">
        <v>1</v>
      </c>
    </row>
    <row r="19" spans="1:10" ht="14.4" customHeight="1" x14ac:dyDescent="0.3">
      <c r="A19" s="390" t="s">
        <v>379</v>
      </c>
      <c r="B19" s="391" t="s">
        <v>237</v>
      </c>
      <c r="C19" s="392">
        <v>6.2045000000000003</v>
      </c>
      <c r="D19" s="392">
        <v>8.0464099999999998</v>
      </c>
      <c r="E19" s="392"/>
      <c r="F19" s="392">
        <v>8.6072799999999994</v>
      </c>
      <c r="G19" s="392">
        <v>20.409897272468665</v>
      </c>
      <c r="H19" s="392">
        <v>-11.802617272468666</v>
      </c>
      <c r="I19" s="393">
        <v>0.42172088791502826</v>
      </c>
      <c r="J19" s="394" t="s">
        <v>1</v>
      </c>
    </row>
    <row r="20" spans="1:10" ht="14.4" customHeight="1" x14ac:dyDescent="0.3">
      <c r="A20" s="390" t="s">
        <v>379</v>
      </c>
      <c r="B20" s="391" t="s">
        <v>238</v>
      </c>
      <c r="C20" s="392">
        <v>199.38109</v>
      </c>
      <c r="D20" s="392">
        <v>193.49325000000002</v>
      </c>
      <c r="E20" s="392"/>
      <c r="F20" s="392">
        <v>172.93298999999999</v>
      </c>
      <c r="G20" s="392">
        <v>197.33335114848467</v>
      </c>
      <c r="H20" s="392">
        <v>-24.400361148484677</v>
      </c>
      <c r="I20" s="393">
        <v>0.8763495323701036</v>
      </c>
      <c r="J20" s="394" t="s">
        <v>1</v>
      </c>
    </row>
    <row r="21" spans="1:10" ht="14.4" customHeight="1" x14ac:dyDescent="0.3">
      <c r="A21" s="390" t="s">
        <v>379</v>
      </c>
      <c r="B21" s="391" t="s">
        <v>239</v>
      </c>
      <c r="C21" s="392">
        <v>9.6000000000000002E-2</v>
      </c>
      <c r="D21" s="392">
        <v>4.8000000000000001E-2</v>
      </c>
      <c r="E21" s="392"/>
      <c r="F21" s="392">
        <v>0</v>
      </c>
      <c r="G21" s="392">
        <v>3.2000002888666668E-2</v>
      </c>
      <c r="H21" s="392">
        <v>-3.2000002888666668E-2</v>
      </c>
      <c r="I21" s="393">
        <v>0</v>
      </c>
      <c r="J21" s="394" t="s">
        <v>1</v>
      </c>
    </row>
    <row r="22" spans="1:10" ht="14.4" customHeight="1" x14ac:dyDescent="0.3">
      <c r="A22" s="390" t="s">
        <v>379</v>
      </c>
      <c r="B22" s="391" t="s">
        <v>240</v>
      </c>
      <c r="C22" s="392">
        <v>8.1435999999999993</v>
      </c>
      <c r="D22" s="392">
        <v>14.178999999999998</v>
      </c>
      <c r="E22" s="392"/>
      <c r="F22" s="392">
        <v>17.722099999999998</v>
      </c>
      <c r="G22" s="392">
        <v>24.700490716006001</v>
      </c>
      <c r="H22" s="392">
        <v>-6.9783907160060039</v>
      </c>
      <c r="I22" s="393">
        <v>0.71747967292471715</v>
      </c>
      <c r="J22" s="394" t="s">
        <v>1</v>
      </c>
    </row>
    <row r="23" spans="1:10" ht="14.4" customHeight="1" x14ac:dyDescent="0.3">
      <c r="A23" s="390" t="s">
        <v>379</v>
      </c>
      <c r="B23" s="391" t="s">
        <v>480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379</v>
      </c>
      <c r="B24" s="391" t="s">
        <v>381</v>
      </c>
      <c r="C24" s="392">
        <v>2599.7864600000003</v>
      </c>
      <c r="D24" s="392">
        <v>2644.0110800000007</v>
      </c>
      <c r="E24" s="392"/>
      <c r="F24" s="392">
        <v>2696.8927200000012</v>
      </c>
      <c r="G24" s="392">
        <v>2783.1014688794821</v>
      </c>
      <c r="H24" s="392">
        <v>-86.208748879480936</v>
      </c>
      <c r="I24" s="393">
        <v>0.96902421638468328</v>
      </c>
      <c r="J24" s="394" t="s">
        <v>382</v>
      </c>
    </row>
    <row r="25" spans="1:10" ht="14.4" customHeight="1" x14ac:dyDescent="0.3">
      <c r="A25" s="390" t="s">
        <v>374</v>
      </c>
      <c r="B25" s="391" t="s">
        <v>374</v>
      </c>
      <c r="C25" s="392" t="s">
        <v>374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383</v>
      </c>
    </row>
    <row r="26" spans="1:10" ht="14.4" customHeight="1" x14ac:dyDescent="0.3">
      <c r="A26" s="390" t="s">
        <v>384</v>
      </c>
      <c r="B26" s="391" t="s">
        <v>385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0</v>
      </c>
    </row>
    <row r="27" spans="1:10" ht="14.4" customHeight="1" x14ac:dyDescent="0.3">
      <c r="A27" s="390" t="s">
        <v>384</v>
      </c>
      <c r="B27" s="391" t="s">
        <v>235</v>
      </c>
      <c r="C27" s="392">
        <v>121.51474999999999</v>
      </c>
      <c r="D27" s="392">
        <v>149.624819999999</v>
      </c>
      <c r="E27" s="392"/>
      <c r="F27" s="392">
        <v>129.88296</v>
      </c>
      <c r="G27" s="392">
        <v>129.95486413417933</v>
      </c>
      <c r="H27" s="392">
        <v>-7.1904134179334278E-2</v>
      </c>
      <c r="I27" s="393">
        <v>0.99944669917006657</v>
      </c>
      <c r="J27" s="394" t="s">
        <v>1</v>
      </c>
    </row>
    <row r="28" spans="1:10" ht="14.4" customHeight="1" x14ac:dyDescent="0.3">
      <c r="A28" s="390" t="s">
        <v>384</v>
      </c>
      <c r="B28" s="391" t="s">
        <v>237</v>
      </c>
      <c r="C28" s="392">
        <v>4.4029199999999999</v>
      </c>
      <c r="D28" s="392">
        <v>3.24532</v>
      </c>
      <c r="E28" s="392"/>
      <c r="F28" s="392">
        <v>1.8781699999999999</v>
      </c>
      <c r="G28" s="392">
        <v>4.4309333688940002</v>
      </c>
      <c r="H28" s="392">
        <v>-2.5527633688940004</v>
      </c>
      <c r="I28" s="393">
        <v>0.42387683217831995</v>
      </c>
      <c r="J28" s="394" t="s">
        <v>1</v>
      </c>
    </row>
    <row r="29" spans="1:10" ht="14.4" customHeight="1" x14ac:dyDescent="0.3">
      <c r="A29" s="390" t="s">
        <v>384</v>
      </c>
      <c r="B29" s="391" t="s">
        <v>240</v>
      </c>
      <c r="C29" s="392">
        <v>1.835</v>
      </c>
      <c r="D29" s="392">
        <v>1.5149999999999999</v>
      </c>
      <c r="E29" s="392"/>
      <c r="F29" s="392">
        <v>0.56799999999999995</v>
      </c>
      <c r="G29" s="392">
        <v>1.8269273347286665</v>
      </c>
      <c r="H29" s="392">
        <v>-1.2589273347286665</v>
      </c>
      <c r="I29" s="393">
        <v>0.31090453856740763</v>
      </c>
      <c r="J29" s="394" t="s">
        <v>1</v>
      </c>
    </row>
    <row r="30" spans="1:10" ht="14.4" customHeight="1" x14ac:dyDescent="0.3">
      <c r="A30" s="390" t="s">
        <v>384</v>
      </c>
      <c r="B30" s="391" t="s">
        <v>386</v>
      </c>
      <c r="C30" s="392">
        <v>127.75266999999998</v>
      </c>
      <c r="D30" s="392">
        <v>154.38513999999898</v>
      </c>
      <c r="E30" s="392"/>
      <c r="F30" s="392">
        <v>132.32913000000002</v>
      </c>
      <c r="G30" s="392">
        <v>136.212724837802</v>
      </c>
      <c r="H30" s="392">
        <v>-3.8835948378019793</v>
      </c>
      <c r="I30" s="393">
        <v>0.9714887515654177</v>
      </c>
      <c r="J30" s="394" t="s">
        <v>382</v>
      </c>
    </row>
    <row r="31" spans="1:10" ht="14.4" customHeight="1" x14ac:dyDescent="0.3">
      <c r="A31" s="390" t="s">
        <v>374</v>
      </c>
      <c r="B31" s="391" t="s">
        <v>374</v>
      </c>
      <c r="C31" s="392" t="s">
        <v>374</v>
      </c>
      <c r="D31" s="392" t="s">
        <v>374</v>
      </c>
      <c r="E31" s="392"/>
      <c r="F31" s="392" t="s">
        <v>374</v>
      </c>
      <c r="G31" s="392" t="s">
        <v>374</v>
      </c>
      <c r="H31" s="392" t="s">
        <v>374</v>
      </c>
      <c r="I31" s="393" t="s">
        <v>374</v>
      </c>
      <c r="J31" s="394" t="s">
        <v>383</v>
      </c>
    </row>
    <row r="32" spans="1:10" ht="14.4" customHeight="1" x14ac:dyDescent="0.3">
      <c r="A32" s="390" t="s">
        <v>387</v>
      </c>
      <c r="B32" s="391" t="s">
        <v>388</v>
      </c>
      <c r="C32" s="392" t="s">
        <v>374</v>
      </c>
      <c r="D32" s="392" t="s">
        <v>374</v>
      </c>
      <c r="E32" s="392"/>
      <c r="F32" s="392" t="s">
        <v>374</v>
      </c>
      <c r="G32" s="392" t="s">
        <v>374</v>
      </c>
      <c r="H32" s="392" t="s">
        <v>374</v>
      </c>
      <c r="I32" s="393" t="s">
        <v>374</v>
      </c>
      <c r="J32" s="394" t="s">
        <v>0</v>
      </c>
    </row>
    <row r="33" spans="1:10" ht="14.4" customHeight="1" x14ac:dyDescent="0.3">
      <c r="A33" s="390" t="s">
        <v>387</v>
      </c>
      <c r="B33" s="391" t="s">
        <v>235</v>
      </c>
      <c r="C33" s="392">
        <v>286.69827999999995</v>
      </c>
      <c r="D33" s="392" t="s">
        <v>374</v>
      </c>
      <c r="E33" s="392"/>
      <c r="F33" s="392" t="s">
        <v>374</v>
      </c>
      <c r="G33" s="392" t="s">
        <v>374</v>
      </c>
      <c r="H33" s="392" t="s">
        <v>374</v>
      </c>
      <c r="I33" s="393" t="s">
        <v>374</v>
      </c>
      <c r="J33" s="394" t="s">
        <v>1</v>
      </c>
    </row>
    <row r="34" spans="1:10" ht="14.4" customHeight="1" x14ac:dyDescent="0.3">
      <c r="A34" s="390" t="s">
        <v>387</v>
      </c>
      <c r="B34" s="391" t="s">
        <v>236</v>
      </c>
      <c r="C34" s="392">
        <v>22.227699999999999</v>
      </c>
      <c r="D34" s="392" t="s">
        <v>374</v>
      </c>
      <c r="E34" s="392"/>
      <c r="F34" s="392" t="s">
        <v>374</v>
      </c>
      <c r="G34" s="392" t="s">
        <v>374</v>
      </c>
      <c r="H34" s="392" t="s">
        <v>374</v>
      </c>
      <c r="I34" s="393" t="s">
        <v>374</v>
      </c>
      <c r="J34" s="394" t="s">
        <v>1</v>
      </c>
    </row>
    <row r="35" spans="1:10" ht="14.4" customHeight="1" x14ac:dyDescent="0.3">
      <c r="A35" s="390" t="s">
        <v>387</v>
      </c>
      <c r="B35" s="391" t="s">
        <v>238</v>
      </c>
      <c r="C35" s="392">
        <v>4.3910900000000002</v>
      </c>
      <c r="D35" s="392" t="s">
        <v>374</v>
      </c>
      <c r="E35" s="392"/>
      <c r="F35" s="392" t="s">
        <v>374</v>
      </c>
      <c r="G35" s="392" t="s">
        <v>374</v>
      </c>
      <c r="H35" s="392" t="s">
        <v>374</v>
      </c>
      <c r="I35" s="393" t="s">
        <v>374</v>
      </c>
      <c r="J35" s="394" t="s">
        <v>1</v>
      </c>
    </row>
    <row r="36" spans="1:10" ht="14.4" customHeight="1" x14ac:dyDescent="0.3">
      <c r="A36" s="390" t="s">
        <v>387</v>
      </c>
      <c r="B36" s="391" t="s">
        <v>240</v>
      </c>
      <c r="C36" s="392">
        <v>0.219</v>
      </c>
      <c r="D36" s="392" t="s">
        <v>374</v>
      </c>
      <c r="E36" s="392"/>
      <c r="F36" s="392" t="s">
        <v>374</v>
      </c>
      <c r="G36" s="392" t="s">
        <v>374</v>
      </c>
      <c r="H36" s="392" t="s">
        <v>374</v>
      </c>
      <c r="I36" s="393" t="s">
        <v>374</v>
      </c>
      <c r="J36" s="394" t="s">
        <v>1</v>
      </c>
    </row>
    <row r="37" spans="1:10" ht="14.4" customHeight="1" x14ac:dyDescent="0.3">
      <c r="A37" s="390" t="s">
        <v>387</v>
      </c>
      <c r="B37" s="391" t="s">
        <v>389</v>
      </c>
      <c r="C37" s="392">
        <v>313.53607</v>
      </c>
      <c r="D37" s="392" t="s">
        <v>374</v>
      </c>
      <c r="E37" s="392"/>
      <c r="F37" s="392" t="s">
        <v>374</v>
      </c>
      <c r="G37" s="392" t="s">
        <v>374</v>
      </c>
      <c r="H37" s="392" t="s">
        <v>374</v>
      </c>
      <c r="I37" s="393" t="s">
        <v>374</v>
      </c>
      <c r="J37" s="394" t="s">
        <v>382</v>
      </c>
    </row>
    <row r="38" spans="1:10" ht="14.4" customHeight="1" x14ac:dyDescent="0.3">
      <c r="A38" s="390" t="s">
        <v>374</v>
      </c>
      <c r="B38" s="391" t="s">
        <v>374</v>
      </c>
      <c r="C38" s="392" t="s">
        <v>374</v>
      </c>
      <c r="D38" s="392" t="s">
        <v>374</v>
      </c>
      <c r="E38" s="392"/>
      <c r="F38" s="392" t="s">
        <v>374</v>
      </c>
      <c r="G38" s="392" t="s">
        <v>374</v>
      </c>
      <c r="H38" s="392" t="s">
        <v>374</v>
      </c>
      <c r="I38" s="393" t="s">
        <v>374</v>
      </c>
      <c r="J38" s="394" t="s">
        <v>383</v>
      </c>
    </row>
    <row r="39" spans="1:10" ht="14.4" customHeight="1" x14ac:dyDescent="0.3">
      <c r="A39" s="390" t="s">
        <v>372</v>
      </c>
      <c r="B39" s="391" t="s">
        <v>377</v>
      </c>
      <c r="C39" s="392">
        <v>3041.0752000000002</v>
      </c>
      <c r="D39" s="392">
        <v>2798.3962199999996</v>
      </c>
      <c r="E39" s="392"/>
      <c r="F39" s="392">
        <v>2829.2218500000013</v>
      </c>
      <c r="G39" s="392">
        <v>2919.3141937172841</v>
      </c>
      <c r="H39" s="392">
        <v>-90.092343717282802</v>
      </c>
      <c r="I39" s="393">
        <v>0.96913920950640653</v>
      </c>
      <c r="J39" s="394" t="s">
        <v>378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796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9.8461395535403504</v>
      </c>
      <c r="J3" s="74">
        <f>SUBTOTAL(9,J5:J1048576)</f>
        <v>287351.5</v>
      </c>
      <c r="K3" s="75">
        <f>SUBTOTAL(9,K5:K1048576)</f>
        <v>2829302.9699191498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372</v>
      </c>
      <c r="B5" s="401" t="s">
        <v>373</v>
      </c>
      <c r="C5" s="402" t="s">
        <v>379</v>
      </c>
      <c r="D5" s="403" t="s">
        <v>475</v>
      </c>
      <c r="E5" s="402" t="s">
        <v>785</v>
      </c>
      <c r="F5" s="403" t="s">
        <v>786</v>
      </c>
      <c r="G5" s="402" t="s">
        <v>481</v>
      </c>
      <c r="H5" s="402" t="s">
        <v>482</v>
      </c>
      <c r="I5" s="404">
        <v>260.3</v>
      </c>
      <c r="J5" s="404">
        <v>28</v>
      </c>
      <c r="K5" s="405">
        <v>7288.4</v>
      </c>
    </row>
    <row r="6" spans="1:11" ht="14.4" customHeight="1" x14ac:dyDescent="0.3">
      <c r="A6" s="406" t="s">
        <v>372</v>
      </c>
      <c r="B6" s="407" t="s">
        <v>373</v>
      </c>
      <c r="C6" s="408" t="s">
        <v>379</v>
      </c>
      <c r="D6" s="409" t="s">
        <v>475</v>
      </c>
      <c r="E6" s="408" t="s">
        <v>785</v>
      </c>
      <c r="F6" s="409" t="s">
        <v>786</v>
      </c>
      <c r="G6" s="408" t="s">
        <v>483</v>
      </c>
      <c r="H6" s="408" t="s">
        <v>484</v>
      </c>
      <c r="I6" s="410">
        <v>0.3</v>
      </c>
      <c r="J6" s="410">
        <v>800</v>
      </c>
      <c r="K6" s="411">
        <v>240</v>
      </c>
    </row>
    <row r="7" spans="1:11" ht="14.4" customHeight="1" x14ac:dyDescent="0.3">
      <c r="A7" s="406" t="s">
        <v>372</v>
      </c>
      <c r="B7" s="407" t="s">
        <v>373</v>
      </c>
      <c r="C7" s="408" t="s">
        <v>379</v>
      </c>
      <c r="D7" s="409" t="s">
        <v>475</v>
      </c>
      <c r="E7" s="408" t="s">
        <v>785</v>
      </c>
      <c r="F7" s="409" t="s">
        <v>786</v>
      </c>
      <c r="G7" s="408" t="s">
        <v>485</v>
      </c>
      <c r="H7" s="408" t="s">
        <v>486</v>
      </c>
      <c r="I7" s="410">
        <v>46.32</v>
      </c>
      <c r="J7" s="410">
        <v>15</v>
      </c>
      <c r="K7" s="411">
        <v>694.8</v>
      </c>
    </row>
    <row r="8" spans="1:11" ht="14.4" customHeight="1" x14ac:dyDescent="0.3">
      <c r="A8" s="406" t="s">
        <v>372</v>
      </c>
      <c r="B8" s="407" t="s">
        <v>373</v>
      </c>
      <c r="C8" s="408" t="s">
        <v>379</v>
      </c>
      <c r="D8" s="409" t="s">
        <v>475</v>
      </c>
      <c r="E8" s="408" t="s">
        <v>785</v>
      </c>
      <c r="F8" s="409" t="s">
        <v>786</v>
      </c>
      <c r="G8" s="408" t="s">
        <v>487</v>
      </c>
      <c r="H8" s="408" t="s">
        <v>488</v>
      </c>
      <c r="I8" s="410">
        <v>13.015000000000001</v>
      </c>
      <c r="J8" s="410">
        <v>12</v>
      </c>
      <c r="K8" s="411">
        <v>156.18</v>
      </c>
    </row>
    <row r="9" spans="1:11" ht="14.4" customHeight="1" x14ac:dyDescent="0.3">
      <c r="A9" s="406" t="s">
        <v>372</v>
      </c>
      <c r="B9" s="407" t="s">
        <v>373</v>
      </c>
      <c r="C9" s="408" t="s">
        <v>379</v>
      </c>
      <c r="D9" s="409" t="s">
        <v>475</v>
      </c>
      <c r="E9" s="408" t="s">
        <v>785</v>
      </c>
      <c r="F9" s="409" t="s">
        <v>786</v>
      </c>
      <c r="G9" s="408" t="s">
        <v>489</v>
      </c>
      <c r="H9" s="408" t="s">
        <v>490</v>
      </c>
      <c r="I9" s="410">
        <v>0.91</v>
      </c>
      <c r="J9" s="410">
        <v>250</v>
      </c>
      <c r="K9" s="411">
        <v>227.9</v>
      </c>
    </row>
    <row r="10" spans="1:11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475</v>
      </c>
      <c r="E10" s="408" t="s">
        <v>787</v>
      </c>
      <c r="F10" s="409" t="s">
        <v>788</v>
      </c>
      <c r="G10" s="408" t="s">
        <v>491</v>
      </c>
      <c r="H10" s="408" t="s">
        <v>492</v>
      </c>
      <c r="I10" s="410">
        <v>0.26</v>
      </c>
      <c r="J10" s="410">
        <v>100</v>
      </c>
      <c r="K10" s="411">
        <v>26</v>
      </c>
    </row>
    <row r="11" spans="1:11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475</v>
      </c>
      <c r="E11" s="408" t="s">
        <v>787</v>
      </c>
      <c r="F11" s="409" t="s">
        <v>788</v>
      </c>
      <c r="G11" s="408" t="s">
        <v>493</v>
      </c>
      <c r="H11" s="408" t="s">
        <v>494</v>
      </c>
      <c r="I11" s="410">
        <v>90.21</v>
      </c>
      <c r="J11" s="410">
        <v>12.5</v>
      </c>
      <c r="K11" s="411">
        <v>1127.5899999999999</v>
      </c>
    </row>
    <row r="12" spans="1:11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475</v>
      </c>
      <c r="E12" s="408" t="s">
        <v>787</v>
      </c>
      <c r="F12" s="409" t="s">
        <v>788</v>
      </c>
      <c r="G12" s="408" t="s">
        <v>495</v>
      </c>
      <c r="H12" s="408" t="s">
        <v>496</v>
      </c>
      <c r="I12" s="410">
        <v>1.97</v>
      </c>
      <c r="J12" s="410">
        <v>400</v>
      </c>
      <c r="K12" s="411">
        <v>788</v>
      </c>
    </row>
    <row r="13" spans="1:11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475</v>
      </c>
      <c r="E13" s="408" t="s">
        <v>787</v>
      </c>
      <c r="F13" s="409" t="s">
        <v>788</v>
      </c>
      <c r="G13" s="408" t="s">
        <v>497</v>
      </c>
      <c r="H13" s="408" t="s">
        <v>498</v>
      </c>
      <c r="I13" s="410">
        <v>182.52875</v>
      </c>
      <c r="J13" s="410">
        <v>41</v>
      </c>
      <c r="K13" s="411">
        <v>7484.9700000000012</v>
      </c>
    </row>
    <row r="14" spans="1:11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475</v>
      </c>
      <c r="E14" s="408" t="s">
        <v>787</v>
      </c>
      <c r="F14" s="409" t="s">
        <v>788</v>
      </c>
      <c r="G14" s="408" t="s">
        <v>499</v>
      </c>
      <c r="H14" s="408" t="s">
        <v>500</v>
      </c>
      <c r="I14" s="410">
        <v>0.59</v>
      </c>
      <c r="J14" s="410">
        <v>500</v>
      </c>
      <c r="K14" s="411">
        <v>295</v>
      </c>
    </row>
    <row r="15" spans="1:11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475</v>
      </c>
      <c r="E15" s="408" t="s">
        <v>787</v>
      </c>
      <c r="F15" s="409" t="s">
        <v>788</v>
      </c>
      <c r="G15" s="408" t="s">
        <v>501</v>
      </c>
      <c r="H15" s="408" t="s">
        <v>502</v>
      </c>
      <c r="I15" s="410">
        <v>0.81000000000000028</v>
      </c>
      <c r="J15" s="410">
        <v>76000</v>
      </c>
      <c r="K15" s="411">
        <v>61581.270000000004</v>
      </c>
    </row>
    <row r="16" spans="1:11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475</v>
      </c>
      <c r="E16" s="408" t="s">
        <v>787</v>
      </c>
      <c r="F16" s="409" t="s">
        <v>788</v>
      </c>
      <c r="G16" s="408" t="s">
        <v>503</v>
      </c>
      <c r="H16" s="408" t="s">
        <v>504</v>
      </c>
      <c r="I16" s="410">
        <v>56.208888888888886</v>
      </c>
      <c r="J16" s="410">
        <v>1450</v>
      </c>
      <c r="K16" s="411">
        <v>81462.17</v>
      </c>
    </row>
    <row r="17" spans="1:11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475</v>
      </c>
      <c r="E17" s="408" t="s">
        <v>787</v>
      </c>
      <c r="F17" s="409" t="s">
        <v>788</v>
      </c>
      <c r="G17" s="408" t="s">
        <v>505</v>
      </c>
      <c r="H17" s="408" t="s">
        <v>506</v>
      </c>
      <c r="I17" s="410">
        <v>2.9025000000000003</v>
      </c>
      <c r="J17" s="410">
        <v>400</v>
      </c>
      <c r="K17" s="411">
        <v>1161</v>
      </c>
    </row>
    <row r="18" spans="1:11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475</v>
      </c>
      <c r="E18" s="408" t="s">
        <v>787</v>
      </c>
      <c r="F18" s="409" t="s">
        <v>788</v>
      </c>
      <c r="G18" s="408" t="s">
        <v>507</v>
      </c>
      <c r="H18" s="408" t="s">
        <v>508</v>
      </c>
      <c r="I18" s="410">
        <v>21.24</v>
      </c>
      <c r="J18" s="410">
        <v>10</v>
      </c>
      <c r="K18" s="411">
        <v>212.4</v>
      </c>
    </row>
    <row r="19" spans="1:11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475</v>
      </c>
      <c r="E19" s="408" t="s">
        <v>787</v>
      </c>
      <c r="F19" s="409" t="s">
        <v>788</v>
      </c>
      <c r="G19" s="408" t="s">
        <v>509</v>
      </c>
      <c r="H19" s="408" t="s">
        <v>510</v>
      </c>
      <c r="I19" s="410">
        <v>2.0499999999999998</v>
      </c>
      <c r="J19" s="410">
        <v>400</v>
      </c>
      <c r="K19" s="411">
        <v>820</v>
      </c>
    </row>
    <row r="20" spans="1:11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475</v>
      </c>
      <c r="E20" s="408" t="s">
        <v>787</v>
      </c>
      <c r="F20" s="409" t="s">
        <v>788</v>
      </c>
      <c r="G20" s="408" t="s">
        <v>511</v>
      </c>
      <c r="H20" s="408" t="s">
        <v>512</v>
      </c>
      <c r="I20" s="410">
        <v>36.06</v>
      </c>
      <c r="J20" s="410">
        <v>200</v>
      </c>
      <c r="K20" s="411">
        <v>7211.46</v>
      </c>
    </row>
    <row r="21" spans="1:11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475</v>
      </c>
      <c r="E21" s="408" t="s">
        <v>787</v>
      </c>
      <c r="F21" s="409" t="s">
        <v>788</v>
      </c>
      <c r="G21" s="408" t="s">
        <v>513</v>
      </c>
      <c r="H21" s="408" t="s">
        <v>514</v>
      </c>
      <c r="I21" s="410">
        <v>136.55000000000001</v>
      </c>
      <c r="J21" s="410">
        <v>2</v>
      </c>
      <c r="K21" s="411">
        <v>273.10000000000002</v>
      </c>
    </row>
    <row r="22" spans="1:11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475</v>
      </c>
      <c r="E22" s="408" t="s">
        <v>787</v>
      </c>
      <c r="F22" s="409" t="s">
        <v>788</v>
      </c>
      <c r="G22" s="408" t="s">
        <v>515</v>
      </c>
      <c r="H22" s="408" t="s">
        <v>516</v>
      </c>
      <c r="I22" s="410">
        <v>62.77</v>
      </c>
      <c r="J22" s="410">
        <v>4</v>
      </c>
      <c r="K22" s="411">
        <v>251.08</v>
      </c>
    </row>
    <row r="23" spans="1:11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475</v>
      </c>
      <c r="E23" s="408" t="s">
        <v>787</v>
      </c>
      <c r="F23" s="409" t="s">
        <v>788</v>
      </c>
      <c r="G23" s="408" t="s">
        <v>517</v>
      </c>
      <c r="H23" s="408" t="s">
        <v>518</v>
      </c>
      <c r="I23" s="410">
        <v>110.14</v>
      </c>
      <c r="J23" s="410">
        <v>5</v>
      </c>
      <c r="K23" s="411">
        <v>550.70000000000005</v>
      </c>
    </row>
    <row r="24" spans="1:11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475</v>
      </c>
      <c r="E24" s="408" t="s">
        <v>787</v>
      </c>
      <c r="F24" s="409" t="s">
        <v>788</v>
      </c>
      <c r="G24" s="408" t="s">
        <v>519</v>
      </c>
      <c r="H24" s="408" t="s">
        <v>520</v>
      </c>
      <c r="I24" s="410">
        <v>61.5</v>
      </c>
      <c r="J24" s="410">
        <v>20</v>
      </c>
      <c r="K24" s="411">
        <v>1229.9000000000001</v>
      </c>
    </row>
    <row r="25" spans="1:11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475</v>
      </c>
      <c r="E25" s="408" t="s">
        <v>787</v>
      </c>
      <c r="F25" s="409" t="s">
        <v>788</v>
      </c>
      <c r="G25" s="408" t="s">
        <v>521</v>
      </c>
      <c r="H25" s="408" t="s">
        <v>522</v>
      </c>
      <c r="I25" s="410">
        <v>6.6033333333333344</v>
      </c>
      <c r="J25" s="410">
        <v>800</v>
      </c>
      <c r="K25" s="411">
        <v>5218.6000000000004</v>
      </c>
    </row>
    <row r="26" spans="1:11" ht="14.4" customHeight="1" x14ac:dyDescent="0.3">
      <c r="A26" s="406" t="s">
        <v>372</v>
      </c>
      <c r="B26" s="407" t="s">
        <v>373</v>
      </c>
      <c r="C26" s="408" t="s">
        <v>379</v>
      </c>
      <c r="D26" s="409" t="s">
        <v>475</v>
      </c>
      <c r="E26" s="408" t="s">
        <v>787</v>
      </c>
      <c r="F26" s="409" t="s">
        <v>788</v>
      </c>
      <c r="G26" s="408" t="s">
        <v>523</v>
      </c>
      <c r="H26" s="408" t="s">
        <v>524</v>
      </c>
      <c r="I26" s="410">
        <v>0.81</v>
      </c>
      <c r="J26" s="410">
        <v>4000</v>
      </c>
      <c r="K26" s="411">
        <v>3239.75</v>
      </c>
    </row>
    <row r="27" spans="1:11" ht="14.4" customHeight="1" x14ac:dyDescent="0.3">
      <c r="A27" s="406" t="s">
        <v>372</v>
      </c>
      <c r="B27" s="407" t="s">
        <v>373</v>
      </c>
      <c r="C27" s="408" t="s">
        <v>379</v>
      </c>
      <c r="D27" s="409" t="s">
        <v>475</v>
      </c>
      <c r="E27" s="408" t="s">
        <v>789</v>
      </c>
      <c r="F27" s="409" t="s">
        <v>790</v>
      </c>
      <c r="G27" s="408" t="s">
        <v>525</v>
      </c>
      <c r="H27" s="408" t="s">
        <v>526</v>
      </c>
      <c r="I27" s="410">
        <v>4.29</v>
      </c>
      <c r="J27" s="410">
        <v>1920</v>
      </c>
      <c r="K27" s="411">
        <v>8235.26</v>
      </c>
    </row>
    <row r="28" spans="1:11" ht="14.4" customHeight="1" x14ac:dyDescent="0.3">
      <c r="A28" s="406" t="s">
        <v>372</v>
      </c>
      <c r="B28" s="407" t="s">
        <v>373</v>
      </c>
      <c r="C28" s="408" t="s">
        <v>379</v>
      </c>
      <c r="D28" s="409" t="s">
        <v>475</v>
      </c>
      <c r="E28" s="408" t="s">
        <v>789</v>
      </c>
      <c r="F28" s="409" t="s">
        <v>790</v>
      </c>
      <c r="G28" s="408" t="s">
        <v>527</v>
      </c>
      <c r="H28" s="408" t="s">
        <v>528</v>
      </c>
      <c r="I28" s="410">
        <v>0.87</v>
      </c>
      <c r="J28" s="410">
        <v>1000</v>
      </c>
      <c r="K28" s="411">
        <v>873.74</v>
      </c>
    </row>
    <row r="29" spans="1:11" ht="14.4" customHeight="1" x14ac:dyDescent="0.3">
      <c r="A29" s="406" t="s">
        <v>372</v>
      </c>
      <c r="B29" s="407" t="s">
        <v>373</v>
      </c>
      <c r="C29" s="408" t="s">
        <v>379</v>
      </c>
      <c r="D29" s="409" t="s">
        <v>475</v>
      </c>
      <c r="E29" s="408" t="s">
        <v>789</v>
      </c>
      <c r="F29" s="409" t="s">
        <v>790</v>
      </c>
      <c r="G29" s="408" t="s">
        <v>529</v>
      </c>
      <c r="H29" s="408" t="s">
        <v>530</v>
      </c>
      <c r="I29" s="410">
        <v>15717.899999999998</v>
      </c>
      <c r="J29" s="410">
        <v>8</v>
      </c>
      <c r="K29" s="411">
        <v>125743.19999999998</v>
      </c>
    </row>
    <row r="30" spans="1:11" ht="14.4" customHeight="1" x14ac:dyDescent="0.3">
      <c r="A30" s="406" t="s">
        <v>372</v>
      </c>
      <c r="B30" s="407" t="s">
        <v>373</v>
      </c>
      <c r="C30" s="408" t="s">
        <v>379</v>
      </c>
      <c r="D30" s="409" t="s">
        <v>475</v>
      </c>
      <c r="E30" s="408" t="s">
        <v>789</v>
      </c>
      <c r="F30" s="409" t="s">
        <v>790</v>
      </c>
      <c r="G30" s="408" t="s">
        <v>531</v>
      </c>
      <c r="H30" s="408" t="s">
        <v>532</v>
      </c>
      <c r="I30" s="410">
        <v>0.65</v>
      </c>
      <c r="J30" s="410">
        <v>119050</v>
      </c>
      <c r="K30" s="411">
        <v>77739.5</v>
      </c>
    </row>
    <row r="31" spans="1:11" ht="14.4" customHeight="1" x14ac:dyDescent="0.3">
      <c r="A31" s="406" t="s">
        <v>372</v>
      </c>
      <c r="B31" s="407" t="s">
        <v>373</v>
      </c>
      <c r="C31" s="408" t="s">
        <v>379</v>
      </c>
      <c r="D31" s="409" t="s">
        <v>475</v>
      </c>
      <c r="E31" s="408" t="s">
        <v>789</v>
      </c>
      <c r="F31" s="409" t="s">
        <v>790</v>
      </c>
      <c r="G31" s="408" t="s">
        <v>533</v>
      </c>
      <c r="H31" s="408" t="s">
        <v>534</v>
      </c>
      <c r="I31" s="410">
        <v>7.14</v>
      </c>
      <c r="J31" s="410">
        <v>17856</v>
      </c>
      <c r="K31" s="411">
        <v>127473.92000000001</v>
      </c>
    </row>
    <row r="32" spans="1:11" ht="14.4" customHeight="1" x14ac:dyDescent="0.3">
      <c r="A32" s="406" t="s">
        <v>372</v>
      </c>
      <c r="B32" s="407" t="s">
        <v>373</v>
      </c>
      <c r="C32" s="408" t="s">
        <v>379</v>
      </c>
      <c r="D32" s="409" t="s">
        <v>475</v>
      </c>
      <c r="E32" s="408" t="s">
        <v>789</v>
      </c>
      <c r="F32" s="409" t="s">
        <v>790</v>
      </c>
      <c r="G32" s="408" t="s">
        <v>535</v>
      </c>
      <c r="H32" s="408" t="s">
        <v>536</v>
      </c>
      <c r="I32" s="410">
        <v>1.31</v>
      </c>
      <c r="J32" s="410">
        <v>2000</v>
      </c>
      <c r="K32" s="411">
        <v>2611.1799999999998</v>
      </c>
    </row>
    <row r="33" spans="1:11" ht="14.4" customHeight="1" x14ac:dyDescent="0.3">
      <c r="A33" s="406" t="s">
        <v>372</v>
      </c>
      <c r="B33" s="407" t="s">
        <v>373</v>
      </c>
      <c r="C33" s="408" t="s">
        <v>379</v>
      </c>
      <c r="D33" s="409" t="s">
        <v>475</v>
      </c>
      <c r="E33" s="408" t="s">
        <v>789</v>
      </c>
      <c r="F33" s="409" t="s">
        <v>790</v>
      </c>
      <c r="G33" s="408" t="s">
        <v>537</v>
      </c>
      <c r="H33" s="408" t="s">
        <v>538</v>
      </c>
      <c r="I33" s="410">
        <v>0.2</v>
      </c>
      <c r="J33" s="410">
        <v>5000</v>
      </c>
      <c r="K33" s="411">
        <v>997.78</v>
      </c>
    </row>
    <row r="34" spans="1:11" ht="14.4" customHeight="1" x14ac:dyDescent="0.3">
      <c r="A34" s="406" t="s">
        <v>372</v>
      </c>
      <c r="B34" s="407" t="s">
        <v>373</v>
      </c>
      <c r="C34" s="408" t="s">
        <v>379</v>
      </c>
      <c r="D34" s="409" t="s">
        <v>475</v>
      </c>
      <c r="E34" s="408" t="s">
        <v>789</v>
      </c>
      <c r="F34" s="409" t="s">
        <v>790</v>
      </c>
      <c r="G34" s="408" t="s">
        <v>539</v>
      </c>
      <c r="H34" s="408" t="s">
        <v>540</v>
      </c>
      <c r="I34" s="410">
        <v>9.16</v>
      </c>
      <c r="J34" s="410">
        <v>1000</v>
      </c>
      <c r="K34" s="411">
        <v>9156.6200000000008</v>
      </c>
    </row>
    <row r="35" spans="1:11" ht="14.4" customHeight="1" x14ac:dyDescent="0.3">
      <c r="A35" s="406" t="s">
        <v>372</v>
      </c>
      <c r="B35" s="407" t="s">
        <v>373</v>
      </c>
      <c r="C35" s="408" t="s">
        <v>379</v>
      </c>
      <c r="D35" s="409" t="s">
        <v>475</v>
      </c>
      <c r="E35" s="408" t="s">
        <v>789</v>
      </c>
      <c r="F35" s="409" t="s">
        <v>790</v>
      </c>
      <c r="G35" s="408" t="s">
        <v>541</v>
      </c>
      <c r="H35" s="408" t="s">
        <v>542</v>
      </c>
      <c r="I35" s="410">
        <v>605</v>
      </c>
      <c r="J35" s="410">
        <v>2</v>
      </c>
      <c r="K35" s="411">
        <v>1210</v>
      </c>
    </row>
    <row r="36" spans="1:11" ht="14.4" customHeight="1" x14ac:dyDescent="0.3">
      <c r="A36" s="406" t="s">
        <v>372</v>
      </c>
      <c r="B36" s="407" t="s">
        <v>373</v>
      </c>
      <c r="C36" s="408" t="s">
        <v>379</v>
      </c>
      <c r="D36" s="409" t="s">
        <v>475</v>
      </c>
      <c r="E36" s="408" t="s">
        <v>789</v>
      </c>
      <c r="F36" s="409" t="s">
        <v>790</v>
      </c>
      <c r="G36" s="408" t="s">
        <v>543</v>
      </c>
      <c r="H36" s="408" t="s">
        <v>544</v>
      </c>
      <c r="I36" s="410">
        <v>0.27</v>
      </c>
      <c r="J36" s="410">
        <v>8000</v>
      </c>
      <c r="K36" s="411">
        <v>2129.6</v>
      </c>
    </row>
    <row r="37" spans="1:11" ht="14.4" customHeight="1" x14ac:dyDescent="0.3">
      <c r="A37" s="406" t="s">
        <v>372</v>
      </c>
      <c r="B37" s="407" t="s">
        <v>373</v>
      </c>
      <c r="C37" s="408" t="s">
        <v>379</v>
      </c>
      <c r="D37" s="409" t="s">
        <v>475</v>
      </c>
      <c r="E37" s="408" t="s">
        <v>789</v>
      </c>
      <c r="F37" s="409" t="s">
        <v>790</v>
      </c>
      <c r="G37" s="408" t="s">
        <v>545</v>
      </c>
      <c r="H37" s="408" t="s">
        <v>546</v>
      </c>
      <c r="I37" s="410">
        <v>2.64</v>
      </c>
      <c r="J37" s="410">
        <v>500</v>
      </c>
      <c r="K37" s="411">
        <v>1319.8</v>
      </c>
    </row>
    <row r="38" spans="1:11" ht="14.4" customHeight="1" x14ac:dyDescent="0.3">
      <c r="A38" s="406" t="s">
        <v>372</v>
      </c>
      <c r="B38" s="407" t="s">
        <v>373</v>
      </c>
      <c r="C38" s="408" t="s">
        <v>379</v>
      </c>
      <c r="D38" s="409" t="s">
        <v>475</v>
      </c>
      <c r="E38" s="408" t="s">
        <v>789</v>
      </c>
      <c r="F38" s="409" t="s">
        <v>790</v>
      </c>
      <c r="G38" s="408" t="s">
        <v>547</v>
      </c>
      <c r="H38" s="408" t="s">
        <v>548</v>
      </c>
      <c r="I38" s="410">
        <v>17.95</v>
      </c>
      <c r="J38" s="410">
        <v>500</v>
      </c>
      <c r="K38" s="411">
        <v>8974.1299999999992</v>
      </c>
    </row>
    <row r="39" spans="1:11" ht="14.4" customHeight="1" x14ac:dyDescent="0.3">
      <c r="A39" s="406" t="s">
        <v>372</v>
      </c>
      <c r="B39" s="407" t="s">
        <v>373</v>
      </c>
      <c r="C39" s="408" t="s">
        <v>379</v>
      </c>
      <c r="D39" s="409" t="s">
        <v>475</v>
      </c>
      <c r="E39" s="408" t="s">
        <v>789</v>
      </c>
      <c r="F39" s="409" t="s">
        <v>790</v>
      </c>
      <c r="G39" s="408" t="s">
        <v>549</v>
      </c>
      <c r="H39" s="408" t="s">
        <v>550</v>
      </c>
      <c r="I39" s="410">
        <v>9.5399999999999991</v>
      </c>
      <c r="J39" s="410">
        <v>1000</v>
      </c>
      <c r="K39" s="411">
        <v>9544.0499999999993</v>
      </c>
    </row>
    <row r="40" spans="1:11" ht="14.4" customHeight="1" x14ac:dyDescent="0.3">
      <c r="A40" s="406" t="s">
        <v>372</v>
      </c>
      <c r="B40" s="407" t="s">
        <v>373</v>
      </c>
      <c r="C40" s="408" t="s">
        <v>379</v>
      </c>
      <c r="D40" s="409" t="s">
        <v>475</v>
      </c>
      <c r="E40" s="408" t="s">
        <v>789</v>
      </c>
      <c r="F40" s="409" t="s">
        <v>790</v>
      </c>
      <c r="G40" s="408" t="s">
        <v>551</v>
      </c>
      <c r="H40" s="408" t="s">
        <v>552</v>
      </c>
      <c r="I40" s="410">
        <v>6.05</v>
      </c>
      <c r="J40" s="410">
        <v>1000</v>
      </c>
      <c r="K40" s="411">
        <v>6050</v>
      </c>
    </row>
    <row r="41" spans="1:11" ht="14.4" customHeight="1" x14ac:dyDescent="0.3">
      <c r="A41" s="406" t="s">
        <v>372</v>
      </c>
      <c r="B41" s="407" t="s">
        <v>373</v>
      </c>
      <c r="C41" s="408" t="s">
        <v>379</v>
      </c>
      <c r="D41" s="409" t="s">
        <v>475</v>
      </c>
      <c r="E41" s="408" t="s">
        <v>789</v>
      </c>
      <c r="F41" s="409" t="s">
        <v>790</v>
      </c>
      <c r="G41" s="408" t="s">
        <v>553</v>
      </c>
      <c r="H41" s="408" t="s">
        <v>554</v>
      </c>
      <c r="I41" s="410">
        <v>877.25</v>
      </c>
      <c r="J41" s="410">
        <v>4</v>
      </c>
      <c r="K41" s="411">
        <v>3509</v>
      </c>
    </row>
    <row r="42" spans="1:11" ht="14.4" customHeight="1" x14ac:dyDescent="0.3">
      <c r="A42" s="406" t="s">
        <v>372</v>
      </c>
      <c r="B42" s="407" t="s">
        <v>373</v>
      </c>
      <c r="C42" s="408" t="s">
        <v>379</v>
      </c>
      <c r="D42" s="409" t="s">
        <v>475</v>
      </c>
      <c r="E42" s="408" t="s">
        <v>789</v>
      </c>
      <c r="F42" s="409" t="s">
        <v>790</v>
      </c>
      <c r="G42" s="408" t="s">
        <v>555</v>
      </c>
      <c r="H42" s="408" t="s">
        <v>556</v>
      </c>
      <c r="I42" s="410">
        <v>0.27</v>
      </c>
      <c r="J42" s="410">
        <v>21000</v>
      </c>
      <c r="K42" s="411">
        <v>5713.88</v>
      </c>
    </row>
    <row r="43" spans="1:11" ht="14.4" customHeight="1" x14ac:dyDescent="0.3">
      <c r="A43" s="406" t="s">
        <v>372</v>
      </c>
      <c r="B43" s="407" t="s">
        <v>373</v>
      </c>
      <c r="C43" s="408" t="s">
        <v>379</v>
      </c>
      <c r="D43" s="409" t="s">
        <v>475</v>
      </c>
      <c r="E43" s="408" t="s">
        <v>791</v>
      </c>
      <c r="F43" s="409" t="s">
        <v>792</v>
      </c>
      <c r="G43" s="408" t="s">
        <v>557</v>
      </c>
      <c r="H43" s="408" t="s">
        <v>558</v>
      </c>
      <c r="I43" s="410">
        <v>7.5</v>
      </c>
      <c r="J43" s="410">
        <v>100</v>
      </c>
      <c r="K43" s="411">
        <v>750</v>
      </c>
    </row>
    <row r="44" spans="1:11" ht="14.4" customHeight="1" x14ac:dyDescent="0.3">
      <c r="A44" s="406" t="s">
        <v>372</v>
      </c>
      <c r="B44" s="407" t="s">
        <v>373</v>
      </c>
      <c r="C44" s="408" t="s">
        <v>379</v>
      </c>
      <c r="D44" s="409" t="s">
        <v>475</v>
      </c>
      <c r="E44" s="408" t="s">
        <v>791</v>
      </c>
      <c r="F44" s="409" t="s">
        <v>792</v>
      </c>
      <c r="G44" s="408" t="s">
        <v>559</v>
      </c>
      <c r="H44" s="408" t="s">
        <v>560</v>
      </c>
      <c r="I44" s="410">
        <v>7.5</v>
      </c>
      <c r="J44" s="410">
        <v>50</v>
      </c>
      <c r="K44" s="411">
        <v>375</v>
      </c>
    </row>
    <row r="45" spans="1:11" ht="14.4" customHeight="1" x14ac:dyDescent="0.3">
      <c r="A45" s="406" t="s">
        <v>372</v>
      </c>
      <c r="B45" s="407" t="s">
        <v>373</v>
      </c>
      <c r="C45" s="408" t="s">
        <v>379</v>
      </c>
      <c r="D45" s="409" t="s">
        <v>475</v>
      </c>
      <c r="E45" s="408" t="s">
        <v>791</v>
      </c>
      <c r="F45" s="409" t="s">
        <v>792</v>
      </c>
      <c r="G45" s="408" t="s">
        <v>559</v>
      </c>
      <c r="H45" s="408" t="s">
        <v>561</v>
      </c>
      <c r="I45" s="410">
        <v>7.5</v>
      </c>
      <c r="J45" s="410">
        <v>30</v>
      </c>
      <c r="K45" s="411">
        <v>225</v>
      </c>
    </row>
    <row r="46" spans="1:11" ht="14.4" customHeight="1" x14ac:dyDescent="0.3">
      <c r="A46" s="406" t="s">
        <v>372</v>
      </c>
      <c r="B46" s="407" t="s">
        <v>373</v>
      </c>
      <c r="C46" s="408" t="s">
        <v>379</v>
      </c>
      <c r="D46" s="409" t="s">
        <v>475</v>
      </c>
      <c r="E46" s="408" t="s">
        <v>791</v>
      </c>
      <c r="F46" s="409" t="s">
        <v>792</v>
      </c>
      <c r="G46" s="408" t="s">
        <v>562</v>
      </c>
      <c r="H46" s="408" t="s">
        <v>563</v>
      </c>
      <c r="I46" s="410">
        <v>7.5</v>
      </c>
      <c r="J46" s="410">
        <v>30</v>
      </c>
      <c r="K46" s="411">
        <v>225</v>
      </c>
    </row>
    <row r="47" spans="1:11" ht="14.4" customHeight="1" x14ac:dyDescent="0.3">
      <c r="A47" s="406" t="s">
        <v>372</v>
      </c>
      <c r="B47" s="407" t="s">
        <v>373</v>
      </c>
      <c r="C47" s="408" t="s">
        <v>379</v>
      </c>
      <c r="D47" s="409" t="s">
        <v>475</v>
      </c>
      <c r="E47" s="408" t="s">
        <v>791</v>
      </c>
      <c r="F47" s="409" t="s">
        <v>792</v>
      </c>
      <c r="G47" s="408" t="s">
        <v>564</v>
      </c>
      <c r="H47" s="408" t="s">
        <v>565</v>
      </c>
      <c r="I47" s="410">
        <v>7.5</v>
      </c>
      <c r="J47" s="410">
        <v>50</v>
      </c>
      <c r="K47" s="411">
        <v>375</v>
      </c>
    </row>
    <row r="48" spans="1:11" ht="14.4" customHeight="1" x14ac:dyDescent="0.3">
      <c r="A48" s="406" t="s">
        <v>372</v>
      </c>
      <c r="B48" s="407" t="s">
        <v>373</v>
      </c>
      <c r="C48" s="408" t="s">
        <v>379</v>
      </c>
      <c r="D48" s="409" t="s">
        <v>475</v>
      </c>
      <c r="E48" s="408" t="s">
        <v>791</v>
      </c>
      <c r="F48" s="409" t="s">
        <v>792</v>
      </c>
      <c r="G48" s="408" t="s">
        <v>566</v>
      </c>
      <c r="H48" s="408" t="s">
        <v>567</v>
      </c>
      <c r="I48" s="410">
        <v>7.5</v>
      </c>
      <c r="J48" s="410">
        <v>0</v>
      </c>
      <c r="K48" s="411">
        <v>0</v>
      </c>
    </row>
    <row r="49" spans="1:11" ht="14.4" customHeight="1" x14ac:dyDescent="0.3">
      <c r="A49" s="406" t="s">
        <v>372</v>
      </c>
      <c r="B49" s="407" t="s">
        <v>373</v>
      </c>
      <c r="C49" s="408" t="s">
        <v>379</v>
      </c>
      <c r="D49" s="409" t="s">
        <v>475</v>
      </c>
      <c r="E49" s="408" t="s">
        <v>791</v>
      </c>
      <c r="F49" s="409" t="s">
        <v>792</v>
      </c>
      <c r="G49" s="408" t="s">
        <v>568</v>
      </c>
      <c r="H49" s="408" t="s">
        <v>569</v>
      </c>
      <c r="I49" s="410">
        <v>0.71</v>
      </c>
      <c r="J49" s="410">
        <v>8800</v>
      </c>
      <c r="K49" s="411">
        <v>6248</v>
      </c>
    </row>
    <row r="50" spans="1:11" ht="14.4" customHeight="1" x14ac:dyDescent="0.3">
      <c r="A50" s="406" t="s">
        <v>372</v>
      </c>
      <c r="B50" s="407" t="s">
        <v>373</v>
      </c>
      <c r="C50" s="408" t="s">
        <v>379</v>
      </c>
      <c r="D50" s="409" t="s">
        <v>475</v>
      </c>
      <c r="E50" s="408" t="s">
        <v>791</v>
      </c>
      <c r="F50" s="409" t="s">
        <v>792</v>
      </c>
      <c r="G50" s="408" t="s">
        <v>570</v>
      </c>
      <c r="H50" s="408" t="s">
        <v>571</v>
      </c>
      <c r="I50" s="410">
        <v>0.71</v>
      </c>
      <c r="J50" s="410">
        <v>6600</v>
      </c>
      <c r="K50" s="411">
        <v>4686</v>
      </c>
    </row>
    <row r="51" spans="1:11" ht="14.4" customHeight="1" x14ac:dyDescent="0.3">
      <c r="A51" s="406" t="s">
        <v>372</v>
      </c>
      <c r="B51" s="407" t="s">
        <v>373</v>
      </c>
      <c r="C51" s="408" t="s">
        <v>379</v>
      </c>
      <c r="D51" s="409" t="s">
        <v>475</v>
      </c>
      <c r="E51" s="408" t="s">
        <v>791</v>
      </c>
      <c r="F51" s="409" t="s">
        <v>792</v>
      </c>
      <c r="G51" s="408" t="s">
        <v>572</v>
      </c>
      <c r="H51" s="408" t="s">
        <v>573</v>
      </c>
      <c r="I51" s="410">
        <v>0.71</v>
      </c>
      <c r="J51" s="410">
        <v>3800</v>
      </c>
      <c r="K51" s="411">
        <v>2698</v>
      </c>
    </row>
    <row r="52" spans="1:11" ht="14.4" customHeight="1" x14ac:dyDescent="0.3">
      <c r="A52" s="406" t="s">
        <v>372</v>
      </c>
      <c r="B52" s="407" t="s">
        <v>373</v>
      </c>
      <c r="C52" s="408" t="s">
        <v>379</v>
      </c>
      <c r="D52" s="409" t="s">
        <v>475</v>
      </c>
      <c r="E52" s="408" t="s">
        <v>791</v>
      </c>
      <c r="F52" s="409" t="s">
        <v>792</v>
      </c>
      <c r="G52" s="408" t="s">
        <v>574</v>
      </c>
      <c r="H52" s="408" t="s">
        <v>575</v>
      </c>
      <c r="I52" s="410">
        <v>12.59</v>
      </c>
      <c r="J52" s="410">
        <v>150</v>
      </c>
      <c r="K52" s="411">
        <v>1888.5</v>
      </c>
    </row>
    <row r="53" spans="1:11" ht="14.4" customHeight="1" x14ac:dyDescent="0.3">
      <c r="A53" s="406" t="s">
        <v>372</v>
      </c>
      <c r="B53" s="407" t="s">
        <v>373</v>
      </c>
      <c r="C53" s="408" t="s">
        <v>379</v>
      </c>
      <c r="D53" s="409" t="s">
        <v>475</v>
      </c>
      <c r="E53" s="408" t="s">
        <v>791</v>
      </c>
      <c r="F53" s="409" t="s">
        <v>792</v>
      </c>
      <c r="G53" s="408" t="s">
        <v>574</v>
      </c>
      <c r="H53" s="408" t="s">
        <v>576</v>
      </c>
      <c r="I53" s="410">
        <v>12.58</v>
      </c>
      <c r="J53" s="410">
        <v>20</v>
      </c>
      <c r="K53" s="411">
        <v>251.6</v>
      </c>
    </row>
    <row r="54" spans="1:11" ht="14.4" customHeight="1" x14ac:dyDescent="0.3">
      <c r="A54" s="406" t="s">
        <v>372</v>
      </c>
      <c r="B54" s="407" t="s">
        <v>373</v>
      </c>
      <c r="C54" s="408" t="s">
        <v>379</v>
      </c>
      <c r="D54" s="409" t="s">
        <v>475</v>
      </c>
      <c r="E54" s="408" t="s">
        <v>793</v>
      </c>
      <c r="F54" s="409" t="s">
        <v>794</v>
      </c>
      <c r="G54" s="408" t="s">
        <v>577</v>
      </c>
      <c r="H54" s="408" t="s">
        <v>578</v>
      </c>
      <c r="I54" s="410">
        <v>89.40991914896054</v>
      </c>
      <c r="J54" s="410">
        <v>1</v>
      </c>
      <c r="K54" s="411">
        <v>89.40991914896054</v>
      </c>
    </row>
    <row r="55" spans="1:11" ht="14.4" customHeight="1" x14ac:dyDescent="0.3">
      <c r="A55" s="406" t="s">
        <v>372</v>
      </c>
      <c r="B55" s="407" t="s">
        <v>373</v>
      </c>
      <c r="C55" s="408" t="s">
        <v>379</v>
      </c>
      <c r="D55" s="409" t="s">
        <v>475</v>
      </c>
      <c r="E55" s="408" t="s">
        <v>793</v>
      </c>
      <c r="F55" s="409" t="s">
        <v>794</v>
      </c>
      <c r="G55" s="408" t="s">
        <v>579</v>
      </c>
      <c r="H55" s="408" t="s">
        <v>580</v>
      </c>
      <c r="I55" s="410">
        <v>19735.113333333331</v>
      </c>
      <c r="J55" s="410">
        <v>6</v>
      </c>
      <c r="K55" s="411">
        <v>118410.68</v>
      </c>
    </row>
    <row r="56" spans="1:11" ht="14.4" customHeight="1" x14ac:dyDescent="0.3">
      <c r="A56" s="406" t="s">
        <v>372</v>
      </c>
      <c r="B56" s="407" t="s">
        <v>373</v>
      </c>
      <c r="C56" s="408" t="s">
        <v>379</v>
      </c>
      <c r="D56" s="409" t="s">
        <v>475</v>
      </c>
      <c r="E56" s="408" t="s">
        <v>793</v>
      </c>
      <c r="F56" s="409" t="s">
        <v>794</v>
      </c>
      <c r="G56" s="408" t="s">
        <v>581</v>
      </c>
      <c r="H56" s="408" t="s">
        <v>582</v>
      </c>
      <c r="I56" s="410">
        <v>48.88</v>
      </c>
      <c r="J56" s="410">
        <v>2</v>
      </c>
      <c r="K56" s="411">
        <v>97.77</v>
      </c>
    </row>
    <row r="57" spans="1:11" ht="14.4" customHeight="1" x14ac:dyDescent="0.3">
      <c r="A57" s="406" t="s">
        <v>372</v>
      </c>
      <c r="B57" s="407" t="s">
        <v>373</v>
      </c>
      <c r="C57" s="408" t="s">
        <v>379</v>
      </c>
      <c r="D57" s="409" t="s">
        <v>475</v>
      </c>
      <c r="E57" s="408" t="s">
        <v>793</v>
      </c>
      <c r="F57" s="409" t="s">
        <v>794</v>
      </c>
      <c r="G57" s="408" t="s">
        <v>583</v>
      </c>
      <c r="H57" s="408" t="s">
        <v>584</v>
      </c>
      <c r="I57" s="410">
        <v>461</v>
      </c>
      <c r="J57" s="410">
        <v>40</v>
      </c>
      <c r="K57" s="411">
        <v>18440</v>
      </c>
    </row>
    <row r="58" spans="1:11" ht="14.4" customHeight="1" x14ac:dyDescent="0.3">
      <c r="A58" s="406" t="s">
        <v>372</v>
      </c>
      <c r="B58" s="407" t="s">
        <v>373</v>
      </c>
      <c r="C58" s="408" t="s">
        <v>379</v>
      </c>
      <c r="D58" s="409" t="s">
        <v>475</v>
      </c>
      <c r="E58" s="408" t="s">
        <v>793</v>
      </c>
      <c r="F58" s="409" t="s">
        <v>794</v>
      </c>
      <c r="G58" s="408" t="s">
        <v>585</v>
      </c>
      <c r="H58" s="408" t="s">
        <v>586</v>
      </c>
      <c r="I58" s="410">
        <v>991.62999999999988</v>
      </c>
      <c r="J58" s="410">
        <v>9</v>
      </c>
      <c r="K58" s="411">
        <v>8924.67</v>
      </c>
    </row>
    <row r="59" spans="1:11" ht="14.4" customHeight="1" x14ac:dyDescent="0.3">
      <c r="A59" s="406" t="s">
        <v>372</v>
      </c>
      <c r="B59" s="407" t="s">
        <v>373</v>
      </c>
      <c r="C59" s="408" t="s">
        <v>379</v>
      </c>
      <c r="D59" s="409" t="s">
        <v>475</v>
      </c>
      <c r="E59" s="408" t="s">
        <v>793</v>
      </c>
      <c r="F59" s="409" t="s">
        <v>794</v>
      </c>
      <c r="G59" s="408" t="s">
        <v>587</v>
      </c>
      <c r="H59" s="408" t="s">
        <v>588</v>
      </c>
      <c r="I59" s="410">
        <v>15652.560000000001</v>
      </c>
      <c r="J59" s="410">
        <v>5</v>
      </c>
      <c r="K59" s="411">
        <v>78262.8</v>
      </c>
    </row>
    <row r="60" spans="1:11" ht="14.4" customHeight="1" x14ac:dyDescent="0.3">
      <c r="A60" s="406" t="s">
        <v>372</v>
      </c>
      <c r="B60" s="407" t="s">
        <v>373</v>
      </c>
      <c r="C60" s="408" t="s">
        <v>379</v>
      </c>
      <c r="D60" s="409" t="s">
        <v>475</v>
      </c>
      <c r="E60" s="408" t="s">
        <v>793</v>
      </c>
      <c r="F60" s="409" t="s">
        <v>794</v>
      </c>
      <c r="G60" s="408" t="s">
        <v>589</v>
      </c>
      <c r="H60" s="408" t="s">
        <v>590</v>
      </c>
      <c r="I60" s="410">
        <v>439.245</v>
      </c>
      <c r="J60" s="410">
        <v>6</v>
      </c>
      <c r="K60" s="411">
        <v>2635.46</v>
      </c>
    </row>
    <row r="61" spans="1:11" ht="14.4" customHeight="1" x14ac:dyDescent="0.3">
      <c r="A61" s="406" t="s">
        <v>372</v>
      </c>
      <c r="B61" s="407" t="s">
        <v>373</v>
      </c>
      <c r="C61" s="408" t="s">
        <v>379</v>
      </c>
      <c r="D61" s="409" t="s">
        <v>475</v>
      </c>
      <c r="E61" s="408" t="s">
        <v>793</v>
      </c>
      <c r="F61" s="409" t="s">
        <v>794</v>
      </c>
      <c r="G61" s="408" t="s">
        <v>591</v>
      </c>
      <c r="H61" s="408" t="s">
        <v>592</v>
      </c>
      <c r="I61" s="410">
        <v>125</v>
      </c>
      <c r="J61" s="410">
        <v>12</v>
      </c>
      <c r="K61" s="411">
        <v>1496.65</v>
      </c>
    </row>
    <row r="62" spans="1:11" ht="14.4" customHeight="1" x14ac:dyDescent="0.3">
      <c r="A62" s="406" t="s">
        <v>372</v>
      </c>
      <c r="B62" s="407" t="s">
        <v>373</v>
      </c>
      <c r="C62" s="408" t="s">
        <v>379</v>
      </c>
      <c r="D62" s="409" t="s">
        <v>475</v>
      </c>
      <c r="E62" s="408" t="s">
        <v>793</v>
      </c>
      <c r="F62" s="409" t="s">
        <v>794</v>
      </c>
      <c r="G62" s="408" t="s">
        <v>593</v>
      </c>
      <c r="H62" s="408" t="s">
        <v>594</v>
      </c>
      <c r="I62" s="410">
        <v>794.50999999999988</v>
      </c>
      <c r="J62" s="410">
        <v>7</v>
      </c>
      <c r="K62" s="411">
        <v>5551.07</v>
      </c>
    </row>
    <row r="63" spans="1:11" ht="14.4" customHeight="1" x14ac:dyDescent="0.3">
      <c r="A63" s="406" t="s">
        <v>372</v>
      </c>
      <c r="B63" s="407" t="s">
        <v>373</v>
      </c>
      <c r="C63" s="408" t="s">
        <v>379</v>
      </c>
      <c r="D63" s="409" t="s">
        <v>475</v>
      </c>
      <c r="E63" s="408" t="s">
        <v>793</v>
      </c>
      <c r="F63" s="409" t="s">
        <v>794</v>
      </c>
      <c r="G63" s="408" t="s">
        <v>595</v>
      </c>
      <c r="H63" s="408" t="s">
        <v>596</v>
      </c>
      <c r="I63" s="410">
        <v>98.8</v>
      </c>
      <c r="J63" s="410">
        <v>4</v>
      </c>
      <c r="K63" s="411">
        <v>395.18</v>
      </c>
    </row>
    <row r="64" spans="1:11" ht="14.4" customHeight="1" x14ac:dyDescent="0.3">
      <c r="A64" s="406" t="s">
        <v>372</v>
      </c>
      <c r="B64" s="407" t="s">
        <v>373</v>
      </c>
      <c r="C64" s="408" t="s">
        <v>379</v>
      </c>
      <c r="D64" s="409" t="s">
        <v>475</v>
      </c>
      <c r="E64" s="408" t="s">
        <v>793</v>
      </c>
      <c r="F64" s="409" t="s">
        <v>794</v>
      </c>
      <c r="G64" s="408" t="s">
        <v>597</v>
      </c>
      <c r="H64" s="408" t="s">
        <v>598</v>
      </c>
      <c r="I64" s="410">
        <v>4210.8580000000002</v>
      </c>
      <c r="J64" s="410">
        <v>6</v>
      </c>
      <c r="K64" s="411">
        <v>25265.13</v>
      </c>
    </row>
    <row r="65" spans="1:11" ht="14.4" customHeight="1" x14ac:dyDescent="0.3">
      <c r="A65" s="406" t="s">
        <v>372</v>
      </c>
      <c r="B65" s="407" t="s">
        <v>373</v>
      </c>
      <c r="C65" s="408" t="s">
        <v>379</v>
      </c>
      <c r="D65" s="409" t="s">
        <v>475</v>
      </c>
      <c r="E65" s="408" t="s">
        <v>793</v>
      </c>
      <c r="F65" s="409" t="s">
        <v>794</v>
      </c>
      <c r="G65" s="408" t="s">
        <v>599</v>
      </c>
      <c r="H65" s="408" t="s">
        <v>600</v>
      </c>
      <c r="I65" s="410">
        <v>7332.8866666666663</v>
      </c>
      <c r="J65" s="410">
        <v>3</v>
      </c>
      <c r="K65" s="411">
        <v>21998.66</v>
      </c>
    </row>
    <row r="66" spans="1:11" ht="14.4" customHeight="1" x14ac:dyDescent="0.3">
      <c r="A66" s="406" t="s">
        <v>372</v>
      </c>
      <c r="B66" s="407" t="s">
        <v>373</v>
      </c>
      <c r="C66" s="408" t="s">
        <v>379</v>
      </c>
      <c r="D66" s="409" t="s">
        <v>475</v>
      </c>
      <c r="E66" s="408" t="s">
        <v>793</v>
      </c>
      <c r="F66" s="409" t="s">
        <v>794</v>
      </c>
      <c r="G66" s="408" t="s">
        <v>601</v>
      </c>
      <c r="H66" s="408" t="s">
        <v>602</v>
      </c>
      <c r="I66" s="410">
        <v>343.44</v>
      </c>
      <c r="J66" s="410">
        <v>8</v>
      </c>
      <c r="K66" s="411">
        <v>2734.33</v>
      </c>
    </row>
    <row r="67" spans="1:11" ht="14.4" customHeight="1" x14ac:dyDescent="0.3">
      <c r="A67" s="406" t="s">
        <v>372</v>
      </c>
      <c r="B67" s="407" t="s">
        <v>373</v>
      </c>
      <c r="C67" s="408" t="s">
        <v>379</v>
      </c>
      <c r="D67" s="409" t="s">
        <v>475</v>
      </c>
      <c r="E67" s="408" t="s">
        <v>793</v>
      </c>
      <c r="F67" s="409" t="s">
        <v>794</v>
      </c>
      <c r="G67" s="408" t="s">
        <v>603</v>
      </c>
      <c r="H67" s="408" t="s">
        <v>604</v>
      </c>
      <c r="I67" s="410">
        <v>7590.97</v>
      </c>
      <c r="J67" s="410">
        <v>3</v>
      </c>
      <c r="K67" s="411">
        <v>22772.91</v>
      </c>
    </row>
    <row r="68" spans="1:11" ht="14.4" customHeight="1" x14ac:dyDescent="0.3">
      <c r="A68" s="406" t="s">
        <v>372</v>
      </c>
      <c r="B68" s="407" t="s">
        <v>373</v>
      </c>
      <c r="C68" s="408" t="s">
        <v>379</v>
      </c>
      <c r="D68" s="409" t="s">
        <v>475</v>
      </c>
      <c r="E68" s="408" t="s">
        <v>793</v>
      </c>
      <c r="F68" s="409" t="s">
        <v>794</v>
      </c>
      <c r="G68" s="408" t="s">
        <v>605</v>
      </c>
      <c r="H68" s="408" t="s">
        <v>606</v>
      </c>
      <c r="I68" s="410">
        <v>617.1</v>
      </c>
      <c r="J68" s="410">
        <v>90</v>
      </c>
      <c r="K68" s="411">
        <v>55539</v>
      </c>
    </row>
    <row r="69" spans="1:11" ht="14.4" customHeight="1" x14ac:dyDescent="0.3">
      <c r="A69" s="406" t="s">
        <v>372</v>
      </c>
      <c r="B69" s="407" t="s">
        <v>373</v>
      </c>
      <c r="C69" s="408" t="s">
        <v>379</v>
      </c>
      <c r="D69" s="409" t="s">
        <v>475</v>
      </c>
      <c r="E69" s="408" t="s">
        <v>793</v>
      </c>
      <c r="F69" s="409" t="s">
        <v>794</v>
      </c>
      <c r="G69" s="408" t="s">
        <v>607</v>
      </c>
      <c r="H69" s="408" t="s">
        <v>608</v>
      </c>
      <c r="I69" s="410">
        <v>87.6</v>
      </c>
      <c r="J69" s="410">
        <v>5</v>
      </c>
      <c r="K69" s="411">
        <v>438.02</v>
      </c>
    </row>
    <row r="70" spans="1:11" ht="14.4" customHeight="1" x14ac:dyDescent="0.3">
      <c r="A70" s="406" t="s">
        <v>372</v>
      </c>
      <c r="B70" s="407" t="s">
        <v>373</v>
      </c>
      <c r="C70" s="408" t="s">
        <v>379</v>
      </c>
      <c r="D70" s="409" t="s">
        <v>475</v>
      </c>
      <c r="E70" s="408" t="s">
        <v>793</v>
      </c>
      <c r="F70" s="409" t="s">
        <v>794</v>
      </c>
      <c r="G70" s="408" t="s">
        <v>609</v>
      </c>
      <c r="H70" s="408" t="s">
        <v>610</v>
      </c>
      <c r="I70" s="410">
        <v>6127.0650000000005</v>
      </c>
      <c r="J70" s="410">
        <v>2</v>
      </c>
      <c r="K70" s="411">
        <v>12254.130000000001</v>
      </c>
    </row>
    <row r="71" spans="1:11" ht="14.4" customHeight="1" x14ac:dyDescent="0.3">
      <c r="A71" s="406" t="s">
        <v>372</v>
      </c>
      <c r="B71" s="407" t="s">
        <v>373</v>
      </c>
      <c r="C71" s="408" t="s">
        <v>379</v>
      </c>
      <c r="D71" s="409" t="s">
        <v>475</v>
      </c>
      <c r="E71" s="408" t="s">
        <v>793</v>
      </c>
      <c r="F71" s="409" t="s">
        <v>794</v>
      </c>
      <c r="G71" s="408" t="s">
        <v>611</v>
      </c>
      <c r="H71" s="408" t="s">
        <v>612</v>
      </c>
      <c r="I71" s="410">
        <v>1645.3</v>
      </c>
      <c r="J71" s="410">
        <v>21</v>
      </c>
      <c r="K71" s="411">
        <v>34551.24</v>
      </c>
    </row>
    <row r="72" spans="1:11" ht="14.4" customHeight="1" x14ac:dyDescent="0.3">
      <c r="A72" s="406" t="s">
        <v>372</v>
      </c>
      <c r="B72" s="407" t="s">
        <v>373</v>
      </c>
      <c r="C72" s="408" t="s">
        <v>379</v>
      </c>
      <c r="D72" s="409" t="s">
        <v>475</v>
      </c>
      <c r="E72" s="408" t="s">
        <v>793</v>
      </c>
      <c r="F72" s="409" t="s">
        <v>794</v>
      </c>
      <c r="G72" s="408" t="s">
        <v>613</v>
      </c>
      <c r="H72" s="408" t="s">
        <v>614</v>
      </c>
      <c r="I72" s="410">
        <v>124.57</v>
      </c>
      <c r="J72" s="410">
        <v>4</v>
      </c>
      <c r="K72" s="411">
        <v>498.28</v>
      </c>
    </row>
    <row r="73" spans="1:11" ht="14.4" customHeight="1" x14ac:dyDescent="0.3">
      <c r="A73" s="406" t="s">
        <v>372</v>
      </c>
      <c r="B73" s="407" t="s">
        <v>373</v>
      </c>
      <c r="C73" s="408" t="s">
        <v>379</v>
      </c>
      <c r="D73" s="409" t="s">
        <v>475</v>
      </c>
      <c r="E73" s="408" t="s">
        <v>793</v>
      </c>
      <c r="F73" s="409" t="s">
        <v>794</v>
      </c>
      <c r="G73" s="408" t="s">
        <v>615</v>
      </c>
      <c r="H73" s="408" t="s">
        <v>616</v>
      </c>
      <c r="I73" s="410">
        <v>9779</v>
      </c>
      <c r="J73" s="410">
        <v>5</v>
      </c>
      <c r="K73" s="411">
        <v>48895</v>
      </c>
    </row>
    <row r="74" spans="1:11" ht="14.4" customHeight="1" x14ac:dyDescent="0.3">
      <c r="A74" s="406" t="s">
        <v>372</v>
      </c>
      <c r="B74" s="407" t="s">
        <v>373</v>
      </c>
      <c r="C74" s="408" t="s">
        <v>379</v>
      </c>
      <c r="D74" s="409" t="s">
        <v>475</v>
      </c>
      <c r="E74" s="408" t="s">
        <v>793</v>
      </c>
      <c r="F74" s="409" t="s">
        <v>794</v>
      </c>
      <c r="G74" s="408" t="s">
        <v>617</v>
      </c>
      <c r="H74" s="408" t="s">
        <v>618</v>
      </c>
      <c r="I74" s="410">
        <v>94.087999999999994</v>
      </c>
      <c r="J74" s="410">
        <v>24</v>
      </c>
      <c r="K74" s="411">
        <v>2258.69</v>
      </c>
    </row>
    <row r="75" spans="1:11" ht="14.4" customHeight="1" x14ac:dyDescent="0.3">
      <c r="A75" s="406" t="s">
        <v>372</v>
      </c>
      <c r="B75" s="407" t="s">
        <v>373</v>
      </c>
      <c r="C75" s="408" t="s">
        <v>379</v>
      </c>
      <c r="D75" s="409" t="s">
        <v>475</v>
      </c>
      <c r="E75" s="408" t="s">
        <v>793</v>
      </c>
      <c r="F75" s="409" t="s">
        <v>794</v>
      </c>
      <c r="G75" s="408" t="s">
        <v>619</v>
      </c>
      <c r="H75" s="408" t="s">
        <v>620</v>
      </c>
      <c r="I75" s="410">
        <v>38075.103333333333</v>
      </c>
      <c r="J75" s="410">
        <v>3</v>
      </c>
      <c r="K75" s="411">
        <v>114225.31</v>
      </c>
    </row>
    <row r="76" spans="1:11" ht="14.4" customHeight="1" x14ac:dyDescent="0.3">
      <c r="A76" s="406" t="s">
        <v>372</v>
      </c>
      <c r="B76" s="407" t="s">
        <v>373</v>
      </c>
      <c r="C76" s="408" t="s">
        <v>379</v>
      </c>
      <c r="D76" s="409" t="s">
        <v>475</v>
      </c>
      <c r="E76" s="408" t="s">
        <v>793</v>
      </c>
      <c r="F76" s="409" t="s">
        <v>794</v>
      </c>
      <c r="G76" s="408" t="s">
        <v>621</v>
      </c>
      <c r="H76" s="408" t="s">
        <v>622</v>
      </c>
      <c r="I76" s="410">
        <v>32886.85</v>
      </c>
      <c r="J76" s="410">
        <v>3</v>
      </c>
      <c r="K76" s="411">
        <v>98660.55</v>
      </c>
    </row>
    <row r="77" spans="1:11" ht="14.4" customHeight="1" x14ac:dyDescent="0.3">
      <c r="A77" s="406" t="s">
        <v>372</v>
      </c>
      <c r="B77" s="407" t="s">
        <v>373</v>
      </c>
      <c r="C77" s="408" t="s">
        <v>379</v>
      </c>
      <c r="D77" s="409" t="s">
        <v>475</v>
      </c>
      <c r="E77" s="408" t="s">
        <v>793</v>
      </c>
      <c r="F77" s="409" t="s">
        <v>794</v>
      </c>
      <c r="G77" s="408" t="s">
        <v>623</v>
      </c>
      <c r="H77" s="408" t="s">
        <v>624</v>
      </c>
      <c r="I77" s="410">
        <v>197.41000000000003</v>
      </c>
      <c r="J77" s="410">
        <v>10</v>
      </c>
      <c r="K77" s="411">
        <v>1974.1200000000001</v>
      </c>
    </row>
    <row r="78" spans="1:11" ht="14.4" customHeight="1" x14ac:dyDescent="0.3">
      <c r="A78" s="406" t="s">
        <v>372</v>
      </c>
      <c r="B78" s="407" t="s">
        <v>373</v>
      </c>
      <c r="C78" s="408" t="s">
        <v>379</v>
      </c>
      <c r="D78" s="409" t="s">
        <v>475</v>
      </c>
      <c r="E78" s="408" t="s">
        <v>793</v>
      </c>
      <c r="F78" s="409" t="s">
        <v>794</v>
      </c>
      <c r="G78" s="408" t="s">
        <v>625</v>
      </c>
      <c r="H78" s="408" t="s">
        <v>626</v>
      </c>
      <c r="I78" s="410">
        <v>72.84</v>
      </c>
      <c r="J78" s="410">
        <v>2</v>
      </c>
      <c r="K78" s="411">
        <v>145.68</v>
      </c>
    </row>
    <row r="79" spans="1:11" ht="14.4" customHeight="1" x14ac:dyDescent="0.3">
      <c r="A79" s="406" t="s">
        <v>372</v>
      </c>
      <c r="B79" s="407" t="s">
        <v>373</v>
      </c>
      <c r="C79" s="408" t="s">
        <v>379</v>
      </c>
      <c r="D79" s="409" t="s">
        <v>475</v>
      </c>
      <c r="E79" s="408" t="s">
        <v>793</v>
      </c>
      <c r="F79" s="409" t="s">
        <v>794</v>
      </c>
      <c r="G79" s="408" t="s">
        <v>627</v>
      </c>
      <c r="H79" s="408" t="s">
        <v>628</v>
      </c>
      <c r="I79" s="410">
        <v>20617</v>
      </c>
      <c r="J79" s="410">
        <v>3</v>
      </c>
      <c r="K79" s="411">
        <v>61851</v>
      </c>
    </row>
    <row r="80" spans="1:11" ht="14.4" customHeight="1" x14ac:dyDescent="0.3">
      <c r="A80" s="406" t="s">
        <v>372</v>
      </c>
      <c r="B80" s="407" t="s">
        <v>373</v>
      </c>
      <c r="C80" s="408" t="s">
        <v>379</v>
      </c>
      <c r="D80" s="409" t="s">
        <v>475</v>
      </c>
      <c r="E80" s="408" t="s">
        <v>793</v>
      </c>
      <c r="F80" s="409" t="s">
        <v>794</v>
      </c>
      <c r="G80" s="408" t="s">
        <v>629</v>
      </c>
      <c r="H80" s="408" t="s">
        <v>630</v>
      </c>
      <c r="I80" s="410">
        <v>7369</v>
      </c>
      <c r="J80" s="410">
        <v>1</v>
      </c>
      <c r="K80" s="411">
        <v>7369</v>
      </c>
    </row>
    <row r="81" spans="1:11" ht="14.4" customHeight="1" x14ac:dyDescent="0.3">
      <c r="A81" s="406" t="s">
        <v>372</v>
      </c>
      <c r="B81" s="407" t="s">
        <v>373</v>
      </c>
      <c r="C81" s="408" t="s">
        <v>379</v>
      </c>
      <c r="D81" s="409" t="s">
        <v>475</v>
      </c>
      <c r="E81" s="408" t="s">
        <v>793</v>
      </c>
      <c r="F81" s="409" t="s">
        <v>794</v>
      </c>
      <c r="G81" s="408" t="s">
        <v>631</v>
      </c>
      <c r="H81" s="408" t="s">
        <v>632</v>
      </c>
      <c r="I81" s="410">
        <v>9200.89</v>
      </c>
      <c r="J81" s="410">
        <v>1</v>
      </c>
      <c r="K81" s="411">
        <v>9200.89</v>
      </c>
    </row>
    <row r="82" spans="1:11" ht="14.4" customHeight="1" x14ac:dyDescent="0.3">
      <c r="A82" s="406" t="s">
        <v>372</v>
      </c>
      <c r="B82" s="407" t="s">
        <v>373</v>
      </c>
      <c r="C82" s="408" t="s">
        <v>379</v>
      </c>
      <c r="D82" s="409" t="s">
        <v>475</v>
      </c>
      <c r="E82" s="408" t="s">
        <v>793</v>
      </c>
      <c r="F82" s="409" t="s">
        <v>794</v>
      </c>
      <c r="G82" s="408" t="s">
        <v>633</v>
      </c>
      <c r="H82" s="408" t="s">
        <v>634</v>
      </c>
      <c r="I82" s="410">
        <v>0.39</v>
      </c>
      <c r="J82" s="410">
        <v>1000</v>
      </c>
      <c r="K82" s="411">
        <v>393.2</v>
      </c>
    </row>
    <row r="83" spans="1:11" ht="14.4" customHeight="1" x14ac:dyDescent="0.3">
      <c r="A83" s="406" t="s">
        <v>372</v>
      </c>
      <c r="B83" s="407" t="s">
        <v>373</v>
      </c>
      <c r="C83" s="408" t="s">
        <v>379</v>
      </c>
      <c r="D83" s="409" t="s">
        <v>475</v>
      </c>
      <c r="E83" s="408" t="s">
        <v>793</v>
      </c>
      <c r="F83" s="409" t="s">
        <v>794</v>
      </c>
      <c r="G83" s="408" t="s">
        <v>635</v>
      </c>
      <c r="H83" s="408" t="s">
        <v>636</v>
      </c>
      <c r="I83" s="410">
        <v>8601</v>
      </c>
      <c r="J83" s="410">
        <v>1</v>
      </c>
      <c r="K83" s="411">
        <v>8601</v>
      </c>
    </row>
    <row r="84" spans="1:11" ht="14.4" customHeight="1" x14ac:dyDescent="0.3">
      <c r="A84" s="406" t="s">
        <v>372</v>
      </c>
      <c r="B84" s="407" t="s">
        <v>373</v>
      </c>
      <c r="C84" s="408" t="s">
        <v>379</v>
      </c>
      <c r="D84" s="409" t="s">
        <v>475</v>
      </c>
      <c r="E84" s="408" t="s">
        <v>793</v>
      </c>
      <c r="F84" s="409" t="s">
        <v>794</v>
      </c>
      <c r="G84" s="408" t="s">
        <v>637</v>
      </c>
      <c r="H84" s="408" t="s">
        <v>638</v>
      </c>
      <c r="I84" s="410">
        <v>938.96</v>
      </c>
      <c r="J84" s="410">
        <v>12</v>
      </c>
      <c r="K84" s="411">
        <v>11267.52</v>
      </c>
    </row>
    <row r="85" spans="1:11" ht="14.4" customHeight="1" x14ac:dyDescent="0.3">
      <c r="A85" s="406" t="s">
        <v>372</v>
      </c>
      <c r="B85" s="407" t="s">
        <v>373</v>
      </c>
      <c r="C85" s="408" t="s">
        <v>379</v>
      </c>
      <c r="D85" s="409" t="s">
        <v>475</v>
      </c>
      <c r="E85" s="408" t="s">
        <v>793</v>
      </c>
      <c r="F85" s="409" t="s">
        <v>794</v>
      </c>
      <c r="G85" s="408" t="s">
        <v>639</v>
      </c>
      <c r="H85" s="408" t="s">
        <v>640</v>
      </c>
      <c r="I85" s="410">
        <v>6047.9449999999997</v>
      </c>
      <c r="J85" s="410">
        <v>2</v>
      </c>
      <c r="K85" s="411">
        <v>12095.89</v>
      </c>
    </row>
    <row r="86" spans="1:11" ht="14.4" customHeight="1" x14ac:dyDescent="0.3">
      <c r="A86" s="406" t="s">
        <v>372</v>
      </c>
      <c r="B86" s="407" t="s">
        <v>373</v>
      </c>
      <c r="C86" s="408" t="s">
        <v>379</v>
      </c>
      <c r="D86" s="409" t="s">
        <v>475</v>
      </c>
      <c r="E86" s="408" t="s">
        <v>793</v>
      </c>
      <c r="F86" s="409" t="s">
        <v>794</v>
      </c>
      <c r="G86" s="408" t="s">
        <v>641</v>
      </c>
      <c r="H86" s="408" t="s">
        <v>642</v>
      </c>
      <c r="I86" s="410">
        <v>7296</v>
      </c>
      <c r="J86" s="410">
        <v>1</v>
      </c>
      <c r="K86" s="411">
        <v>7296</v>
      </c>
    </row>
    <row r="87" spans="1:11" ht="14.4" customHeight="1" x14ac:dyDescent="0.3">
      <c r="A87" s="406" t="s">
        <v>372</v>
      </c>
      <c r="B87" s="407" t="s">
        <v>373</v>
      </c>
      <c r="C87" s="408" t="s">
        <v>379</v>
      </c>
      <c r="D87" s="409" t="s">
        <v>475</v>
      </c>
      <c r="E87" s="408" t="s">
        <v>793</v>
      </c>
      <c r="F87" s="409" t="s">
        <v>794</v>
      </c>
      <c r="G87" s="408" t="s">
        <v>643</v>
      </c>
      <c r="H87" s="408" t="s">
        <v>644</v>
      </c>
      <c r="I87" s="410">
        <v>17446</v>
      </c>
      <c r="J87" s="410">
        <v>1</v>
      </c>
      <c r="K87" s="411">
        <v>17446</v>
      </c>
    </row>
    <row r="88" spans="1:11" ht="14.4" customHeight="1" x14ac:dyDescent="0.3">
      <c r="A88" s="406" t="s">
        <v>372</v>
      </c>
      <c r="B88" s="407" t="s">
        <v>373</v>
      </c>
      <c r="C88" s="408" t="s">
        <v>379</v>
      </c>
      <c r="D88" s="409" t="s">
        <v>475</v>
      </c>
      <c r="E88" s="408" t="s">
        <v>793</v>
      </c>
      <c r="F88" s="409" t="s">
        <v>794</v>
      </c>
      <c r="G88" s="408" t="s">
        <v>645</v>
      </c>
      <c r="H88" s="408" t="s">
        <v>646</v>
      </c>
      <c r="I88" s="410">
        <v>39676.087499999994</v>
      </c>
      <c r="J88" s="410">
        <v>8</v>
      </c>
      <c r="K88" s="411">
        <v>317408.69999999995</v>
      </c>
    </row>
    <row r="89" spans="1:11" ht="14.4" customHeight="1" x14ac:dyDescent="0.3">
      <c r="A89" s="406" t="s">
        <v>372</v>
      </c>
      <c r="B89" s="407" t="s">
        <v>373</v>
      </c>
      <c r="C89" s="408" t="s">
        <v>379</v>
      </c>
      <c r="D89" s="409" t="s">
        <v>475</v>
      </c>
      <c r="E89" s="408" t="s">
        <v>793</v>
      </c>
      <c r="F89" s="409" t="s">
        <v>794</v>
      </c>
      <c r="G89" s="408" t="s">
        <v>647</v>
      </c>
      <c r="H89" s="408" t="s">
        <v>648</v>
      </c>
      <c r="I89" s="410">
        <v>2783</v>
      </c>
      <c r="J89" s="410">
        <v>1</v>
      </c>
      <c r="K89" s="411">
        <v>2783</v>
      </c>
    </row>
    <row r="90" spans="1:11" ht="14.4" customHeight="1" x14ac:dyDescent="0.3">
      <c r="A90" s="406" t="s">
        <v>372</v>
      </c>
      <c r="B90" s="407" t="s">
        <v>373</v>
      </c>
      <c r="C90" s="408" t="s">
        <v>379</v>
      </c>
      <c r="D90" s="409" t="s">
        <v>475</v>
      </c>
      <c r="E90" s="408" t="s">
        <v>793</v>
      </c>
      <c r="F90" s="409" t="s">
        <v>794</v>
      </c>
      <c r="G90" s="408" t="s">
        <v>649</v>
      </c>
      <c r="H90" s="408" t="s">
        <v>650</v>
      </c>
      <c r="I90" s="410">
        <v>22589</v>
      </c>
      <c r="J90" s="410">
        <v>2</v>
      </c>
      <c r="K90" s="411">
        <v>45178</v>
      </c>
    </row>
    <row r="91" spans="1:11" ht="14.4" customHeight="1" x14ac:dyDescent="0.3">
      <c r="A91" s="406" t="s">
        <v>372</v>
      </c>
      <c r="B91" s="407" t="s">
        <v>373</v>
      </c>
      <c r="C91" s="408" t="s">
        <v>379</v>
      </c>
      <c r="D91" s="409" t="s">
        <v>475</v>
      </c>
      <c r="E91" s="408" t="s">
        <v>793</v>
      </c>
      <c r="F91" s="409" t="s">
        <v>794</v>
      </c>
      <c r="G91" s="408" t="s">
        <v>651</v>
      </c>
      <c r="H91" s="408" t="s">
        <v>652</v>
      </c>
      <c r="I91" s="410">
        <v>1420.54</v>
      </c>
      <c r="J91" s="410">
        <v>2</v>
      </c>
      <c r="K91" s="411">
        <v>2841.08</v>
      </c>
    </row>
    <row r="92" spans="1:11" ht="14.4" customHeight="1" x14ac:dyDescent="0.3">
      <c r="A92" s="406" t="s">
        <v>372</v>
      </c>
      <c r="B92" s="407" t="s">
        <v>373</v>
      </c>
      <c r="C92" s="408" t="s">
        <v>379</v>
      </c>
      <c r="D92" s="409" t="s">
        <v>475</v>
      </c>
      <c r="E92" s="408" t="s">
        <v>793</v>
      </c>
      <c r="F92" s="409" t="s">
        <v>794</v>
      </c>
      <c r="G92" s="408" t="s">
        <v>653</v>
      </c>
      <c r="H92" s="408" t="s">
        <v>654</v>
      </c>
      <c r="I92" s="410">
        <v>21175.17</v>
      </c>
      <c r="J92" s="410">
        <v>1</v>
      </c>
      <c r="K92" s="411">
        <v>21175.17</v>
      </c>
    </row>
    <row r="93" spans="1:11" ht="14.4" customHeight="1" x14ac:dyDescent="0.3">
      <c r="A93" s="406" t="s">
        <v>372</v>
      </c>
      <c r="B93" s="407" t="s">
        <v>373</v>
      </c>
      <c r="C93" s="408" t="s">
        <v>379</v>
      </c>
      <c r="D93" s="409" t="s">
        <v>475</v>
      </c>
      <c r="E93" s="408" t="s">
        <v>793</v>
      </c>
      <c r="F93" s="409" t="s">
        <v>794</v>
      </c>
      <c r="G93" s="408" t="s">
        <v>655</v>
      </c>
      <c r="H93" s="408" t="s">
        <v>656</v>
      </c>
      <c r="I93" s="410">
        <v>2510.75</v>
      </c>
      <c r="J93" s="410">
        <v>5</v>
      </c>
      <c r="K93" s="411">
        <v>12463</v>
      </c>
    </row>
    <row r="94" spans="1:11" ht="14.4" customHeight="1" x14ac:dyDescent="0.3">
      <c r="A94" s="406" t="s">
        <v>372</v>
      </c>
      <c r="B94" s="407" t="s">
        <v>373</v>
      </c>
      <c r="C94" s="408" t="s">
        <v>379</v>
      </c>
      <c r="D94" s="409" t="s">
        <v>475</v>
      </c>
      <c r="E94" s="408" t="s">
        <v>793</v>
      </c>
      <c r="F94" s="409" t="s">
        <v>794</v>
      </c>
      <c r="G94" s="408" t="s">
        <v>657</v>
      </c>
      <c r="H94" s="408" t="s">
        <v>658</v>
      </c>
      <c r="I94" s="410">
        <v>1674.1950000000002</v>
      </c>
      <c r="J94" s="410">
        <v>3</v>
      </c>
      <c r="K94" s="411">
        <v>5158.34</v>
      </c>
    </row>
    <row r="95" spans="1:11" ht="14.4" customHeight="1" x14ac:dyDescent="0.3">
      <c r="A95" s="406" t="s">
        <v>372</v>
      </c>
      <c r="B95" s="407" t="s">
        <v>373</v>
      </c>
      <c r="C95" s="408" t="s">
        <v>379</v>
      </c>
      <c r="D95" s="409" t="s">
        <v>475</v>
      </c>
      <c r="E95" s="408" t="s">
        <v>793</v>
      </c>
      <c r="F95" s="409" t="s">
        <v>794</v>
      </c>
      <c r="G95" s="408" t="s">
        <v>659</v>
      </c>
      <c r="H95" s="408" t="s">
        <v>660</v>
      </c>
      <c r="I95" s="410">
        <v>9581.4</v>
      </c>
      <c r="J95" s="410">
        <v>2</v>
      </c>
      <c r="K95" s="411">
        <v>19162.8</v>
      </c>
    </row>
    <row r="96" spans="1:11" ht="14.4" customHeight="1" x14ac:dyDescent="0.3">
      <c r="A96" s="406" t="s">
        <v>372</v>
      </c>
      <c r="B96" s="407" t="s">
        <v>373</v>
      </c>
      <c r="C96" s="408" t="s">
        <v>379</v>
      </c>
      <c r="D96" s="409" t="s">
        <v>475</v>
      </c>
      <c r="E96" s="408" t="s">
        <v>793</v>
      </c>
      <c r="F96" s="409" t="s">
        <v>794</v>
      </c>
      <c r="G96" s="408" t="s">
        <v>661</v>
      </c>
      <c r="H96" s="408" t="s">
        <v>662</v>
      </c>
      <c r="I96" s="410">
        <v>7563</v>
      </c>
      <c r="J96" s="410">
        <v>1</v>
      </c>
      <c r="K96" s="411">
        <v>7563</v>
      </c>
    </row>
    <row r="97" spans="1:11" ht="14.4" customHeight="1" x14ac:dyDescent="0.3">
      <c r="A97" s="406" t="s">
        <v>372</v>
      </c>
      <c r="B97" s="407" t="s">
        <v>373</v>
      </c>
      <c r="C97" s="408" t="s">
        <v>379</v>
      </c>
      <c r="D97" s="409" t="s">
        <v>475</v>
      </c>
      <c r="E97" s="408" t="s">
        <v>793</v>
      </c>
      <c r="F97" s="409" t="s">
        <v>794</v>
      </c>
      <c r="G97" s="408" t="s">
        <v>663</v>
      </c>
      <c r="H97" s="408" t="s">
        <v>664</v>
      </c>
      <c r="I97" s="410">
        <v>2441.8100000000004</v>
      </c>
      <c r="J97" s="410">
        <v>2</v>
      </c>
      <c r="K97" s="411">
        <v>4883.6200000000008</v>
      </c>
    </row>
    <row r="98" spans="1:11" ht="14.4" customHeight="1" x14ac:dyDescent="0.3">
      <c r="A98" s="406" t="s">
        <v>372</v>
      </c>
      <c r="B98" s="407" t="s">
        <v>373</v>
      </c>
      <c r="C98" s="408" t="s">
        <v>379</v>
      </c>
      <c r="D98" s="409" t="s">
        <v>475</v>
      </c>
      <c r="E98" s="408" t="s">
        <v>793</v>
      </c>
      <c r="F98" s="409" t="s">
        <v>794</v>
      </c>
      <c r="G98" s="408" t="s">
        <v>665</v>
      </c>
      <c r="H98" s="408" t="s">
        <v>666</v>
      </c>
      <c r="I98" s="410">
        <v>4140.3150000000005</v>
      </c>
      <c r="J98" s="410">
        <v>3</v>
      </c>
      <c r="K98" s="411">
        <v>12150.96</v>
      </c>
    </row>
    <row r="99" spans="1:11" ht="14.4" customHeight="1" x14ac:dyDescent="0.3">
      <c r="A99" s="406" t="s">
        <v>372</v>
      </c>
      <c r="B99" s="407" t="s">
        <v>373</v>
      </c>
      <c r="C99" s="408" t="s">
        <v>379</v>
      </c>
      <c r="D99" s="409" t="s">
        <v>475</v>
      </c>
      <c r="E99" s="408" t="s">
        <v>793</v>
      </c>
      <c r="F99" s="409" t="s">
        <v>794</v>
      </c>
      <c r="G99" s="408" t="s">
        <v>667</v>
      </c>
      <c r="H99" s="408" t="s">
        <v>668</v>
      </c>
      <c r="I99" s="410">
        <v>3981</v>
      </c>
      <c r="J99" s="410">
        <v>1</v>
      </c>
      <c r="K99" s="411">
        <v>3981</v>
      </c>
    </row>
    <row r="100" spans="1:11" ht="14.4" customHeight="1" x14ac:dyDescent="0.3">
      <c r="A100" s="406" t="s">
        <v>372</v>
      </c>
      <c r="B100" s="407" t="s">
        <v>373</v>
      </c>
      <c r="C100" s="408" t="s">
        <v>379</v>
      </c>
      <c r="D100" s="409" t="s">
        <v>475</v>
      </c>
      <c r="E100" s="408" t="s">
        <v>793</v>
      </c>
      <c r="F100" s="409" t="s">
        <v>794</v>
      </c>
      <c r="G100" s="408" t="s">
        <v>669</v>
      </c>
      <c r="H100" s="408" t="s">
        <v>670</v>
      </c>
      <c r="I100" s="410">
        <v>20.04</v>
      </c>
      <c r="J100" s="410">
        <v>100</v>
      </c>
      <c r="K100" s="411">
        <v>2004</v>
      </c>
    </row>
    <row r="101" spans="1:11" ht="14.4" customHeight="1" x14ac:dyDescent="0.3">
      <c r="A101" s="406" t="s">
        <v>372</v>
      </c>
      <c r="B101" s="407" t="s">
        <v>373</v>
      </c>
      <c r="C101" s="408" t="s">
        <v>379</v>
      </c>
      <c r="D101" s="409" t="s">
        <v>475</v>
      </c>
      <c r="E101" s="408" t="s">
        <v>793</v>
      </c>
      <c r="F101" s="409" t="s">
        <v>794</v>
      </c>
      <c r="G101" s="408" t="s">
        <v>671</v>
      </c>
      <c r="H101" s="408" t="s">
        <v>672</v>
      </c>
      <c r="I101" s="410">
        <v>1199</v>
      </c>
      <c r="J101" s="410">
        <v>1</v>
      </c>
      <c r="K101" s="411">
        <v>1199</v>
      </c>
    </row>
    <row r="102" spans="1:11" ht="14.4" customHeight="1" x14ac:dyDescent="0.3">
      <c r="A102" s="406" t="s">
        <v>372</v>
      </c>
      <c r="B102" s="407" t="s">
        <v>373</v>
      </c>
      <c r="C102" s="408" t="s">
        <v>379</v>
      </c>
      <c r="D102" s="409" t="s">
        <v>475</v>
      </c>
      <c r="E102" s="408" t="s">
        <v>793</v>
      </c>
      <c r="F102" s="409" t="s">
        <v>794</v>
      </c>
      <c r="G102" s="408" t="s">
        <v>673</v>
      </c>
      <c r="H102" s="408" t="s">
        <v>674</v>
      </c>
      <c r="I102" s="410">
        <v>9862</v>
      </c>
      <c r="J102" s="410">
        <v>1</v>
      </c>
      <c r="K102" s="411">
        <v>9862</v>
      </c>
    </row>
    <row r="103" spans="1:11" ht="14.4" customHeight="1" x14ac:dyDescent="0.3">
      <c r="A103" s="406" t="s">
        <v>372</v>
      </c>
      <c r="B103" s="407" t="s">
        <v>373</v>
      </c>
      <c r="C103" s="408" t="s">
        <v>379</v>
      </c>
      <c r="D103" s="409" t="s">
        <v>475</v>
      </c>
      <c r="E103" s="408" t="s">
        <v>793</v>
      </c>
      <c r="F103" s="409" t="s">
        <v>794</v>
      </c>
      <c r="G103" s="408" t="s">
        <v>675</v>
      </c>
      <c r="H103" s="408" t="s">
        <v>676</v>
      </c>
      <c r="I103" s="410">
        <v>20083.599999999999</v>
      </c>
      <c r="J103" s="410">
        <v>1</v>
      </c>
      <c r="K103" s="411">
        <v>20083.599999999999</v>
      </c>
    </row>
    <row r="104" spans="1:11" ht="14.4" customHeight="1" x14ac:dyDescent="0.3">
      <c r="A104" s="406" t="s">
        <v>372</v>
      </c>
      <c r="B104" s="407" t="s">
        <v>373</v>
      </c>
      <c r="C104" s="408" t="s">
        <v>379</v>
      </c>
      <c r="D104" s="409" t="s">
        <v>475</v>
      </c>
      <c r="E104" s="408" t="s">
        <v>793</v>
      </c>
      <c r="F104" s="409" t="s">
        <v>794</v>
      </c>
      <c r="G104" s="408" t="s">
        <v>677</v>
      </c>
      <c r="H104" s="408" t="s">
        <v>678</v>
      </c>
      <c r="I104" s="410">
        <v>17553</v>
      </c>
      <c r="J104" s="410">
        <v>1</v>
      </c>
      <c r="K104" s="411">
        <v>17553</v>
      </c>
    </row>
    <row r="105" spans="1:11" ht="14.4" customHeight="1" x14ac:dyDescent="0.3">
      <c r="A105" s="406" t="s">
        <v>372</v>
      </c>
      <c r="B105" s="407" t="s">
        <v>373</v>
      </c>
      <c r="C105" s="408" t="s">
        <v>379</v>
      </c>
      <c r="D105" s="409" t="s">
        <v>475</v>
      </c>
      <c r="E105" s="408" t="s">
        <v>793</v>
      </c>
      <c r="F105" s="409" t="s">
        <v>794</v>
      </c>
      <c r="G105" s="408" t="s">
        <v>679</v>
      </c>
      <c r="H105" s="408" t="s">
        <v>680</v>
      </c>
      <c r="I105" s="410">
        <v>381.15</v>
      </c>
      <c r="J105" s="410">
        <v>2</v>
      </c>
      <c r="K105" s="411">
        <v>762.3</v>
      </c>
    </row>
    <row r="106" spans="1:11" ht="14.4" customHeight="1" x14ac:dyDescent="0.3">
      <c r="A106" s="406" t="s">
        <v>372</v>
      </c>
      <c r="B106" s="407" t="s">
        <v>373</v>
      </c>
      <c r="C106" s="408" t="s">
        <v>379</v>
      </c>
      <c r="D106" s="409" t="s">
        <v>475</v>
      </c>
      <c r="E106" s="408" t="s">
        <v>793</v>
      </c>
      <c r="F106" s="409" t="s">
        <v>794</v>
      </c>
      <c r="G106" s="408" t="s">
        <v>681</v>
      </c>
      <c r="H106" s="408" t="s">
        <v>682</v>
      </c>
      <c r="I106" s="410">
        <v>359.37</v>
      </c>
      <c r="J106" s="410">
        <v>2</v>
      </c>
      <c r="K106" s="411">
        <v>718.74</v>
      </c>
    </row>
    <row r="107" spans="1:11" ht="14.4" customHeight="1" x14ac:dyDescent="0.3">
      <c r="A107" s="406" t="s">
        <v>372</v>
      </c>
      <c r="B107" s="407" t="s">
        <v>373</v>
      </c>
      <c r="C107" s="408" t="s">
        <v>379</v>
      </c>
      <c r="D107" s="409" t="s">
        <v>475</v>
      </c>
      <c r="E107" s="408" t="s">
        <v>793</v>
      </c>
      <c r="F107" s="409" t="s">
        <v>794</v>
      </c>
      <c r="G107" s="408" t="s">
        <v>683</v>
      </c>
      <c r="H107" s="408" t="s">
        <v>684</v>
      </c>
      <c r="I107" s="410">
        <v>4314.01</v>
      </c>
      <c r="J107" s="410">
        <v>2</v>
      </c>
      <c r="K107" s="411">
        <v>8628.02</v>
      </c>
    </row>
    <row r="108" spans="1:11" ht="14.4" customHeight="1" x14ac:dyDescent="0.3">
      <c r="A108" s="406" t="s">
        <v>372</v>
      </c>
      <c r="B108" s="407" t="s">
        <v>373</v>
      </c>
      <c r="C108" s="408" t="s">
        <v>379</v>
      </c>
      <c r="D108" s="409" t="s">
        <v>475</v>
      </c>
      <c r="E108" s="408" t="s">
        <v>793</v>
      </c>
      <c r="F108" s="409" t="s">
        <v>794</v>
      </c>
      <c r="G108" s="408" t="s">
        <v>685</v>
      </c>
      <c r="H108" s="408" t="s">
        <v>686</v>
      </c>
      <c r="I108" s="410">
        <v>39591</v>
      </c>
      <c r="J108" s="410">
        <v>1</v>
      </c>
      <c r="K108" s="411">
        <v>39591</v>
      </c>
    </row>
    <row r="109" spans="1:11" ht="14.4" customHeight="1" x14ac:dyDescent="0.3">
      <c r="A109" s="406" t="s">
        <v>372</v>
      </c>
      <c r="B109" s="407" t="s">
        <v>373</v>
      </c>
      <c r="C109" s="408" t="s">
        <v>379</v>
      </c>
      <c r="D109" s="409" t="s">
        <v>475</v>
      </c>
      <c r="E109" s="408" t="s">
        <v>793</v>
      </c>
      <c r="F109" s="409" t="s">
        <v>794</v>
      </c>
      <c r="G109" s="408" t="s">
        <v>687</v>
      </c>
      <c r="H109" s="408" t="s">
        <v>688</v>
      </c>
      <c r="I109" s="410">
        <v>4571.0774999999994</v>
      </c>
      <c r="J109" s="410">
        <v>4</v>
      </c>
      <c r="K109" s="411">
        <v>18284.309999999998</v>
      </c>
    </row>
    <row r="110" spans="1:11" ht="14.4" customHeight="1" x14ac:dyDescent="0.3">
      <c r="A110" s="406" t="s">
        <v>372</v>
      </c>
      <c r="B110" s="407" t="s">
        <v>373</v>
      </c>
      <c r="C110" s="408" t="s">
        <v>379</v>
      </c>
      <c r="D110" s="409" t="s">
        <v>475</v>
      </c>
      <c r="E110" s="408" t="s">
        <v>793</v>
      </c>
      <c r="F110" s="409" t="s">
        <v>794</v>
      </c>
      <c r="G110" s="408" t="s">
        <v>689</v>
      </c>
      <c r="H110" s="408" t="s">
        <v>690</v>
      </c>
      <c r="I110" s="410">
        <v>15918.76</v>
      </c>
      <c r="J110" s="410">
        <v>1</v>
      </c>
      <c r="K110" s="411">
        <v>15918.76</v>
      </c>
    </row>
    <row r="111" spans="1:11" ht="14.4" customHeight="1" x14ac:dyDescent="0.3">
      <c r="A111" s="406" t="s">
        <v>372</v>
      </c>
      <c r="B111" s="407" t="s">
        <v>373</v>
      </c>
      <c r="C111" s="408" t="s">
        <v>379</v>
      </c>
      <c r="D111" s="409" t="s">
        <v>475</v>
      </c>
      <c r="E111" s="408" t="s">
        <v>793</v>
      </c>
      <c r="F111" s="409" t="s">
        <v>794</v>
      </c>
      <c r="G111" s="408" t="s">
        <v>691</v>
      </c>
      <c r="H111" s="408" t="s">
        <v>692</v>
      </c>
      <c r="I111" s="410">
        <v>41417.293333333335</v>
      </c>
      <c r="J111" s="410">
        <v>3</v>
      </c>
      <c r="K111" s="411">
        <v>124251.88</v>
      </c>
    </row>
    <row r="112" spans="1:11" ht="14.4" customHeight="1" x14ac:dyDescent="0.3">
      <c r="A112" s="406" t="s">
        <v>372</v>
      </c>
      <c r="B112" s="407" t="s">
        <v>373</v>
      </c>
      <c r="C112" s="408" t="s">
        <v>379</v>
      </c>
      <c r="D112" s="409" t="s">
        <v>475</v>
      </c>
      <c r="E112" s="408" t="s">
        <v>793</v>
      </c>
      <c r="F112" s="409" t="s">
        <v>794</v>
      </c>
      <c r="G112" s="408" t="s">
        <v>693</v>
      </c>
      <c r="H112" s="408" t="s">
        <v>694</v>
      </c>
      <c r="I112" s="410">
        <v>1337.05</v>
      </c>
      <c r="J112" s="410">
        <v>1</v>
      </c>
      <c r="K112" s="411">
        <v>1337.05</v>
      </c>
    </row>
    <row r="113" spans="1:11" ht="14.4" customHeight="1" x14ac:dyDescent="0.3">
      <c r="A113" s="406" t="s">
        <v>372</v>
      </c>
      <c r="B113" s="407" t="s">
        <v>373</v>
      </c>
      <c r="C113" s="408" t="s">
        <v>379</v>
      </c>
      <c r="D113" s="409" t="s">
        <v>475</v>
      </c>
      <c r="E113" s="408" t="s">
        <v>793</v>
      </c>
      <c r="F113" s="409" t="s">
        <v>794</v>
      </c>
      <c r="G113" s="408" t="s">
        <v>695</v>
      </c>
      <c r="H113" s="408" t="s">
        <v>696</v>
      </c>
      <c r="I113" s="410">
        <v>12132.7</v>
      </c>
      <c r="J113" s="410">
        <v>1</v>
      </c>
      <c r="K113" s="411">
        <v>12132.7</v>
      </c>
    </row>
    <row r="114" spans="1:11" ht="14.4" customHeight="1" x14ac:dyDescent="0.3">
      <c r="A114" s="406" t="s">
        <v>372</v>
      </c>
      <c r="B114" s="407" t="s">
        <v>373</v>
      </c>
      <c r="C114" s="408" t="s">
        <v>379</v>
      </c>
      <c r="D114" s="409" t="s">
        <v>475</v>
      </c>
      <c r="E114" s="408" t="s">
        <v>793</v>
      </c>
      <c r="F114" s="409" t="s">
        <v>794</v>
      </c>
      <c r="G114" s="408" t="s">
        <v>697</v>
      </c>
      <c r="H114" s="408" t="s">
        <v>698</v>
      </c>
      <c r="I114" s="410">
        <v>11132</v>
      </c>
      <c r="J114" s="410">
        <v>1</v>
      </c>
      <c r="K114" s="411">
        <v>11132</v>
      </c>
    </row>
    <row r="115" spans="1:11" ht="14.4" customHeight="1" x14ac:dyDescent="0.3">
      <c r="A115" s="406" t="s">
        <v>372</v>
      </c>
      <c r="B115" s="407" t="s">
        <v>373</v>
      </c>
      <c r="C115" s="408" t="s">
        <v>379</v>
      </c>
      <c r="D115" s="409" t="s">
        <v>475</v>
      </c>
      <c r="E115" s="408" t="s">
        <v>793</v>
      </c>
      <c r="F115" s="409" t="s">
        <v>794</v>
      </c>
      <c r="G115" s="408" t="s">
        <v>699</v>
      </c>
      <c r="H115" s="408" t="s">
        <v>700</v>
      </c>
      <c r="I115" s="410">
        <v>20449</v>
      </c>
      <c r="J115" s="410">
        <v>1</v>
      </c>
      <c r="K115" s="411">
        <v>20449</v>
      </c>
    </row>
    <row r="116" spans="1:11" ht="14.4" customHeight="1" x14ac:dyDescent="0.3">
      <c r="A116" s="406" t="s">
        <v>372</v>
      </c>
      <c r="B116" s="407" t="s">
        <v>373</v>
      </c>
      <c r="C116" s="408" t="s">
        <v>379</v>
      </c>
      <c r="D116" s="409" t="s">
        <v>475</v>
      </c>
      <c r="E116" s="408" t="s">
        <v>793</v>
      </c>
      <c r="F116" s="409" t="s">
        <v>794</v>
      </c>
      <c r="G116" s="408" t="s">
        <v>701</v>
      </c>
      <c r="H116" s="408" t="s">
        <v>702</v>
      </c>
      <c r="I116" s="410">
        <v>48400</v>
      </c>
      <c r="J116" s="410">
        <v>3</v>
      </c>
      <c r="K116" s="411">
        <v>145200</v>
      </c>
    </row>
    <row r="117" spans="1:11" ht="14.4" customHeight="1" x14ac:dyDescent="0.3">
      <c r="A117" s="406" t="s">
        <v>372</v>
      </c>
      <c r="B117" s="407" t="s">
        <v>373</v>
      </c>
      <c r="C117" s="408" t="s">
        <v>379</v>
      </c>
      <c r="D117" s="409" t="s">
        <v>475</v>
      </c>
      <c r="E117" s="408" t="s">
        <v>793</v>
      </c>
      <c r="F117" s="409" t="s">
        <v>794</v>
      </c>
      <c r="G117" s="408" t="s">
        <v>703</v>
      </c>
      <c r="H117" s="408" t="s">
        <v>704</v>
      </c>
      <c r="I117" s="410">
        <v>12824</v>
      </c>
      <c r="J117" s="410">
        <v>1</v>
      </c>
      <c r="K117" s="411">
        <v>12824</v>
      </c>
    </row>
    <row r="118" spans="1:11" ht="14.4" customHeight="1" x14ac:dyDescent="0.3">
      <c r="A118" s="406" t="s">
        <v>372</v>
      </c>
      <c r="B118" s="407" t="s">
        <v>373</v>
      </c>
      <c r="C118" s="408" t="s">
        <v>379</v>
      </c>
      <c r="D118" s="409" t="s">
        <v>475</v>
      </c>
      <c r="E118" s="408" t="s">
        <v>793</v>
      </c>
      <c r="F118" s="409" t="s">
        <v>794</v>
      </c>
      <c r="G118" s="408" t="s">
        <v>705</v>
      </c>
      <c r="H118" s="408" t="s">
        <v>706</v>
      </c>
      <c r="I118" s="410">
        <v>3981.01</v>
      </c>
      <c r="J118" s="410">
        <v>2</v>
      </c>
      <c r="K118" s="411">
        <v>7962.02</v>
      </c>
    </row>
    <row r="119" spans="1:11" ht="14.4" customHeight="1" x14ac:dyDescent="0.3">
      <c r="A119" s="406" t="s">
        <v>372</v>
      </c>
      <c r="B119" s="407" t="s">
        <v>373</v>
      </c>
      <c r="C119" s="408" t="s">
        <v>379</v>
      </c>
      <c r="D119" s="409" t="s">
        <v>475</v>
      </c>
      <c r="E119" s="408" t="s">
        <v>793</v>
      </c>
      <c r="F119" s="409" t="s">
        <v>794</v>
      </c>
      <c r="G119" s="408" t="s">
        <v>707</v>
      </c>
      <c r="H119" s="408" t="s">
        <v>708</v>
      </c>
      <c r="I119" s="410">
        <v>331.5</v>
      </c>
      <c r="J119" s="410">
        <v>2</v>
      </c>
      <c r="K119" s="411">
        <v>663</v>
      </c>
    </row>
    <row r="120" spans="1:11" ht="14.4" customHeight="1" x14ac:dyDescent="0.3">
      <c r="A120" s="406" t="s">
        <v>372</v>
      </c>
      <c r="B120" s="407" t="s">
        <v>373</v>
      </c>
      <c r="C120" s="408" t="s">
        <v>379</v>
      </c>
      <c r="D120" s="409" t="s">
        <v>475</v>
      </c>
      <c r="E120" s="408" t="s">
        <v>793</v>
      </c>
      <c r="F120" s="409" t="s">
        <v>794</v>
      </c>
      <c r="G120" s="408" t="s">
        <v>709</v>
      </c>
      <c r="H120" s="408" t="s">
        <v>710</v>
      </c>
      <c r="I120" s="410">
        <v>14488.97</v>
      </c>
      <c r="J120" s="410">
        <v>1</v>
      </c>
      <c r="K120" s="411">
        <v>14488.97</v>
      </c>
    </row>
    <row r="121" spans="1:11" ht="14.4" customHeight="1" x14ac:dyDescent="0.3">
      <c r="A121" s="406" t="s">
        <v>372</v>
      </c>
      <c r="B121" s="407" t="s">
        <v>373</v>
      </c>
      <c r="C121" s="408" t="s">
        <v>379</v>
      </c>
      <c r="D121" s="409" t="s">
        <v>475</v>
      </c>
      <c r="E121" s="408" t="s">
        <v>793</v>
      </c>
      <c r="F121" s="409" t="s">
        <v>794</v>
      </c>
      <c r="G121" s="408" t="s">
        <v>711</v>
      </c>
      <c r="H121" s="408" t="s">
        <v>712</v>
      </c>
      <c r="I121" s="410">
        <v>9764.99</v>
      </c>
      <c r="J121" s="410">
        <v>1</v>
      </c>
      <c r="K121" s="411">
        <v>9764.99</v>
      </c>
    </row>
    <row r="122" spans="1:11" ht="14.4" customHeight="1" x14ac:dyDescent="0.3">
      <c r="A122" s="406" t="s">
        <v>372</v>
      </c>
      <c r="B122" s="407" t="s">
        <v>373</v>
      </c>
      <c r="C122" s="408" t="s">
        <v>379</v>
      </c>
      <c r="D122" s="409" t="s">
        <v>475</v>
      </c>
      <c r="E122" s="408" t="s">
        <v>793</v>
      </c>
      <c r="F122" s="409" t="s">
        <v>794</v>
      </c>
      <c r="G122" s="408" t="s">
        <v>713</v>
      </c>
      <c r="H122" s="408" t="s">
        <v>714</v>
      </c>
      <c r="I122" s="410">
        <v>6655</v>
      </c>
      <c r="J122" s="410">
        <v>1</v>
      </c>
      <c r="K122" s="411">
        <v>6655</v>
      </c>
    </row>
    <row r="123" spans="1:11" ht="14.4" customHeight="1" x14ac:dyDescent="0.3">
      <c r="A123" s="406" t="s">
        <v>372</v>
      </c>
      <c r="B123" s="407" t="s">
        <v>373</v>
      </c>
      <c r="C123" s="408" t="s">
        <v>379</v>
      </c>
      <c r="D123" s="409" t="s">
        <v>475</v>
      </c>
      <c r="E123" s="408" t="s">
        <v>793</v>
      </c>
      <c r="F123" s="409" t="s">
        <v>794</v>
      </c>
      <c r="G123" s="408" t="s">
        <v>715</v>
      </c>
      <c r="H123" s="408" t="s">
        <v>716</v>
      </c>
      <c r="I123" s="410">
        <v>4790.28</v>
      </c>
      <c r="J123" s="410">
        <v>1</v>
      </c>
      <c r="K123" s="411">
        <v>4790.28</v>
      </c>
    </row>
    <row r="124" spans="1:11" ht="14.4" customHeight="1" x14ac:dyDescent="0.3">
      <c r="A124" s="406" t="s">
        <v>372</v>
      </c>
      <c r="B124" s="407" t="s">
        <v>373</v>
      </c>
      <c r="C124" s="408" t="s">
        <v>379</v>
      </c>
      <c r="D124" s="409" t="s">
        <v>475</v>
      </c>
      <c r="E124" s="408" t="s">
        <v>793</v>
      </c>
      <c r="F124" s="409" t="s">
        <v>794</v>
      </c>
      <c r="G124" s="408" t="s">
        <v>717</v>
      </c>
      <c r="H124" s="408" t="s">
        <v>718</v>
      </c>
      <c r="I124" s="410">
        <v>4314.0550000000003</v>
      </c>
      <c r="J124" s="410">
        <v>2</v>
      </c>
      <c r="K124" s="411">
        <v>8628.11</v>
      </c>
    </row>
    <row r="125" spans="1:11" ht="14.4" customHeight="1" x14ac:dyDescent="0.3">
      <c r="A125" s="406" t="s">
        <v>372</v>
      </c>
      <c r="B125" s="407" t="s">
        <v>373</v>
      </c>
      <c r="C125" s="408" t="s">
        <v>379</v>
      </c>
      <c r="D125" s="409" t="s">
        <v>475</v>
      </c>
      <c r="E125" s="408" t="s">
        <v>793</v>
      </c>
      <c r="F125" s="409" t="s">
        <v>794</v>
      </c>
      <c r="G125" s="408" t="s">
        <v>719</v>
      </c>
      <c r="H125" s="408" t="s">
        <v>720</v>
      </c>
      <c r="I125" s="410">
        <v>1491.22</v>
      </c>
      <c r="J125" s="410">
        <v>1</v>
      </c>
      <c r="K125" s="411">
        <v>1491.22</v>
      </c>
    </row>
    <row r="126" spans="1:11" ht="14.4" customHeight="1" x14ac:dyDescent="0.3">
      <c r="A126" s="406" t="s">
        <v>372</v>
      </c>
      <c r="B126" s="407" t="s">
        <v>373</v>
      </c>
      <c r="C126" s="408" t="s">
        <v>379</v>
      </c>
      <c r="D126" s="409" t="s">
        <v>475</v>
      </c>
      <c r="E126" s="408" t="s">
        <v>793</v>
      </c>
      <c r="F126" s="409" t="s">
        <v>794</v>
      </c>
      <c r="G126" s="408" t="s">
        <v>721</v>
      </c>
      <c r="H126" s="408" t="s">
        <v>722</v>
      </c>
      <c r="I126" s="410">
        <v>204.48</v>
      </c>
      <c r="J126" s="410">
        <v>1</v>
      </c>
      <c r="K126" s="411">
        <v>204.48</v>
      </c>
    </row>
    <row r="127" spans="1:11" ht="14.4" customHeight="1" x14ac:dyDescent="0.3">
      <c r="A127" s="406" t="s">
        <v>372</v>
      </c>
      <c r="B127" s="407" t="s">
        <v>373</v>
      </c>
      <c r="C127" s="408" t="s">
        <v>379</v>
      </c>
      <c r="D127" s="409" t="s">
        <v>475</v>
      </c>
      <c r="E127" s="408" t="s">
        <v>793</v>
      </c>
      <c r="F127" s="409" t="s">
        <v>794</v>
      </c>
      <c r="G127" s="408" t="s">
        <v>723</v>
      </c>
      <c r="H127" s="408" t="s">
        <v>724</v>
      </c>
      <c r="I127" s="410">
        <v>57808</v>
      </c>
      <c r="J127" s="410">
        <v>1</v>
      </c>
      <c r="K127" s="411">
        <v>57808</v>
      </c>
    </row>
    <row r="128" spans="1:11" ht="14.4" customHeight="1" x14ac:dyDescent="0.3">
      <c r="A128" s="406" t="s">
        <v>372</v>
      </c>
      <c r="B128" s="407" t="s">
        <v>373</v>
      </c>
      <c r="C128" s="408" t="s">
        <v>379</v>
      </c>
      <c r="D128" s="409" t="s">
        <v>475</v>
      </c>
      <c r="E128" s="408" t="s">
        <v>793</v>
      </c>
      <c r="F128" s="409" t="s">
        <v>794</v>
      </c>
      <c r="G128" s="408" t="s">
        <v>725</v>
      </c>
      <c r="H128" s="408" t="s">
        <v>726</v>
      </c>
      <c r="I128" s="410">
        <v>1366.29</v>
      </c>
      <c r="J128" s="410">
        <v>1</v>
      </c>
      <c r="K128" s="411">
        <v>1366.29</v>
      </c>
    </row>
    <row r="129" spans="1:11" ht="14.4" customHeight="1" x14ac:dyDescent="0.3">
      <c r="A129" s="406" t="s">
        <v>372</v>
      </c>
      <c r="B129" s="407" t="s">
        <v>373</v>
      </c>
      <c r="C129" s="408" t="s">
        <v>379</v>
      </c>
      <c r="D129" s="409" t="s">
        <v>475</v>
      </c>
      <c r="E129" s="408" t="s">
        <v>793</v>
      </c>
      <c r="F129" s="409" t="s">
        <v>794</v>
      </c>
      <c r="G129" s="408" t="s">
        <v>727</v>
      </c>
      <c r="H129" s="408" t="s">
        <v>728</v>
      </c>
      <c r="I129" s="410">
        <v>7457.2049999999999</v>
      </c>
      <c r="J129" s="410">
        <v>6</v>
      </c>
      <c r="K129" s="411">
        <v>44743.24</v>
      </c>
    </row>
    <row r="130" spans="1:11" ht="14.4" customHeight="1" x14ac:dyDescent="0.3">
      <c r="A130" s="406" t="s">
        <v>372</v>
      </c>
      <c r="B130" s="407" t="s">
        <v>373</v>
      </c>
      <c r="C130" s="408" t="s">
        <v>379</v>
      </c>
      <c r="D130" s="409" t="s">
        <v>475</v>
      </c>
      <c r="E130" s="408" t="s">
        <v>793</v>
      </c>
      <c r="F130" s="409" t="s">
        <v>794</v>
      </c>
      <c r="G130" s="408" t="s">
        <v>729</v>
      </c>
      <c r="H130" s="408" t="s">
        <v>730</v>
      </c>
      <c r="I130" s="410">
        <v>3981</v>
      </c>
      <c r="J130" s="410">
        <v>1</v>
      </c>
      <c r="K130" s="411">
        <v>3981</v>
      </c>
    </row>
    <row r="131" spans="1:11" ht="14.4" customHeight="1" x14ac:dyDescent="0.3">
      <c r="A131" s="406" t="s">
        <v>372</v>
      </c>
      <c r="B131" s="407" t="s">
        <v>373</v>
      </c>
      <c r="C131" s="408" t="s">
        <v>379</v>
      </c>
      <c r="D131" s="409" t="s">
        <v>475</v>
      </c>
      <c r="E131" s="408" t="s">
        <v>793</v>
      </c>
      <c r="F131" s="409" t="s">
        <v>794</v>
      </c>
      <c r="G131" s="408" t="s">
        <v>731</v>
      </c>
      <c r="H131" s="408" t="s">
        <v>732</v>
      </c>
      <c r="I131" s="410">
        <v>16566.830000000002</v>
      </c>
      <c r="J131" s="410">
        <v>1</v>
      </c>
      <c r="K131" s="411">
        <v>16566.830000000002</v>
      </c>
    </row>
    <row r="132" spans="1:11" ht="14.4" customHeight="1" x14ac:dyDescent="0.3">
      <c r="A132" s="406" t="s">
        <v>372</v>
      </c>
      <c r="B132" s="407" t="s">
        <v>373</v>
      </c>
      <c r="C132" s="408" t="s">
        <v>379</v>
      </c>
      <c r="D132" s="409" t="s">
        <v>475</v>
      </c>
      <c r="E132" s="408" t="s">
        <v>793</v>
      </c>
      <c r="F132" s="409" t="s">
        <v>794</v>
      </c>
      <c r="G132" s="408" t="s">
        <v>733</v>
      </c>
      <c r="H132" s="408" t="s">
        <v>734</v>
      </c>
      <c r="I132" s="410">
        <v>9250.17</v>
      </c>
      <c r="J132" s="410">
        <v>1</v>
      </c>
      <c r="K132" s="411">
        <v>9250.17</v>
      </c>
    </row>
    <row r="133" spans="1:11" ht="14.4" customHeight="1" x14ac:dyDescent="0.3">
      <c r="A133" s="406" t="s">
        <v>372</v>
      </c>
      <c r="B133" s="407" t="s">
        <v>373</v>
      </c>
      <c r="C133" s="408" t="s">
        <v>379</v>
      </c>
      <c r="D133" s="409" t="s">
        <v>475</v>
      </c>
      <c r="E133" s="408" t="s">
        <v>793</v>
      </c>
      <c r="F133" s="409" t="s">
        <v>794</v>
      </c>
      <c r="G133" s="408" t="s">
        <v>735</v>
      </c>
      <c r="H133" s="408" t="s">
        <v>736</v>
      </c>
      <c r="I133" s="410">
        <v>13871.4</v>
      </c>
      <c r="J133" s="410">
        <v>1</v>
      </c>
      <c r="K133" s="411">
        <v>13871.4</v>
      </c>
    </row>
    <row r="134" spans="1:11" ht="14.4" customHeight="1" x14ac:dyDescent="0.3">
      <c r="A134" s="406" t="s">
        <v>372</v>
      </c>
      <c r="B134" s="407" t="s">
        <v>373</v>
      </c>
      <c r="C134" s="408" t="s">
        <v>379</v>
      </c>
      <c r="D134" s="409" t="s">
        <v>475</v>
      </c>
      <c r="E134" s="408" t="s">
        <v>793</v>
      </c>
      <c r="F134" s="409" t="s">
        <v>794</v>
      </c>
      <c r="G134" s="408" t="s">
        <v>737</v>
      </c>
      <c r="H134" s="408" t="s">
        <v>738</v>
      </c>
      <c r="I134" s="410">
        <v>23642.2</v>
      </c>
      <c r="J134" s="410">
        <v>1</v>
      </c>
      <c r="K134" s="411">
        <v>23642.2</v>
      </c>
    </row>
    <row r="135" spans="1:11" ht="14.4" customHeight="1" x14ac:dyDescent="0.3">
      <c r="A135" s="406" t="s">
        <v>372</v>
      </c>
      <c r="B135" s="407" t="s">
        <v>373</v>
      </c>
      <c r="C135" s="408" t="s">
        <v>379</v>
      </c>
      <c r="D135" s="409" t="s">
        <v>475</v>
      </c>
      <c r="E135" s="408" t="s">
        <v>793</v>
      </c>
      <c r="F135" s="409" t="s">
        <v>794</v>
      </c>
      <c r="G135" s="408" t="s">
        <v>739</v>
      </c>
      <c r="H135" s="408" t="s">
        <v>740</v>
      </c>
      <c r="I135" s="410">
        <v>4873.59</v>
      </c>
      <c r="J135" s="410">
        <v>1</v>
      </c>
      <c r="K135" s="411">
        <v>4873.59</v>
      </c>
    </row>
    <row r="136" spans="1:11" ht="14.4" customHeight="1" x14ac:dyDescent="0.3">
      <c r="A136" s="406" t="s">
        <v>372</v>
      </c>
      <c r="B136" s="407" t="s">
        <v>373</v>
      </c>
      <c r="C136" s="408" t="s">
        <v>379</v>
      </c>
      <c r="D136" s="409" t="s">
        <v>475</v>
      </c>
      <c r="E136" s="408" t="s">
        <v>793</v>
      </c>
      <c r="F136" s="409" t="s">
        <v>794</v>
      </c>
      <c r="G136" s="408" t="s">
        <v>741</v>
      </c>
      <c r="H136" s="408" t="s">
        <v>742</v>
      </c>
      <c r="I136" s="410">
        <v>16223</v>
      </c>
      <c r="J136" s="410">
        <v>1</v>
      </c>
      <c r="K136" s="411">
        <v>16223</v>
      </c>
    </row>
    <row r="137" spans="1:11" ht="14.4" customHeight="1" x14ac:dyDescent="0.3">
      <c r="A137" s="406" t="s">
        <v>372</v>
      </c>
      <c r="B137" s="407" t="s">
        <v>373</v>
      </c>
      <c r="C137" s="408" t="s">
        <v>379</v>
      </c>
      <c r="D137" s="409" t="s">
        <v>475</v>
      </c>
      <c r="E137" s="408" t="s">
        <v>793</v>
      </c>
      <c r="F137" s="409" t="s">
        <v>794</v>
      </c>
      <c r="G137" s="408" t="s">
        <v>743</v>
      </c>
      <c r="H137" s="408" t="s">
        <v>744</v>
      </c>
      <c r="I137" s="410">
        <v>18119</v>
      </c>
      <c r="J137" s="410">
        <v>1</v>
      </c>
      <c r="K137" s="411">
        <v>18119</v>
      </c>
    </row>
    <row r="138" spans="1:11" ht="14.4" customHeight="1" x14ac:dyDescent="0.3">
      <c r="A138" s="406" t="s">
        <v>372</v>
      </c>
      <c r="B138" s="407" t="s">
        <v>373</v>
      </c>
      <c r="C138" s="408" t="s">
        <v>379</v>
      </c>
      <c r="D138" s="409" t="s">
        <v>475</v>
      </c>
      <c r="E138" s="408" t="s">
        <v>793</v>
      </c>
      <c r="F138" s="409" t="s">
        <v>794</v>
      </c>
      <c r="G138" s="408" t="s">
        <v>745</v>
      </c>
      <c r="H138" s="408" t="s">
        <v>746</v>
      </c>
      <c r="I138" s="410">
        <v>16542</v>
      </c>
      <c r="J138" s="410">
        <v>1</v>
      </c>
      <c r="K138" s="411">
        <v>16542</v>
      </c>
    </row>
    <row r="139" spans="1:11" ht="14.4" customHeight="1" x14ac:dyDescent="0.3">
      <c r="A139" s="406" t="s">
        <v>372</v>
      </c>
      <c r="B139" s="407" t="s">
        <v>373</v>
      </c>
      <c r="C139" s="408" t="s">
        <v>379</v>
      </c>
      <c r="D139" s="409" t="s">
        <v>475</v>
      </c>
      <c r="E139" s="408" t="s">
        <v>793</v>
      </c>
      <c r="F139" s="409" t="s">
        <v>794</v>
      </c>
      <c r="G139" s="408" t="s">
        <v>747</v>
      </c>
      <c r="H139" s="408" t="s">
        <v>748</v>
      </c>
      <c r="I139" s="410">
        <v>12555</v>
      </c>
      <c r="J139" s="410">
        <v>1</v>
      </c>
      <c r="K139" s="411">
        <v>12555</v>
      </c>
    </row>
    <row r="140" spans="1:11" ht="14.4" customHeight="1" x14ac:dyDescent="0.3">
      <c r="A140" s="406" t="s">
        <v>372</v>
      </c>
      <c r="B140" s="407" t="s">
        <v>373</v>
      </c>
      <c r="C140" s="408" t="s">
        <v>379</v>
      </c>
      <c r="D140" s="409" t="s">
        <v>475</v>
      </c>
      <c r="E140" s="408" t="s">
        <v>793</v>
      </c>
      <c r="F140" s="409" t="s">
        <v>794</v>
      </c>
      <c r="G140" s="408" t="s">
        <v>749</v>
      </c>
      <c r="H140" s="408" t="s">
        <v>750</v>
      </c>
      <c r="I140" s="410">
        <v>2783</v>
      </c>
      <c r="J140" s="410">
        <v>1</v>
      </c>
      <c r="K140" s="411">
        <v>2783</v>
      </c>
    </row>
    <row r="141" spans="1:11" ht="14.4" customHeight="1" x14ac:dyDescent="0.3">
      <c r="A141" s="406" t="s">
        <v>372</v>
      </c>
      <c r="B141" s="407" t="s">
        <v>373</v>
      </c>
      <c r="C141" s="408" t="s">
        <v>379</v>
      </c>
      <c r="D141" s="409" t="s">
        <v>475</v>
      </c>
      <c r="E141" s="408" t="s">
        <v>793</v>
      </c>
      <c r="F141" s="409" t="s">
        <v>794</v>
      </c>
      <c r="G141" s="408" t="s">
        <v>751</v>
      </c>
      <c r="H141" s="408" t="s">
        <v>752</v>
      </c>
      <c r="I141" s="410">
        <v>2371.6</v>
      </c>
      <c r="J141" s="410">
        <v>1</v>
      </c>
      <c r="K141" s="411">
        <v>2371.6</v>
      </c>
    </row>
    <row r="142" spans="1:11" ht="14.4" customHeight="1" x14ac:dyDescent="0.3">
      <c r="A142" s="406" t="s">
        <v>372</v>
      </c>
      <c r="B142" s="407" t="s">
        <v>373</v>
      </c>
      <c r="C142" s="408" t="s">
        <v>379</v>
      </c>
      <c r="D142" s="409" t="s">
        <v>475</v>
      </c>
      <c r="E142" s="408" t="s">
        <v>793</v>
      </c>
      <c r="F142" s="409" t="s">
        <v>794</v>
      </c>
      <c r="G142" s="408" t="s">
        <v>753</v>
      </c>
      <c r="H142" s="408" t="s">
        <v>754</v>
      </c>
      <c r="I142" s="410">
        <v>966.79</v>
      </c>
      <c r="J142" s="410">
        <v>1</v>
      </c>
      <c r="K142" s="411">
        <v>966.79</v>
      </c>
    </row>
    <row r="143" spans="1:11" ht="14.4" customHeight="1" x14ac:dyDescent="0.3">
      <c r="A143" s="406" t="s">
        <v>372</v>
      </c>
      <c r="B143" s="407" t="s">
        <v>373</v>
      </c>
      <c r="C143" s="408" t="s">
        <v>379</v>
      </c>
      <c r="D143" s="409" t="s">
        <v>475</v>
      </c>
      <c r="E143" s="408" t="s">
        <v>793</v>
      </c>
      <c r="F143" s="409" t="s">
        <v>794</v>
      </c>
      <c r="G143" s="408" t="s">
        <v>755</v>
      </c>
      <c r="H143" s="408" t="s">
        <v>756</v>
      </c>
      <c r="I143" s="410">
        <v>5553.9</v>
      </c>
      <c r="J143" s="410">
        <v>1</v>
      </c>
      <c r="K143" s="411">
        <v>5553.9</v>
      </c>
    </row>
    <row r="144" spans="1:11" ht="14.4" customHeight="1" x14ac:dyDescent="0.3">
      <c r="A144" s="406" t="s">
        <v>372</v>
      </c>
      <c r="B144" s="407" t="s">
        <v>373</v>
      </c>
      <c r="C144" s="408" t="s">
        <v>379</v>
      </c>
      <c r="D144" s="409" t="s">
        <v>475</v>
      </c>
      <c r="E144" s="408" t="s">
        <v>793</v>
      </c>
      <c r="F144" s="409" t="s">
        <v>794</v>
      </c>
      <c r="G144" s="408" t="s">
        <v>757</v>
      </c>
      <c r="H144" s="408" t="s">
        <v>758</v>
      </c>
      <c r="I144" s="410">
        <v>6234</v>
      </c>
      <c r="J144" s="410">
        <v>1</v>
      </c>
      <c r="K144" s="411">
        <v>6234</v>
      </c>
    </row>
    <row r="145" spans="1:11" ht="14.4" customHeight="1" x14ac:dyDescent="0.3">
      <c r="A145" s="406" t="s">
        <v>372</v>
      </c>
      <c r="B145" s="407" t="s">
        <v>373</v>
      </c>
      <c r="C145" s="408" t="s">
        <v>379</v>
      </c>
      <c r="D145" s="409" t="s">
        <v>475</v>
      </c>
      <c r="E145" s="408" t="s">
        <v>793</v>
      </c>
      <c r="F145" s="409" t="s">
        <v>794</v>
      </c>
      <c r="G145" s="408" t="s">
        <v>759</v>
      </c>
      <c r="H145" s="408" t="s">
        <v>760</v>
      </c>
      <c r="I145" s="410">
        <v>19701</v>
      </c>
      <c r="J145" s="410">
        <v>1</v>
      </c>
      <c r="K145" s="411">
        <v>19701</v>
      </c>
    </row>
    <row r="146" spans="1:11" ht="14.4" customHeight="1" x14ac:dyDescent="0.3">
      <c r="A146" s="406" t="s">
        <v>372</v>
      </c>
      <c r="B146" s="407" t="s">
        <v>373</v>
      </c>
      <c r="C146" s="408" t="s">
        <v>379</v>
      </c>
      <c r="D146" s="409" t="s">
        <v>475</v>
      </c>
      <c r="E146" s="408" t="s">
        <v>793</v>
      </c>
      <c r="F146" s="409" t="s">
        <v>794</v>
      </c>
      <c r="G146" s="408" t="s">
        <v>761</v>
      </c>
      <c r="H146" s="408" t="s">
        <v>762</v>
      </c>
      <c r="I146" s="410">
        <v>10963</v>
      </c>
      <c r="J146" s="410">
        <v>1</v>
      </c>
      <c r="K146" s="411">
        <v>10963</v>
      </c>
    </row>
    <row r="147" spans="1:11" ht="14.4" customHeight="1" x14ac:dyDescent="0.3">
      <c r="A147" s="406" t="s">
        <v>372</v>
      </c>
      <c r="B147" s="407" t="s">
        <v>373</v>
      </c>
      <c r="C147" s="408" t="s">
        <v>379</v>
      </c>
      <c r="D147" s="409" t="s">
        <v>475</v>
      </c>
      <c r="E147" s="408" t="s">
        <v>793</v>
      </c>
      <c r="F147" s="409" t="s">
        <v>794</v>
      </c>
      <c r="G147" s="408" t="s">
        <v>763</v>
      </c>
      <c r="H147" s="408" t="s">
        <v>764</v>
      </c>
      <c r="I147" s="410">
        <v>14120.7</v>
      </c>
      <c r="J147" s="410">
        <v>1</v>
      </c>
      <c r="K147" s="411">
        <v>14120.7</v>
      </c>
    </row>
    <row r="148" spans="1:11" ht="14.4" customHeight="1" x14ac:dyDescent="0.3">
      <c r="A148" s="406" t="s">
        <v>372</v>
      </c>
      <c r="B148" s="407" t="s">
        <v>373</v>
      </c>
      <c r="C148" s="408" t="s">
        <v>379</v>
      </c>
      <c r="D148" s="409" t="s">
        <v>475</v>
      </c>
      <c r="E148" s="408" t="s">
        <v>793</v>
      </c>
      <c r="F148" s="409" t="s">
        <v>794</v>
      </c>
      <c r="G148" s="408" t="s">
        <v>765</v>
      </c>
      <c r="H148" s="408" t="s">
        <v>766</v>
      </c>
      <c r="I148" s="410">
        <v>6670.13</v>
      </c>
      <c r="J148" s="410">
        <v>3</v>
      </c>
      <c r="K148" s="411">
        <v>20010.38</v>
      </c>
    </row>
    <row r="149" spans="1:11" ht="14.4" customHeight="1" x14ac:dyDescent="0.3">
      <c r="A149" s="406" t="s">
        <v>372</v>
      </c>
      <c r="B149" s="407" t="s">
        <v>373</v>
      </c>
      <c r="C149" s="408" t="s">
        <v>379</v>
      </c>
      <c r="D149" s="409" t="s">
        <v>475</v>
      </c>
      <c r="E149" s="408" t="s">
        <v>793</v>
      </c>
      <c r="F149" s="409" t="s">
        <v>794</v>
      </c>
      <c r="G149" s="408" t="s">
        <v>767</v>
      </c>
      <c r="H149" s="408" t="s">
        <v>768</v>
      </c>
      <c r="I149" s="410">
        <v>820.38</v>
      </c>
      <c r="J149" s="410">
        <v>1</v>
      </c>
      <c r="K149" s="411">
        <v>820.38</v>
      </c>
    </row>
    <row r="150" spans="1:11" ht="14.4" customHeight="1" x14ac:dyDescent="0.3">
      <c r="A150" s="406" t="s">
        <v>372</v>
      </c>
      <c r="B150" s="407" t="s">
        <v>373</v>
      </c>
      <c r="C150" s="408" t="s">
        <v>384</v>
      </c>
      <c r="D150" s="409" t="s">
        <v>795</v>
      </c>
      <c r="E150" s="408" t="s">
        <v>785</v>
      </c>
      <c r="F150" s="409" t="s">
        <v>786</v>
      </c>
      <c r="G150" s="408" t="s">
        <v>481</v>
      </c>
      <c r="H150" s="408" t="s">
        <v>482</v>
      </c>
      <c r="I150" s="410">
        <v>260.3</v>
      </c>
      <c r="J150" s="410">
        <v>7</v>
      </c>
      <c r="K150" s="411">
        <v>1822.1</v>
      </c>
    </row>
    <row r="151" spans="1:11" ht="14.4" customHeight="1" x14ac:dyDescent="0.3">
      <c r="A151" s="406" t="s">
        <v>372</v>
      </c>
      <c r="B151" s="407" t="s">
        <v>373</v>
      </c>
      <c r="C151" s="408" t="s">
        <v>384</v>
      </c>
      <c r="D151" s="409" t="s">
        <v>795</v>
      </c>
      <c r="E151" s="408" t="s">
        <v>785</v>
      </c>
      <c r="F151" s="409" t="s">
        <v>786</v>
      </c>
      <c r="G151" s="408" t="s">
        <v>769</v>
      </c>
      <c r="H151" s="408" t="s">
        <v>770</v>
      </c>
      <c r="I151" s="410">
        <v>2.67</v>
      </c>
      <c r="J151" s="410">
        <v>21</v>
      </c>
      <c r="K151" s="411">
        <v>56.07</v>
      </c>
    </row>
    <row r="152" spans="1:11" ht="14.4" customHeight="1" x14ac:dyDescent="0.3">
      <c r="A152" s="406" t="s">
        <v>372</v>
      </c>
      <c r="B152" s="407" t="s">
        <v>373</v>
      </c>
      <c r="C152" s="408" t="s">
        <v>384</v>
      </c>
      <c r="D152" s="409" t="s">
        <v>795</v>
      </c>
      <c r="E152" s="408" t="s">
        <v>791</v>
      </c>
      <c r="F152" s="409" t="s">
        <v>792</v>
      </c>
      <c r="G152" s="408" t="s">
        <v>572</v>
      </c>
      <c r="H152" s="408" t="s">
        <v>573</v>
      </c>
      <c r="I152" s="410">
        <v>0.71</v>
      </c>
      <c r="J152" s="410">
        <v>800</v>
      </c>
      <c r="K152" s="411">
        <v>568</v>
      </c>
    </row>
    <row r="153" spans="1:11" ht="14.4" customHeight="1" x14ac:dyDescent="0.3">
      <c r="A153" s="406" t="s">
        <v>372</v>
      </c>
      <c r="B153" s="407" t="s">
        <v>373</v>
      </c>
      <c r="C153" s="408" t="s">
        <v>384</v>
      </c>
      <c r="D153" s="409" t="s">
        <v>795</v>
      </c>
      <c r="E153" s="408" t="s">
        <v>793</v>
      </c>
      <c r="F153" s="409" t="s">
        <v>794</v>
      </c>
      <c r="G153" s="408" t="s">
        <v>579</v>
      </c>
      <c r="H153" s="408" t="s">
        <v>580</v>
      </c>
      <c r="I153" s="410">
        <v>19735</v>
      </c>
      <c r="J153" s="410">
        <v>1</v>
      </c>
      <c r="K153" s="411">
        <v>19735</v>
      </c>
    </row>
    <row r="154" spans="1:11" ht="14.4" customHeight="1" x14ac:dyDescent="0.3">
      <c r="A154" s="406" t="s">
        <v>372</v>
      </c>
      <c r="B154" s="407" t="s">
        <v>373</v>
      </c>
      <c r="C154" s="408" t="s">
        <v>384</v>
      </c>
      <c r="D154" s="409" t="s">
        <v>795</v>
      </c>
      <c r="E154" s="408" t="s">
        <v>793</v>
      </c>
      <c r="F154" s="409" t="s">
        <v>794</v>
      </c>
      <c r="G154" s="408" t="s">
        <v>771</v>
      </c>
      <c r="H154" s="408" t="s">
        <v>772</v>
      </c>
      <c r="I154" s="410">
        <v>181.5</v>
      </c>
      <c r="J154" s="410">
        <v>2</v>
      </c>
      <c r="K154" s="411">
        <v>363</v>
      </c>
    </row>
    <row r="155" spans="1:11" ht="14.4" customHeight="1" x14ac:dyDescent="0.3">
      <c r="A155" s="406" t="s">
        <v>372</v>
      </c>
      <c r="B155" s="407" t="s">
        <v>373</v>
      </c>
      <c r="C155" s="408" t="s">
        <v>384</v>
      </c>
      <c r="D155" s="409" t="s">
        <v>795</v>
      </c>
      <c r="E155" s="408" t="s">
        <v>793</v>
      </c>
      <c r="F155" s="409" t="s">
        <v>794</v>
      </c>
      <c r="G155" s="408" t="s">
        <v>583</v>
      </c>
      <c r="H155" s="408" t="s">
        <v>584</v>
      </c>
      <c r="I155" s="410">
        <v>461</v>
      </c>
      <c r="J155" s="410">
        <v>10</v>
      </c>
      <c r="K155" s="411">
        <v>4610</v>
      </c>
    </row>
    <row r="156" spans="1:11" ht="14.4" customHeight="1" x14ac:dyDescent="0.3">
      <c r="A156" s="406" t="s">
        <v>372</v>
      </c>
      <c r="B156" s="407" t="s">
        <v>373</v>
      </c>
      <c r="C156" s="408" t="s">
        <v>384</v>
      </c>
      <c r="D156" s="409" t="s">
        <v>795</v>
      </c>
      <c r="E156" s="408" t="s">
        <v>793</v>
      </c>
      <c r="F156" s="409" t="s">
        <v>794</v>
      </c>
      <c r="G156" s="408" t="s">
        <v>589</v>
      </c>
      <c r="H156" s="408" t="s">
        <v>590</v>
      </c>
      <c r="I156" s="410">
        <v>439.19500000000005</v>
      </c>
      <c r="J156" s="410">
        <v>5</v>
      </c>
      <c r="K156" s="411">
        <v>2195.98</v>
      </c>
    </row>
    <row r="157" spans="1:11" ht="14.4" customHeight="1" x14ac:dyDescent="0.3">
      <c r="A157" s="406" t="s">
        <v>372</v>
      </c>
      <c r="B157" s="407" t="s">
        <v>373</v>
      </c>
      <c r="C157" s="408" t="s">
        <v>384</v>
      </c>
      <c r="D157" s="409" t="s">
        <v>795</v>
      </c>
      <c r="E157" s="408" t="s">
        <v>793</v>
      </c>
      <c r="F157" s="409" t="s">
        <v>794</v>
      </c>
      <c r="G157" s="408" t="s">
        <v>591</v>
      </c>
      <c r="H157" s="408" t="s">
        <v>592</v>
      </c>
      <c r="I157" s="410">
        <v>125.84</v>
      </c>
      <c r="J157" s="410">
        <v>4</v>
      </c>
      <c r="K157" s="411">
        <v>503.36</v>
      </c>
    </row>
    <row r="158" spans="1:11" ht="14.4" customHeight="1" x14ac:dyDescent="0.3">
      <c r="A158" s="406" t="s">
        <v>372</v>
      </c>
      <c r="B158" s="407" t="s">
        <v>373</v>
      </c>
      <c r="C158" s="408" t="s">
        <v>384</v>
      </c>
      <c r="D158" s="409" t="s">
        <v>795</v>
      </c>
      <c r="E158" s="408" t="s">
        <v>793</v>
      </c>
      <c r="F158" s="409" t="s">
        <v>794</v>
      </c>
      <c r="G158" s="408" t="s">
        <v>773</v>
      </c>
      <c r="H158" s="408" t="s">
        <v>774</v>
      </c>
      <c r="I158" s="410">
        <v>646.13499999999999</v>
      </c>
      <c r="J158" s="410">
        <v>4</v>
      </c>
      <c r="K158" s="411">
        <v>2584.5</v>
      </c>
    </row>
    <row r="159" spans="1:11" ht="14.4" customHeight="1" x14ac:dyDescent="0.3">
      <c r="A159" s="406" t="s">
        <v>372</v>
      </c>
      <c r="B159" s="407" t="s">
        <v>373</v>
      </c>
      <c r="C159" s="408" t="s">
        <v>384</v>
      </c>
      <c r="D159" s="409" t="s">
        <v>795</v>
      </c>
      <c r="E159" s="408" t="s">
        <v>793</v>
      </c>
      <c r="F159" s="409" t="s">
        <v>794</v>
      </c>
      <c r="G159" s="408" t="s">
        <v>605</v>
      </c>
      <c r="H159" s="408" t="s">
        <v>606</v>
      </c>
      <c r="I159" s="410">
        <v>617.1</v>
      </c>
      <c r="J159" s="410">
        <v>40</v>
      </c>
      <c r="K159" s="411">
        <v>24684</v>
      </c>
    </row>
    <row r="160" spans="1:11" ht="14.4" customHeight="1" x14ac:dyDescent="0.3">
      <c r="A160" s="406" t="s">
        <v>372</v>
      </c>
      <c r="B160" s="407" t="s">
        <v>373</v>
      </c>
      <c r="C160" s="408" t="s">
        <v>384</v>
      </c>
      <c r="D160" s="409" t="s">
        <v>795</v>
      </c>
      <c r="E160" s="408" t="s">
        <v>793</v>
      </c>
      <c r="F160" s="409" t="s">
        <v>794</v>
      </c>
      <c r="G160" s="408" t="s">
        <v>607</v>
      </c>
      <c r="H160" s="408" t="s">
        <v>608</v>
      </c>
      <c r="I160" s="410">
        <v>80.95</v>
      </c>
      <c r="J160" s="410">
        <v>7</v>
      </c>
      <c r="K160" s="411">
        <v>570.99</v>
      </c>
    </row>
    <row r="161" spans="1:11" ht="14.4" customHeight="1" x14ac:dyDescent="0.3">
      <c r="A161" s="406" t="s">
        <v>372</v>
      </c>
      <c r="B161" s="407" t="s">
        <v>373</v>
      </c>
      <c r="C161" s="408" t="s">
        <v>384</v>
      </c>
      <c r="D161" s="409" t="s">
        <v>795</v>
      </c>
      <c r="E161" s="408" t="s">
        <v>793</v>
      </c>
      <c r="F161" s="409" t="s">
        <v>794</v>
      </c>
      <c r="G161" s="408" t="s">
        <v>637</v>
      </c>
      <c r="H161" s="408" t="s">
        <v>638</v>
      </c>
      <c r="I161" s="410">
        <v>751.17</v>
      </c>
      <c r="J161" s="410">
        <v>4</v>
      </c>
      <c r="K161" s="411">
        <v>3004.68</v>
      </c>
    </row>
    <row r="162" spans="1:11" ht="14.4" customHeight="1" x14ac:dyDescent="0.3">
      <c r="A162" s="406" t="s">
        <v>372</v>
      </c>
      <c r="B162" s="407" t="s">
        <v>373</v>
      </c>
      <c r="C162" s="408" t="s">
        <v>384</v>
      </c>
      <c r="D162" s="409" t="s">
        <v>795</v>
      </c>
      <c r="E162" s="408" t="s">
        <v>793</v>
      </c>
      <c r="F162" s="409" t="s">
        <v>794</v>
      </c>
      <c r="G162" s="408" t="s">
        <v>647</v>
      </c>
      <c r="H162" s="408" t="s">
        <v>648</v>
      </c>
      <c r="I162" s="410">
        <v>2420</v>
      </c>
      <c r="J162" s="410">
        <v>1</v>
      </c>
      <c r="K162" s="411">
        <v>2420</v>
      </c>
    </row>
    <row r="163" spans="1:11" ht="14.4" customHeight="1" x14ac:dyDescent="0.3">
      <c r="A163" s="406" t="s">
        <v>372</v>
      </c>
      <c r="B163" s="407" t="s">
        <v>373</v>
      </c>
      <c r="C163" s="408" t="s">
        <v>384</v>
      </c>
      <c r="D163" s="409" t="s">
        <v>795</v>
      </c>
      <c r="E163" s="408" t="s">
        <v>793</v>
      </c>
      <c r="F163" s="409" t="s">
        <v>794</v>
      </c>
      <c r="G163" s="408" t="s">
        <v>775</v>
      </c>
      <c r="H163" s="408" t="s">
        <v>776</v>
      </c>
      <c r="I163" s="410">
        <v>33245</v>
      </c>
      <c r="J163" s="410">
        <v>1</v>
      </c>
      <c r="K163" s="411">
        <v>33245</v>
      </c>
    </row>
    <row r="164" spans="1:11" ht="14.4" customHeight="1" x14ac:dyDescent="0.3">
      <c r="A164" s="406" t="s">
        <v>372</v>
      </c>
      <c r="B164" s="407" t="s">
        <v>373</v>
      </c>
      <c r="C164" s="408" t="s">
        <v>384</v>
      </c>
      <c r="D164" s="409" t="s">
        <v>795</v>
      </c>
      <c r="E164" s="408" t="s">
        <v>793</v>
      </c>
      <c r="F164" s="409" t="s">
        <v>794</v>
      </c>
      <c r="G164" s="408" t="s">
        <v>651</v>
      </c>
      <c r="H164" s="408" t="s">
        <v>652</v>
      </c>
      <c r="I164" s="410">
        <v>1420.54</v>
      </c>
      <c r="J164" s="410">
        <v>4</v>
      </c>
      <c r="K164" s="411">
        <v>5682.16</v>
      </c>
    </row>
    <row r="165" spans="1:11" ht="14.4" customHeight="1" x14ac:dyDescent="0.3">
      <c r="A165" s="406" t="s">
        <v>372</v>
      </c>
      <c r="B165" s="407" t="s">
        <v>373</v>
      </c>
      <c r="C165" s="408" t="s">
        <v>384</v>
      </c>
      <c r="D165" s="409" t="s">
        <v>795</v>
      </c>
      <c r="E165" s="408" t="s">
        <v>793</v>
      </c>
      <c r="F165" s="409" t="s">
        <v>794</v>
      </c>
      <c r="G165" s="408" t="s">
        <v>657</v>
      </c>
      <c r="H165" s="408" t="s">
        <v>658</v>
      </c>
      <c r="I165" s="410">
        <v>1538.44</v>
      </c>
      <c r="J165" s="410">
        <v>2</v>
      </c>
      <c r="K165" s="411">
        <v>3076.89</v>
      </c>
    </row>
    <row r="166" spans="1:11" ht="14.4" customHeight="1" x14ac:dyDescent="0.3">
      <c r="A166" s="406" t="s">
        <v>372</v>
      </c>
      <c r="B166" s="407" t="s">
        <v>373</v>
      </c>
      <c r="C166" s="408" t="s">
        <v>384</v>
      </c>
      <c r="D166" s="409" t="s">
        <v>795</v>
      </c>
      <c r="E166" s="408" t="s">
        <v>793</v>
      </c>
      <c r="F166" s="409" t="s">
        <v>794</v>
      </c>
      <c r="G166" s="408" t="s">
        <v>659</v>
      </c>
      <c r="H166" s="408" t="s">
        <v>660</v>
      </c>
      <c r="I166" s="410">
        <v>9580.48</v>
      </c>
      <c r="J166" s="410">
        <v>1</v>
      </c>
      <c r="K166" s="411">
        <v>9580.48</v>
      </c>
    </row>
    <row r="167" spans="1:11" ht="14.4" customHeight="1" x14ac:dyDescent="0.3">
      <c r="A167" s="406" t="s">
        <v>372</v>
      </c>
      <c r="B167" s="407" t="s">
        <v>373</v>
      </c>
      <c r="C167" s="408" t="s">
        <v>384</v>
      </c>
      <c r="D167" s="409" t="s">
        <v>795</v>
      </c>
      <c r="E167" s="408" t="s">
        <v>793</v>
      </c>
      <c r="F167" s="409" t="s">
        <v>794</v>
      </c>
      <c r="G167" s="408" t="s">
        <v>777</v>
      </c>
      <c r="H167" s="408" t="s">
        <v>778</v>
      </c>
      <c r="I167" s="410">
        <v>185.13</v>
      </c>
      <c r="J167" s="410">
        <v>5</v>
      </c>
      <c r="K167" s="411">
        <v>925.65</v>
      </c>
    </row>
    <row r="168" spans="1:11" ht="14.4" customHeight="1" x14ac:dyDescent="0.3">
      <c r="A168" s="406" t="s">
        <v>372</v>
      </c>
      <c r="B168" s="407" t="s">
        <v>373</v>
      </c>
      <c r="C168" s="408" t="s">
        <v>384</v>
      </c>
      <c r="D168" s="409" t="s">
        <v>795</v>
      </c>
      <c r="E168" s="408" t="s">
        <v>793</v>
      </c>
      <c r="F168" s="409" t="s">
        <v>794</v>
      </c>
      <c r="G168" s="408" t="s">
        <v>665</v>
      </c>
      <c r="H168" s="408" t="s">
        <v>666</v>
      </c>
      <c r="I168" s="410">
        <v>3860.01</v>
      </c>
      <c r="J168" s="410">
        <v>2</v>
      </c>
      <c r="K168" s="411">
        <v>7720.01</v>
      </c>
    </row>
    <row r="169" spans="1:11" ht="14.4" customHeight="1" x14ac:dyDescent="0.3">
      <c r="A169" s="406" t="s">
        <v>372</v>
      </c>
      <c r="B169" s="407" t="s">
        <v>373</v>
      </c>
      <c r="C169" s="408" t="s">
        <v>384</v>
      </c>
      <c r="D169" s="409" t="s">
        <v>795</v>
      </c>
      <c r="E169" s="408" t="s">
        <v>793</v>
      </c>
      <c r="F169" s="409" t="s">
        <v>794</v>
      </c>
      <c r="G169" s="408" t="s">
        <v>779</v>
      </c>
      <c r="H169" s="408" t="s">
        <v>780</v>
      </c>
      <c r="I169" s="410">
        <v>918.4</v>
      </c>
      <c r="J169" s="410">
        <v>5</v>
      </c>
      <c r="K169" s="411">
        <v>4592</v>
      </c>
    </row>
    <row r="170" spans="1:11" ht="14.4" customHeight="1" x14ac:dyDescent="0.3">
      <c r="A170" s="406" t="s">
        <v>372</v>
      </c>
      <c r="B170" s="407" t="s">
        <v>373</v>
      </c>
      <c r="C170" s="408" t="s">
        <v>384</v>
      </c>
      <c r="D170" s="409" t="s">
        <v>795</v>
      </c>
      <c r="E170" s="408" t="s">
        <v>793</v>
      </c>
      <c r="F170" s="409" t="s">
        <v>794</v>
      </c>
      <c r="G170" s="408" t="s">
        <v>781</v>
      </c>
      <c r="H170" s="408" t="s">
        <v>782</v>
      </c>
      <c r="I170" s="410">
        <v>240</v>
      </c>
      <c r="J170" s="410">
        <v>1</v>
      </c>
      <c r="K170" s="411">
        <v>240</v>
      </c>
    </row>
    <row r="171" spans="1:11" ht="14.4" customHeight="1" x14ac:dyDescent="0.3">
      <c r="A171" s="406" t="s">
        <v>372</v>
      </c>
      <c r="B171" s="407" t="s">
        <v>373</v>
      </c>
      <c r="C171" s="408" t="s">
        <v>384</v>
      </c>
      <c r="D171" s="409" t="s">
        <v>795</v>
      </c>
      <c r="E171" s="408" t="s">
        <v>793</v>
      </c>
      <c r="F171" s="409" t="s">
        <v>794</v>
      </c>
      <c r="G171" s="408" t="s">
        <v>725</v>
      </c>
      <c r="H171" s="408" t="s">
        <v>726</v>
      </c>
      <c r="I171" s="410">
        <v>1366.26</v>
      </c>
      <c r="J171" s="410">
        <v>1</v>
      </c>
      <c r="K171" s="411">
        <v>1366.26</v>
      </c>
    </row>
    <row r="172" spans="1:11" ht="14.4" customHeight="1" thickBot="1" x14ac:dyDescent="0.35">
      <c r="A172" s="412" t="s">
        <v>372</v>
      </c>
      <c r="B172" s="413" t="s">
        <v>373</v>
      </c>
      <c r="C172" s="414" t="s">
        <v>384</v>
      </c>
      <c r="D172" s="415" t="s">
        <v>795</v>
      </c>
      <c r="E172" s="414" t="s">
        <v>793</v>
      </c>
      <c r="F172" s="415" t="s">
        <v>794</v>
      </c>
      <c r="G172" s="414" t="s">
        <v>783</v>
      </c>
      <c r="H172" s="414" t="s">
        <v>784</v>
      </c>
      <c r="I172" s="416">
        <v>2783</v>
      </c>
      <c r="J172" s="416">
        <v>1</v>
      </c>
      <c r="K172" s="417">
        <v>2783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05">
        <v>630</v>
      </c>
      <c r="K3" s="205">
        <v>642</v>
      </c>
      <c r="L3" s="205">
        <v>746</v>
      </c>
      <c r="M3" s="451">
        <v>930</v>
      </c>
      <c r="N3" s="466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195</v>
      </c>
      <c r="F4" s="225" t="s">
        <v>196</v>
      </c>
      <c r="G4" s="225" t="s">
        <v>197</v>
      </c>
      <c r="H4" s="225" t="s">
        <v>173</v>
      </c>
      <c r="I4" s="225" t="s">
        <v>174</v>
      </c>
      <c r="J4" s="207" t="s">
        <v>177</v>
      </c>
      <c r="K4" s="207" t="s">
        <v>175</v>
      </c>
      <c r="L4" s="207" t="s">
        <v>176</v>
      </c>
      <c r="M4" s="452" t="s">
        <v>166</v>
      </c>
      <c r="N4" s="466"/>
    </row>
    <row r="5" spans="1:14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3"/>
      <c r="N5" s="466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1.6</v>
      </c>
      <c r="E6" s="249">
        <f xml:space="preserve">
TRUNC(IF($A$4&lt;=12,SUMIFS('ON Data'!J:J,'ON Data'!$D:$D,$A$4,'ON Data'!$E:$E,1),SUMIFS('ON Data'!J:J,'ON Data'!$E:$E,1)/'ON Data'!$D$3),1)</f>
        <v>3</v>
      </c>
      <c r="F6" s="249">
        <f xml:space="preserve">
TRUNC(IF($A$4&lt;=12,SUMIFS('ON Data'!K:K,'ON Data'!$D:$D,$A$4,'ON Data'!$E:$E,1),SUMIFS('ON Data'!K:K,'ON Data'!$E:$E,1)/'ON Data'!$D$3),1)</f>
        <v>9.1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15.6</v>
      </c>
      <c r="I6" s="249">
        <f xml:space="preserve">
TRUNC(IF($A$4&lt;=12,SUMIFS('ON Data'!AI:AI,'ON Data'!$D:$D,$A$4,'ON Data'!$E:$E,1),SUMIFS('ON Data'!AI:AI,'ON Data'!$E:$E,1)/'ON Data'!$D$3),1)</f>
        <v>0.6</v>
      </c>
      <c r="J6" s="249">
        <f xml:space="preserve">
TRUNC(IF($A$4&lt;=12,SUMIFS('ON Data'!AN:AN,'ON Data'!$D:$D,$A$4,'ON Data'!$E:$E,1),SUMIFS('ON Data'!AN:AN,'ON Data'!$E:$E,1)/'ON Data'!$D$3),1)</f>
        <v>1</v>
      </c>
      <c r="K6" s="249">
        <f xml:space="preserve">
TRUNC(IF($A$4&lt;=12,SUMIFS('ON Data'!AR:AR,'ON Data'!$D:$D,$A$4,'ON Data'!$E:$E,1),SUMIFS('ON Data'!AR:AR,'ON Data'!$E:$E,1)/'ON Data'!$D$3),1)</f>
        <v>5.2</v>
      </c>
      <c r="L6" s="249">
        <f xml:space="preserve">
TRUNC(IF($A$4&lt;=12,SUMIFS('ON Data'!AU:AU,'ON Data'!$D:$D,$A$4,'ON Data'!$E:$E,1),SUMIFS('ON Data'!AU:AU,'ON Data'!$E:$E,1)/'ON Data'!$D$3),1)</f>
        <v>3.1</v>
      </c>
      <c r="M6" s="454">
        <f xml:space="preserve">
TRUNC(IF($A$4&lt;=12,SUMIFS('ON Data'!AW:AW,'ON Data'!$D:$D,$A$4,'ON Data'!$E:$E,1),SUMIFS('ON Data'!AW:AW,'ON Data'!$E:$E,1)/'ON Data'!$D$3),1)</f>
        <v>4</v>
      </c>
      <c r="N6" s="466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4"/>
      <c r="N7" s="466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4"/>
      <c r="N8" s="466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5"/>
      <c r="N9" s="466"/>
    </row>
    <row r="10" spans="1:14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6"/>
      <c r="N10" s="466"/>
    </row>
    <row r="11" spans="1:14" x14ac:dyDescent="0.3">
      <c r="A11" s="212" t="s">
        <v>151</v>
      </c>
      <c r="B11" s="229">
        <f xml:space="preserve">
IF($A$4&lt;=12,SUMIFS('ON Data'!F:F,'ON Data'!$D:$D,$A$4,'ON Data'!$E:$E,2),SUMIFS('ON Data'!F:F,'ON Data'!$E:$E,2))</f>
        <v>50678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1903.2</v>
      </c>
      <c r="E11" s="231">
        <f xml:space="preserve">
IF($A$4&lt;=12,SUMIFS('ON Data'!J:J,'ON Data'!$D:$D,$A$4,'ON Data'!$E:$E,2),SUMIFS('ON Data'!J:J,'ON Data'!$E:$E,2))</f>
        <v>3454.4</v>
      </c>
      <c r="F11" s="231">
        <f xml:space="preserve">
IF($A$4&lt;=12,SUMIFS('ON Data'!K:K,'ON Data'!$D:$D,$A$4,'ON Data'!$E:$E,2),SUMIFS('ON Data'!K:K,'ON Data'!$E:$E,2))</f>
        <v>11414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18145.599999999999</v>
      </c>
      <c r="I11" s="231">
        <f xml:space="preserve">
IF($A$4&lt;=12,SUMIFS('ON Data'!AI:AI,'ON Data'!$D:$D,$A$4,'ON Data'!$E:$E,2),SUMIFS('ON Data'!AI:AI,'ON Data'!$E:$E,2))</f>
        <v>792</v>
      </c>
      <c r="J11" s="231">
        <f xml:space="preserve">
IF($A$4&lt;=12,SUMIFS('ON Data'!AN:AN,'ON Data'!$D:$D,$A$4,'ON Data'!$E:$E,2),SUMIFS('ON Data'!AN:AN,'ON Data'!$E:$E,2))</f>
        <v>1244</v>
      </c>
      <c r="K11" s="231">
        <f xml:space="preserve">
IF($A$4&lt;=12,SUMIFS('ON Data'!AR:AR,'ON Data'!$D:$D,$A$4,'ON Data'!$E:$E,2),SUMIFS('ON Data'!AR:AR,'ON Data'!$E:$E,2))</f>
        <v>5268</v>
      </c>
      <c r="L11" s="231">
        <f xml:space="preserve">
IF($A$4&lt;=12,SUMIFS('ON Data'!AU:AU,'ON Data'!$D:$D,$A$4,'ON Data'!$E:$E,2),SUMIFS('ON Data'!AU:AU,'ON Data'!$E:$E,2))</f>
        <v>3512.7999999999997</v>
      </c>
      <c r="M11" s="457">
        <f xml:space="preserve">
IF($A$4&lt;=12,SUMIFS('ON Data'!AW:AW,'ON Data'!$D:$D,$A$4,'ON Data'!$E:$E,2),SUMIFS('ON Data'!AW:AW,'ON Data'!$E:$E,2))</f>
        <v>4944</v>
      </c>
      <c r="N11" s="466"/>
    </row>
    <row r="12" spans="1:14" x14ac:dyDescent="0.3">
      <c r="A12" s="212" t="s">
        <v>152</v>
      </c>
      <c r="B12" s="229">
        <f xml:space="preserve">
IF($A$4&lt;=12,SUMIFS('ON Data'!F:F,'ON Data'!$D:$D,$A$4,'ON Data'!$E:$E,3),SUMIFS('ON Data'!F:F,'ON Data'!$E:$E,3))</f>
        <v>22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12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10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Data'!AN:AN,'ON Data'!$D:$D,$A$4,'ON Data'!$E:$E,3),SUMIFS('ON Data'!AN:AN,'ON Data'!$E:$E,3))</f>
        <v>0</v>
      </c>
      <c r="K12" s="231">
        <f xml:space="preserve">
IF($A$4&lt;=12,SUMIFS('ON Data'!AR:AR,'ON Data'!$D:$D,$A$4,'ON Data'!$E:$E,3),SUMIFS('ON Data'!AR:AR,'ON Data'!$E:$E,3))</f>
        <v>0</v>
      </c>
      <c r="L12" s="231">
        <f xml:space="preserve">
IF($A$4&lt;=12,SUMIFS('ON Data'!AU:AU,'ON Data'!$D:$D,$A$4,'ON Data'!$E:$E,3),SUMIFS('ON Data'!AU:AU,'ON Data'!$E:$E,3))</f>
        <v>0</v>
      </c>
      <c r="M12" s="457">
        <f xml:space="preserve">
IF($A$4&lt;=12,SUMIFS('ON Data'!AW:AW,'ON Data'!$D:$D,$A$4,'ON Data'!$E:$E,3),SUMIFS('ON Data'!AW:AW,'ON Data'!$E:$E,3))</f>
        <v>0</v>
      </c>
      <c r="N12" s="466"/>
    </row>
    <row r="13" spans="1:14" x14ac:dyDescent="0.3">
      <c r="A13" s="212" t="s">
        <v>159</v>
      </c>
      <c r="B13" s="229">
        <f xml:space="preserve">
IF($A$4&lt;=12,SUMIFS('ON Data'!F:F,'ON Data'!$D:$D,$A$4,'ON Data'!$E:$E,4),SUMIFS('ON Data'!F:F,'ON Data'!$E:$E,4))</f>
        <v>46.5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0</v>
      </c>
      <c r="F13" s="231">
        <f xml:space="preserve">
IF($A$4&lt;=12,SUMIFS('ON Data'!K:K,'ON Data'!$D:$D,$A$4,'ON Data'!$E:$E,4),SUMIFS('ON Data'!K:K,'ON Data'!$E:$E,4))</f>
        <v>29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17.5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Data'!AN:AN,'ON Data'!$D:$D,$A$4,'ON Data'!$E:$E,4),SUMIFS('ON Data'!AN:AN,'ON Data'!$E:$E,4))</f>
        <v>0</v>
      </c>
      <c r="K13" s="231">
        <f xml:space="preserve">
IF($A$4&lt;=12,SUMIFS('ON Data'!AR:AR,'ON Data'!$D:$D,$A$4,'ON Data'!$E:$E,4),SUMIFS('ON Data'!AR:AR,'ON Data'!$E:$E,4))</f>
        <v>0</v>
      </c>
      <c r="L13" s="231">
        <f xml:space="preserve">
IF($A$4&lt;=12,SUMIFS('ON Data'!AU:AU,'ON Data'!$D:$D,$A$4,'ON Data'!$E:$E,4),SUMIFS('ON Data'!AU:AU,'ON Data'!$E:$E,4))</f>
        <v>0</v>
      </c>
      <c r="M13" s="457">
        <f xml:space="preserve">
IF($A$4&lt;=12,SUMIFS('ON Data'!AW:AW,'ON Data'!$D:$D,$A$4,'ON Data'!$E:$E,4),SUMIFS('ON Data'!AW:AW,'ON Data'!$E:$E,4))</f>
        <v>0</v>
      </c>
      <c r="N13" s="466"/>
    </row>
    <row r="14" spans="1:14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80</v>
      </c>
      <c r="C14" s="233">
        <f xml:space="preserve">
IF($A$4&lt;=12,SUMIFS('ON Data'!G:G,'ON Data'!$D:$D,$A$4,'ON Data'!$E:$E,5),SUMIFS('ON Data'!G:G,'ON Data'!$E:$E,5))</f>
        <v>80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Data'!AN:AN,'ON Data'!$D:$D,$A$4,'ON Data'!$E:$E,5),SUMIFS('ON Data'!AN:AN,'ON Data'!$E:$E,5))</f>
        <v>0</v>
      </c>
      <c r="K14" s="234">
        <f xml:space="preserve">
IF($A$4&lt;=12,SUMIFS('ON Data'!AR:AR,'ON Data'!$D:$D,$A$4,'ON Data'!$E:$E,5),SUMIFS('ON Data'!AR:AR,'ON Data'!$E:$E,5))</f>
        <v>0</v>
      </c>
      <c r="L14" s="234">
        <f xml:space="preserve">
IF($A$4&lt;=12,SUMIFS('ON Data'!AU:AU,'ON Data'!$D:$D,$A$4,'ON Data'!$E:$E,5),SUMIFS('ON Data'!AU:AU,'ON Data'!$E:$E,5))</f>
        <v>0</v>
      </c>
      <c r="M14" s="458">
        <f xml:space="preserve">
IF($A$4&lt;=12,SUMIFS('ON Data'!AW:AW,'ON Data'!$D:$D,$A$4,'ON Data'!$E:$E,5),SUMIFS('ON Data'!AW:AW,'ON Data'!$E:$E,5))</f>
        <v>0</v>
      </c>
      <c r="N14" s="466"/>
    </row>
    <row r="15" spans="1:14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9"/>
      <c r="N15" s="466"/>
    </row>
    <row r="16" spans="1:14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Data'!AN:AN,'ON Data'!$D:$D,$A$4,'ON Data'!$E:$E,7),SUMIFS('ON Data'!AN:AN,'ON Data'!$E:$E,7))</f>
        <v>0</v>
      </c>
      <c r="K16" s="231">
        <f xml:space="preserve">
IF($A$4&lt;=12,SUMIFS('ON Data'!AR:AR,'ON Data'!$D:$D,$A$4,'ON Data'!$E:$E,7),SUMIFS('ON Data'!AR:AR,'ON Data'!$E:$E,7))</f>
        <v>0</v>
      </c>
      <c r="L16" s="231">
        <f xml:space="preserve">
IF($A$4&lt;=12,SUMIFS('ON Data'!AU:AU,'ON Data'!$D:$D,$A$4,'ON Data'!$E:$E,7),SUMIFS('ON Data'!AU:AU,'ON Data'!$E:$E,7))</f>
        <v>0</v>
      </c>
      <c r="M16" s="457">
        <f xml:space="preserve">
IF($A$4&lt;=12,SUMIFS('ON Data'!AW:AW,'ON Data'!$D:$D,$A$4,'ON Data'!$E:$E,7),SUMIFS('ON Data'!AW:AW,'ON Data'!$E:$E,7))</f>
        <v>0</v>
      </c>
      <c r="N16" s="466"/>
    </row>
    <row r="17" spans="1:14" x14ac:dyDescent="0.3">
      <c r="A17" s="214" t="s">
        <v>155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Data'!AN:AN,'ON Data'!$D:$D,$A$4,'ON Data'!$E:$E,8),SUMIFS('ON Data'!AN:AN,'ON Data'!$E:$E,8))</f>
        <v>0</v>
      </c>
      <c r="K17" s="231">
        <f xml:space="preserve">
IF($A$4&lt;=12,SUMIFS('ON Data'!AR:AR,'ON Data'!$D:$D,$A$4,'ON Data'!$E:$E,8),SUMIFS('ON Data'!AR:AR,'ON Data'!$E:$E,8))</f>
        <v>0</v>
      </c>
      <c r="L17" s="231">
        <f xml:space="preserve">
IF($A$4&lt;=12,SUMIFS('ON Data'!AU:AU,'ON Data'!$D:$D,$A$4,'ON Data'!$E:$E,8),SUMIFS('ON Data'!AU:AU,'ON Data'!$E:$E,8))</f>
        <v>0</v>
      </c>
      <c r="M17" s="457">
        <f xml:space="preserve">
IF($A$4&lt;=12,SUMIFS('ON Data'!AW:AW,'ON Data'!$D:$D,$A$4,'ON Data'!$E:$E,8),SUMIFS('ON Data'!AW:AW,'ON Data'!$E:$E,8))</f>
        <v>0</v>
      </c>
      <c r="N17" s="466"/>
    </row>
    <row r="18" spans="1:14" x14ac:dyDescent="0.3">
      <c r="A18" s="214" t="s">
        <v>156</v>
      </c>
      <c r="B18" s="229">
        <f xml:space="preserve">
B19-B16-B17</f>
        <v>773084</v>
      </c>
      <c r="C18" s="230">
        <f t="shared" ref="C18:F18" si="0" xml:space="preserve">
C19-C16-C17</f>
        <v>0</v>
      </c>
      <c r="D18" s="231">
        <f t="shared" si="0"/>
        <v>14709</v>
      </c>
      <c r="E18" s="231">
        <f t="shared" si="0"/>
        <v>34011</v>
      </c>
      <c r="F18" s="231">
        <f t="shared" si="0"/>
        <v>288425</v>
      </c>
      <c r="G18" s="231">
        <f t="shared" ref="G18:I18" si="1" xml:space="preserve">
G19-G16-G17</f>
        <v>0</v>
      </c>
      <c r="H18" s="231">
        <f t="shared" si="1"/>
        <v>293551</v>
      </c>
      <c r="I18" s="231">
        <f t="shared" si="1"/>
        <v>6900</v>
      </c>
      <c r="J18" s="231">
        <f t="shared" ref="J18:M18" si="2" xml:space="preserve">
J19-J16-J17</f>
        <v>7465</v>
      </c>
      <c r="K18" s="231">
        <f t="shared" si="2"/>
        <v>72038</v>
      </c>
      <c r="L18" s="231">
        <f t="shared" si="2"/>
        <v>27048</v>
      </c>
      <c r="M18" s="457">
        <f t="shared" si="2"/>
        <v>28937</v>
      </c>
      <c r="N18" s="466"/>
    </row>
    <row r="19" spans="1:14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773084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14709</v>
      </c>
      <c r="E19" s="240">
        <f xml:space="preserve">
IF($A$4&lt;=12,SUMIFS('ON Data'!J:J,'ON Data'!$D:$D,$A$4,'ON Data'!$E:$E,9),SUMIFS('ON Data'!J:J,'ON Data'!$E:$E,9))</f>
        <v>34011</v>
      </c>
      <c r="F19" s="240">
        <f xml:space="preserve">
IF($A$4&lt;=12,SUMIFS('ON Data'!K:K,'ON Data'!$D:$D,$A$4,'ON Data'!$E:$E,9),SUMIFS('ON Data'!K:K,'ON Data'!$E:$E,9))</f>
        <v>288425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293551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Data'!AN:AN,'ON Data'!$D:$D,$A$4,'ON Data'!$E:$E,9),SUMIFS('ON Data'!AN:AN,'ON Data'!$E:$E,9))</f>
        <v>7465</v>
      </c>
      <c r="K19" s="240">
        <f xml:space="preserve">
IF($A$4&lt;=12,SUMIFS('ON Data'!AR:AR,'ON Data'!$D:$D,$A$4,'ON Data'!$E:$E,9),SUMIFS('ON Data'!AR:AR,'ON Data'!$E:$E,9))</f>
        <v>72038</v>
      </c>
      <c r="L19" s="240">
        <f xml:space="preserve">
IF($A$4&lt;=12,SUMIFS('ON Data'!AU:AU,'ON Data'!$D:$D,$A$4,'ON Data'!$E:$E,9),SUMIFS('ON Data'!AU:AU,'ON Data'!$E:$E,9))</f>
        <v>27048</v>
      </c>
      <c r="M19" s="460">
        <f xml:space="preserve">
IF($A$4&lt;=12,SUMIFS('ON Data'!AW:AW,'ON Data'!$D:$D,$A$4,'ON Data'!$E:$E,9),SUMIFS('ON Data'!AW:AW,'ON Data'!$E:$E,9))</f>
        <v>28937</v>
      </c>
      <c r="N19" s="466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13679298</v>
      </c>
      <c r="C20" s="242">
        <f xml:space="preserve">
IF($A$4&lt;=12,SUMIFS('ON Data'!G:G,'ON Data'!$D:$D,$A$4,'ON Data'!$E:$E,6),SUMIFS('ON Data'!G:G,'ON Data'!$E:$E,6))</f>
        <v>50780</v>
      </c>
      <c r="D20" s="243">
        <f xml:space="preserve">
IF($A$4&lt;=12,SUMIFS('ON Data'!I:I,'ON Data'!$D:$D,$A$4,'ON Data'!$E:$E,6),SUMIFS('ON Data'!I:I,'ON Data'!$E:$E,6))</f>
        <v>450366</v>
      </c>
      <c r="E20" s="243">
        <f xml:space="preserve">
IF($A$4&lt;=12,SUMIFS('ON Data'!J:J,'ON Data'!$D:$D,$A$4,'ON Data'!$E:$E,6),SUMIFS('ON Data'!J:J,'ON Data'!$E:$E,6))</f>
        <v>1113500</v>
      </c>
      <c r="F20" s="243">
        <f xml:space="preserve">
IF($A$4&lt;=12,SUMIFS('ON Data'!K:K,'ON Data'!$D:$D,$A$4,'ON Data'!$E:$E,6),SUMIFS('ON Data'!K:K,'ON Data'!$E:$E,6))</f>
        <v>5666383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3730482</v>
      </c>
      <c r="I20" s="243">
        <f xml:space="preserve">
IF($A$4&lt;=12,SUMIFS('ON Data'!AI:AI,'ON Data'!$D:$D,$A$4,'ON Data'!$E:$E,6),SUMIFS('ON Data'!AI:AI,'ON Data'!$E:$E,6))</f>
        <v>137472</v>
      </c>
      <c r="J20" s="243">
        <f xml:space="preserve">
IF($A$4&lt;=12,SUMIFS('ON Data'!AN:AN,'ON Data'!$D:$D,$A$4,'ON Data'!$E:$E,6),SUMIFS('ON Data'!AN:AN,'ON Data'!$E:$E,6))</f>
        <v>130226</v>
      </c>
      <c r="K20" s="243">
        <f xml:space="preserve">
IF($A$4&lt;=12,SUMIFS('ON Data'!AR:AR,'ON Data'!$D:$D,$A$4,'ON Data'!$E:$E,6),SUMIFS('ON Data'!AR:AR,'ON Data'!$E:$E,6))</f>
        <v>712780</v>
      </c>
      <c r="L20" s="243">
        <f xml:space="preserve">
IF($A$4&lt;=12,SUMIFS('ON Data'!AU:AU,'ON Data'!$D:$D,$A$4,'ON Data'!$E:$E,6),SUMIFS('ON Data'!AU:AU,'ON Data'!$E:$E,6))</f>
        <v>883706</v>
      </c>
      <c r="M20" s="461">
        <f xml:space="preserve">
IF($A$4&lt;=12,SUMIFS('ON Data'!AW:AW,'ON Data'!$D:$D,$A$4,'ON Data'!$E:$E,6),SUMIFS('ON Data'!AW:AW,'ON Data'!$E:$E,6))</f>
        <v>803603</v>
      </c>
      <c r="N20" s="466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Data'!AN:AN,'ON Data'!$D:$D,$A$4,'ON Data'!$E:$E,12),SUMIFS('ON Data'!AN:AN,'ON Data'!$E:$E,12))</f>
        <v>0</v>
      </c>
      <c r="N21" s="466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J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N22" s="466"/>
    </row>
    <row r="23" spans="1:14" ht="15" hidden="1" outlineLevel="1" thickBot="1" x14ac:dyDescent="0.35">
      <c r="A23" s="217" t="s">
        <v>54</v>
      </c>
      <c r="B23" s="232">
        <f xml:space="preserve">
IF(B21="","",B20-B21)</f>
        <v>13679298</v>
      </c>
      <c r="C23" s="233">
        <f t="shared" ref="C23:F23" si="5" xml:space="preserve">
IF(C21="","",C20-C21)</f>
        <v>50780</v>
      </c>
      <c r="D23" s="234">
        <f t="shared" si="5"/>
        <v>450366</v>
      </c>
      <c r="E23" s="234">
        <f t="shared" si="5"/>
        <v>1113500</v>
      </c>
      <c r="F23" s="234">
        <f t="shared" si="5"/>
        <v>5666383</v>
      </c>
      <c r="G23" s="234">
        <f t="shared" ref="G23:J23" si="6" xml:space="preserve">
IF(G21="","",G20-G21)</f>
        <v>0</v>
      </c>
      <c r="H23" s="234">
        <f t="shared" si="6"/>
        <v>3730482</v>
      </c>
      <c r="I23" s="234">
        <f t="shared" si="6"/>
        <v>137472</v>
      </c>
      <c r="J23" s="234">
        <f t="shared" si="6"/>
        <v>130226</v>
      </c>
      <c r="N23" s="466"/>
    </row>
    <row r="24" spans="1:14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62" t="s">
        <v>171</v>
      </c>
      <c r="N24" s="466"/>
    </row>
    <row r="25" spans="1:14" x14ac:dyDescent="0.3">
      <c r="A25" s="212" t="s">
        <v>59</v>
      </c>
      <c r="B25" s="229">
        <f xml:space="preserve">
SUM(C25:M25)</f>
        <v>69415</v>
      </c>
      <c r="C25" s="468">
        <f xml:space="preserve">
IF($A$4&lt;=12,SUMIFS('ON Data'!J:J,'ON Data'!$D:$D,$A$4,'ON Data'!$E:$E,10),SUMIFS('ON Data'!J:J,'ON Data'!$E:$E,10))</f>
        <v>16810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52605</v>
      </c>
      <c r="H25" s="443"/>
      <c r="I25" s="443"/>
      <c r="J25" s="443"/>
      <c r="K25" s="443"/>
      <c r="L25" s="443"/>
      <c r="M25" s="463">
        <f xml:space="preserve">
IF($A$4&lt;=12,SUMIFS('ON Data'!AW:AW,'ON Data'!$D:$D,$A$4,'ON Data'!$E:$E,10),SUMIFS('ON Data'!AW:AW,'ON Data'!$E:$E,10))</f>
        <v>0</v>
      </c>
      <c r="N25" s="466"/>
    </row>
    <row r="26" spans="1:14" x14ac:dyDescent="0.3">
      <c r="A26" s="218" t="s">
        <v>168</v>
      </c>
      <c r="B26" s="238">
        <f xml:space="preserve">
SUM(C26:M26)</f>
        <v>47447.837150127234</v>
      </c>
      <c r="C26" s="468">
        <f xml:space="preserve">
IF($A$4&lt;=12,SUMIFS('ON Data'!J:J,'ON Data'!$D:$D,$A$4,'ON Data'!$E:$E,11),SUMIFS('ON Data'!J:J,'ON Data'!$E:$E,11))</f>
        <v>35114.503816793898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12333.333333333332</v>
      </c>
      <c r="H26" s="445"/>
      <c r="I26" s="445"/>
      <c r="J26" s="445"/>
      <c r="K26" s="445"/>
      <c r="L26" s="445"/>
      <c r="M26" s="463">
        <f xml:space="preserve">
IF($A$4&lt;=12,SUMIFS('ON Data'!AW:AW,'ON Data'!$D:$D,$A$4,'ON Data'!$E:$E,11),SUMIFS('ON Data'!AW:AW,'ON Data'!$E:$E,11))</f>
        <v>0</v>
      </c>
      <c r="N26" s="466"/>
    </row>
    <row r="27" spans="1:14" x14ac:dyDescent="0.3">
      <c r="A27" s="218" t="s">
        <v>61</v>
      </c>
      <c r="B27" s="259">
        <f xml:space="preserve">
IF(B26=0,0,B25/B26)</f>
        <v>1.4629750093848874</v>
      </c>
      <c r="C27" s="469">
        <f xml:space="preserve">
IF(C26=0,0,C25/C26)</f>
        <v>0.47871956521739123</v>
      </c>
      <c r="D27" s="446"/>
      <c r="E27" s="447"/>
      <c r="F27" s="443"/>
      <c r="G27" s="447">
        <f xml:space="preserve">
IF(G26=0,0,G25/G26)</f>
        <v>4.2652702702702703</v>
      </c>
      <c r="H27" s="443"/>
      <c r="I27" s="443"/>
      <c r="J27" s="443"/>
      <c r="K27" s="443"/>
      <c r="L27" s="443"/>
      <c r="M27" s="464">
        <f xml:space="preserve">
IF(M26=0,0,M25/M26)</f>
        <v>0</v>
      </c>
      <c r="N27" s="466"/>
    </row>
    <row r="28" spans="1:14" ht="15" thickBot="1" x14ac:dyDescent="0.35">
      <c r="A28" s="218" t="s">
        <v>167</v>
      </c>
      <c r="B28" s="238">
        <f xml:space="preserve">
SUM(C28:M28)</f>
        <v>-21967.162849872773</v>
      </c>
      <c r="C28" s="470">
        <f xml:space="preserve">
C26-C25</f>
        <v>18304.503816793898</v>
      </c>
      <c r="D28" s="448"/>
      <c r="E28" s="449"/>
      <c r="F28" s="450"/>
      <c r="G28" s="449">
        <f xml:space="preserve">
G26-G25</f>
        <v>-40271.666666666672</v>
      </c>
      <c r="H28" s="450"/>
      <c r="I28" s="450"/>
      <c r="J28" s="450"/>
      <c r="K28" s="450"/>
      <c r="L28" s="450"/>
      <c r="M28" s="465">
        <f xml:space="preserve">
M26-M25</f>
        <v>0</v>
      </c>
      <c r="N28" s="466"/>
    </row>
    <row r="29" spans="1:14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19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24"/>
    </row>
    <row r="31" spans="1:14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24"/>
    </row>
    <row r="32" spans="1:14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172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9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797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8</v>
      </c>
      <c r="F3" s="199">
        <f>SUMIF($E5:$E1048576,"&lt;10",F5:F1048576)</f>
        <v>14503556.450000001</v>
      </c>
      <c r="G3" s="199">
        <f t="shared" ref="G3:AW3" si="0">SUMIF($E5:$E1048576,"&lt;10",G5:G1048576)</f>
        <v>50860</v>
      </c>
      <c r="H3" s="199">
        <f t="shared" si="0"/>
        <v>0</v>
      </c>
      <c r="I3" s="199">
        <f t="shared" si="0"/>
        <v>466991</v>
      </c>
      <c r="J3" s="199">
        <f t="shared" si="0"/>
        <v>1150989.6000000001</v>
      </c>
      <c r="K3" s="199">
        <f t="shared" si="0"/>
        <v>5966336.5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4042331.4999999995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145169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138943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790128.25</v>
      </c>
      <c r="AS3" s="199">
        <f t="shared" si="0"/>
        <v>0</v>
      </c>
      <c r="AT3" s="199">
        <f t="shared" si="0"/>
        <v>0</v>
      </c>
      <c r="AU3" s="199">
        <f t="shared" si="0"/>
        <v>914291.59999999974</v>
      </c>
      <c r="AV3" s="199">
        <f t="shared" si="0"/>
        <v>0</v>
      </c>
      <c r="AW3" s="199">
        <f t="shared" si="0"/>
        <v>837516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37</v>
      </c>
      <c r="D30" s="198">
        <v>4</v>
      </c>
      <c r="E30" s="198">
        <v>1</v>
      </c>
      <c r="F30" s="198">
        <v>42.4</v>
      </c>
      <c r="G30" s="198">
        <v>0</v>
      </c>
      <c r="H30" s="198">
        <v>0</v>
      </c>
      <c r="I30" s="198">
        <v>1.5</v>
      </c>
      <c r="J30" s="198">
        <v>2.9</v>
      </c>
      <c r="K30" s="198">
        <v>9.6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14.3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1</v>
      </c>
      <c r="AJ30" s="198">
        <v>0</v>
      </c>
      <c r="AK30" s="198">
        <v>0</v>
      </c>
      <c r="AL30" s="198">
        <v>0</v>
      </c>
      <c r="AM30" s="198">
        <v>0</v>
      </c>
      <c r="AN30" s="198">
        <v>1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3.1</v>
      </c>
      <c r="AV30" s="198">
        <v>0</v>
      </c>
      <c r="AW30" s="198">
        <v>4</v>
      </c>
    </row>
    <row r="31" spans="3:49" x14ac:dyDescent="0.3">
      <c r="C31" s="198">
        <v>37</v>
      </c>
      <c r="D31" s="198">
        <v>4</v>
      </c>
      <c r="E31" s="198">
        <v>2</v>
      </c>
      <c r="F31" s="198">
        <v>6566</v>
      </c>
      <c r="G31" s="198">
        <v>0</v>
      </c>
      <c r="H31" s="198">
        <v>0</v>
      </c>
      <c r="I31" s="198">
        <v>216</v>
      </c>
      <c r="J31" s="198">
        <v>486.4</v>
      </c>
      <c r="K31" s="198">
        <v>1608.4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2258.4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160</v>
      </c>
      <c r="AJ31" s="198">
        <v>0</v>
      </c>
      <c r="AK31" s="198">
        <v>0</v>
      </c>
      <c r="AL31" s="198">
        <v>0</v>
      </c>
      <c r="AM31" s="198">
        <v>0</v>
      </c>
      <c r="AN31" s="198">
        <v>164</v>
      </c>
      <c r="AO31" s="198">
        <v>0</v>
      </c>
      <c r="AP31" s="198">
        <v>0</v>
      </c>
      <c r="AQ31" s="198">
        <v>0</v>
      </c>
      <c r="AR31" s="198">
        <v>600</v>
      </c>
      <c r="AS31" s="198">
        <v>0</v>
      </c>
      <c r="AT31" s="198">
        <v>0</v>
      </c>
      <c r="AU31" s="198">
        <v>440.8</v>
      </c>
      <c r="AV31" s="198">
        <v>0</v>
      </c>
      <c r="AW31" s="198">
        <v>632</v>
      </c>
    </row>
    <row r="32" spans="3:49" x14ac:dyDescent="0.3">
      <c r="C32" s="198">
        <v>37</v>
      </c>
      <c r="D32" s="198">
        <v>4</v>
      </c>
      <c r="E32" s="198">
        <v>3</v>
      </c>
      <c r="F32" s="198">
        <v>14</v>
      </c>
      <c r="G32" s="198">
        <v>0</v>
      </c>
      <c r="H32" s="198">
        <v>0</v>
      </c>
      <c r="I32" s="198">
        <v>0</v>
      </c>
      <c r="J32" s="198">
        <v>0</v>
      </c>
      <c r="K32" s="198">
        <v>9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5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37</v>
      </c>
      <c r="D33" s="198">
        <v>4</v>
      </c>
      <c r="E33" s="198">
        <v>4</v>
      </c>
      <c r="F33" s="198">
        <v>14.5</v>
      </c>
      <c r="G33" s="198">
        <v>0</v>
      </c>
      <c r="H33" s="198">
        <v>0</v>
      </c>
      <c r="I33" s="198">
        <v>0</v>
      </c>
      <c r="J33" s="198">
        <v>0</v>
      </c>
      <c r="K33" s="198">
        <v>2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12.5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37</v>
      </c>
      <c r="D34" s="198">
        <v>4</v>
      </c>
      <c r="E34" s="198">
        <v>5</v>
      </c>
      <c r="F34" s="198">
        <v>10</v>
      </c>
      <c r="G34" s="198">
        <v>10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37</v>
      </c>
      <c r="D35" s="198">
        <v>4</v>
      </c>
      <c r="E35" s="198">
        <v>6</v>
      </c>
      <c r="F35" s="198">
        <v>1678355</v>
      </c>
      <c r="G35" s="198">
        <v>1210</v>
      </c>
      <c r="H35" s="198">
        <v>0</v>
      </c>
      <c r="I35" s="198">
        <v>52916</v>
      </c>
      <c r="J35" s="198">
        <v>135251</v>
      </c>
      <c r="K35" s="198">
        <v>720908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442210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25918</v>
      </c>
      <c r="AJ35" s="198">
        <v>0</v>
      </c>
      <c r="AK35" s="198">
        <v>0</v>
      </c>
      <c r="AL35" s="198">
        <v>0</v>
      </c>
      <c r="AM35" s="198">
        <v>0</v>
      </c>
      <c r="AN35" s="198">
        <v>14379</v>
      </c>
      <c r="AO35" s="198">
        <v>0</v>
      </c>
      <c r="AP35" s="198">
        <v>0</v>
      </c>
      <c r="AQ35" s="198">
        <v>0</v>
      </c>
      <c r="AR35" s="198">
        <v>82937</v>
      </c>
      <c r="AS35" s="198">
        <v>0</v>
      </c>
      <c r="AT35" s="198">
        <v>0</v>
      </c>
      <c r="AU35" s="198">
        <v>104952</v>
      </c>
      <c r="AV35" s="198">
        <v>0</v>
      </c>
      <c r="AW35" s="198">
        <v>97674</v>
      </c>
    </row>
    <row r="36" spans="3:49" x14ac:dyDescent="0.3">
      <c r="C36" s="198">
        <v>37</v>
      </c>
      <c r="D36" s="198">
        <v>4</v>
      </c>
      <c r="E36" s="198">
        <v>9</v>
      </c>
      <c r="F36" s="198">
        <v>21508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15000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6508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37</v>
      </c>
      <c r="D37" s="198">
        <v>4</v>
      </c>
      <c r="E37" s="198">
        <v>10</v>
      </c>
      <c r="F37" s="198">
        <v>15005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15005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37</v>
      </c>
      <c r="D38" s="198">
        <v>4</v>
      </c>
      <c r="E38" s="198">
        <v>11</v>
      </c>
      <c r="F38" s="198">
        <v>5930.9796437659043</v>
      </c>
      <c r="G38" s="198">
        <v>0</v>
      </c>
      <c r="H38" s="198">
        <v>0</v>
      </c>
      <c r="I38" s="198">
        <v>0</v>
      </c>
      <c r="J38" s="198">
        <v>4389.3129770992373</v>
      </c>
      <c r="K38" s="198">
        <v>0</v>
      </c>
      <c r="L38" s="198">
        <v>0</v>
      </c>
      <c r="M38" s="198">
        <v>0</v>
      </c>
      <c r="N38" s="198">
        <v>0</v>
      </c>
      <c r="O38" s="198">
        <v>1541.6666666666667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37</v>
      </c>
      <c r="D39" s="198">
        <v>5</v>
      </c>
      <c r="E39" s="198">
        <v>1</v>
      </c>
      <c r="F39" s="198">
        <v>43.9</v>
      </c>
      <c r="G39" s="198">
        <v>0</v>
      </c>
      <c r="H39" s="198">
        <v>0</v>
      </c>
      <c r="I39" s="198">
        <v>1.5</v>
      </c>
      <c r="J39" s="198">
        <v>2.9</v>
      </c>
      <c r="K39" s="198">
        <v>9.6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15.8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1</v>
      </c>
      <c r="AJ39" s="198">
        <v>0</v>
      </c>
      <c r="AK39" s="198">
        <v>0</v>
      </c>
      <c r="AL39" s="198">
        <v>0</v>
      </c>
      <c r="AM39" s="198">
        <v>0</v>
      </c>
      <c r="AN39" s="198">
        <v>1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3.1</v>
      </c>
      <c r="AV39" s="198">
        <v>0</v>
      </c>
      <c r="AW39" s="198">
        <v>4</v>
      </c>
    </row>
    <row r="40" spans="3:49" x14ac:dyDescent="0.3">
      <c r="C40" s="198">
        <v>37</v>
      </c>
      <c r="D40" s="198">
        <v>5</v>
      </c>
      <c r="E40" s="198">
        <v>2</v>
      </c>
      <c r="F40" s="198">
        <v>7000</v>
      </c>
      <c r="G40" s="198">
        <v>0</v>
      </c>
      <c r="H40" s="198">
        <v>0</v>
      </c>
      <c r="I40" s="198">
        <v>264</v>
      </c>
      <c r="J40" s="198">
        <v>500.8</v>
      </c>
      <c r="K40" s="198">
        <v>1588.8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2644.8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152</v>
      </c>
      <c r="AJ40" s="198">
        <v>0</v>
      </c>
      <c r="AK40" s="198">
        <v>0</v>
      </c>
      <c r="AL40" s="198">
        <v>0</v>
      </c>
      <c r="AM40" s="198">
        <v>0</v>
      </c>
      <c r="AN40" s="198">
        <v>128</v>
      </c>
      <c r="AO40" s="198">
        <v>0</v>
      </c>
      <c r="AP40" s="198">
        <v>0</v>
      </c>
      <c r="AQ40" s="198">
        <v>0</v>
      </c>
      <c r="AR40" s="198">
        <v>632</v>
      </c>
      <c r="AS40" s="198">
        <v>0</v>
      </c>
      <c r="AT40" s="198">
        <v>0</v>
      </c>
      <c r="AU40" s="198">
        <v>385.6</v>
      </c>
      <c r="AV40" s="198">
        <v>0</v>
      </c>
      <c r="AW40" s="198">
        <v>704</v>
      </c>
    </row>
    <row r="41" spans="3:49" x14ac:dyDescent="0.3">
      <c r="C41" s="198">
        <v>37</v>
      </c>
      <c r="D41" s="198">
        <v>5</v>
      </c>
      <c r="E41" s="198">
        <v>4</v>
      </c>
      <c r="F41" s="198">
        <v>2</v>
      </c>
      <c r="G41" s="198">
        <v>0</v>
      </c>
      <c r="H41" s="198">
        <v>0</v>
      </c>
      <c r="I41" s="198">
        <v>0</v>
      </c>
      <c r="J41" s="198">
        <v>0</v>
      </c>
      <c r="K41" s="198">
        <v>2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37</v>
      </c>
      <c r="D42" s="198">
        <v>5</v>
      </c>
      <c r="E42" s="198">
        <v>5</v>
      </c>
      <c r="F42" s="198">
        <v>10</v>
      </c>
      <c r="G42" s="198">
        <v>10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37</v>
      </c>
      <c r="D43" s="198">
        <v>5</v>
      </c>
      <c r="E43" s="198">
        <v>6</v>
      </c>
      <c r="F43" s="198">
        <v>1668501</v>
      </c>
      <c r="G43" s="198">
        <v>4210</v>
      </c>
      <c r="H43" s="198">
        <v>0</v>
      </c>
      <c r="I43" s="198">
        <v>54460</v>
      </c>
      <c r="J43" s="198">
        <v>135178</v>
      </c>
      <c r="K43" s="198">
        <v>703718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466573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26399</v>
      </c>
      <c r="AJ43" s="198">
        <v>0</v>
      </c>
      <c r="AK43" s="198">
        <v>0</v>
      </c>
      <c r="AL43" s="198">
        <v>0</v>
      </c>
      <c r="AM43" s="198">
        <v>0</v>
      </c>
      <c r="AN43" s="198">
        <v>14444</v>
      </c>
      <c r="AO43" s="198">
        <v>0</v>
      </c>
      <c r="AP43" s="198">
        <v>0</v>
      </c>
      <c r="AQ43" s="198">
        <v>0</v>
      </c>
      <c r="AR43" s="198">
        <v>83121</v>
      </c>
      <c r="AS43" s="198">
        <v>0</v>
      </c>
      <c r="AT43" s="198">
        <v>0</v>
      </c>
      <c r="AU43" s="198">
        <v>82718</v>
      </c>
      <c r="AV43" s="198">
        <v>0</v>
      </c>
      <c r="AW43" s="198">
        <v>97680</v>
      </c>
    </row>
    <row r="44" spans="3:49" x14ac:dyDescent="0.3">
      <c r="C44" s="198">
        <v>37</v>
      </c>
      <c r="D44" s="198">
        <v>5</v>
      </c>
      <c r="E44" s="198">
        <v>9</v>
      </c>
      <c r="F44" s="198">
        <v>31508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25000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6508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</row>
    <row r="45" spans="3:49" x14ac:dyDescent="0.3">
      <c r="C45" s="198">
        <v>37</v>
      </c>
      <c r="D45" s="198">
        <v>5</v>
      </c>
      <c r="E45" s="198">
        <v>10</v>
      </c>
      <c r="F45" s="198">
        <v>12000</v>
      </c>
      <c r="G45" s="198">
        <v>0</v>
      </c>
      <c r="H45" s="198">
        <v>0</v>
      </c>
      <c r="I45" s="198">
        <v>0</v>
      </c>
      <c r="J45" s="198">
        <v>12000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  <row r="46" spans="3:49" x14ac:dyDescent="0.3">
      <c r="C46" s="198">
        <v>37</v>
      </c>
      <c r="D46" s="198">
        <v>5</v>
      </c>
      <c r="E46" s="198">
        <v>11</v>
      </c>
      <c r="F46" s="198">
        <v>5930.9796437659043</v>
      </c>
      <c r="G46" s="198">
        <v>0</v>
      </c>
      <c r="H46" s="198">
        <v>0</v>
      </c>
      <c r="I46" s="198">
        <v>0</v>
      </c>
      <c r="J46" s="198">
        <v>4389.3129770992373</v>
      </c>
      <c r="K46" s="198">
        <v>0</v>
      </c>
      <c r="L46" s="198">
        <v>0</v>
      </c>
      <c r="M46" s="198">
        <v>0</v>
      </c>
      <c r="N46" s="198">
        <v>0</v>
      </c>
      <c r="O46" s="198">
        <v>1541.6666666666667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37</v>
      </c>
      <c r="D47" s="198">
        <v>6</v>
      </c>
      <c r="E47" s="198">
        <v>1</v>
      </c>
      <c r="F47" s="198">
        <v>44.65</v>
      </c>
      <c r="G47" s="198">
        <v>0</v>
      </c>
      <c r="H47" s="198">
        <v>0</v>
      </c>
      <c r="I47" s="198">
        <v>1.5</v>
      </c>
      <c r="J47" s="198">
        <v>3.9</v>
      </c>
      <c r="K47" s="198">
        <v>8.6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16.8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1</v>
      </c>
      <c r="AO47" s="198">
        <v>0</v>
      </c>
      <c r="AP47" s="198">
        <v>0</v>
      </c>
      <c r="AQ47" s="198">
        <v>0</v>
      </c>
      <c r="AR47" s="198">
        <v>5.75</v>
      </c>
      <c r="AS47" s="198">
        <v>0</v>
      </c>
      <c r="AT47" s="198">
        <v>0</v>
      </c>
      <c r="AU47" s="198">
        <v>3.1</v>
      </c>
      <c r="AV47" s="198">
        <v>0</v>
      </c>
      <c r="AW47" s="198">
        <v>4</v>
      </c>
    </row>
    <row r="48" spans="3:49" x14ac:dyDescent="0.3">
      <c r="C48" s="198">
        <v>37</v>
      </c>
      <c r="D48" s="198">
        <v>6</v>
      </c>
      <c r="E48" s="198">
        <v>2</v>
      </c>
      <c r="F48" s="198">
        <v>6754</v>
      </c>
      <c r="G48" s="198">
        <v>0</v>
      </c>
      <c r="H48" s="198">
        <v>0</v>
      </c>
      <c r="I48" s="198">
        <v>224</v>
      </c>
      <c r="J48" s="198">
        <v>432.8</v>
      </c>
      <c r="K48" s="198">
        <v>1418.8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2652.8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176</v>
      </c>
      <c r="AO48" s="198">
        <v>0</v>
      </c>
      <c r="AP48" s="198">
        <v>0</v>
      </c>
      <c r="AQ48" s="198">
        <v>0</v>
      </c>
      <c r="AR48" s="198">
        <v>720</v>
      </c>
      <c r="AS48" s="198">
        <v>0</v>
      </c>
      <c r="AT48" s="198">
        <v>0</v>
      </c>
      <c r="AU48" s="198">
        <v>497.6</v>
      </c>
      <c r="AV48" s="198">
        <v>0</v>
      </c>
      <c r="AW48" s="198">
        <v>632</v>
      </c>
    </row>
    <row r="49" spans="3:49" x14ac:dyDescent="0.3">
      <c r="C49" s="198">
        <v>37</v>
      </c>
      <c r="D49" s="198">
        <v>6</v>
      </c>
      <c r="E49" s="198">
        <v>3</v>
      </c>
      <c r="F49" s="198">
        <v>1</v>
      </c>
      <c r="G49" s="198">
        <v>0</v>
      </c>
      <c r="H49" s="198">
        <v>0</v>
      </c>
      <c r="I49" s="198">
        <v>0</v>
      </c>
      <c r="J49" s="198">
        <v>0</v>
      </c>
      <c r="K49" s="198">
        <v>1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0</v>
      </c>
      <c r="AS49" s="198">
        <v>0</v>
      </c>
      <c r="AT49" s="198">
        <v>0</v>
      </c>
      <c r="AU49" s="198">
        <v>0</v>
      </c>
      <c r="AV49" s="198">
        <v>0</v>
      </c>
      <c r="AW49" s="198">
        <v>0</v>
      </c>
    </row>
    <row r="50" spans="3:49" x14ac:dyDescent="0.3">
      <c r="C50" s="198">
        <v>37</v>
      </c>
      <c r="D50" s="198">
        <v>6</v>
      </c>
      <c r="E50" s="198">
        <v>5</v>
      </c>
      <c r="F50" s="198">
        <v>10</v>
      </c>
      <c r="G50" s="198">
        <v>10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37</v>
      </c>
      <c r="D51" s="198">
        <v>6</v>
      </c>
      <c r="E51" s="198">
        <v>6</v>
      </c>
      <c r="F51" s="198">
        <v>1673417</v>
      </c>
      <c r="G51" s="198">
        <v>2510</v>
      </c>
      <c r="H51" s="198">
        <v>0</v>
      </c>
      <c r="I51" s="198">
        <v>53947</v>
      </c>
      <c r="J51" s="198">
        <v>167680</v>
      </c>
      <c r="K51" s="198">
        <v>625181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500858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19390</v>
      </c>
      <c r="AO51" s="198">
        <v>0</v>
      </c>
      <c r="AP51" s="198">
        <v>0</v>
      </c>
      <c r="AQ51" s="198">
        <v>0</v>
      </c>
      <c r="AR51" s="198">
        <v>91213</v>
      </c>
      <c r="AS51" s="198">
        <v>0</v>
      </c>
      <c r="AT51" s="198">
        <v>0</v>
      </c>
      <c r="AU51" s="198">
        <v>114491</v>
      </c>
      <c r="AV51" s="198">
        <v>0</v>
      </c>
      <c r="AW51" s="198">
        <v>98147</v>
      </c>
    </row>
    <row r="52" spans="3:49" x14ac:dyDescent="0.3">
      <c r="C52" s="198">
        <v>37</v>
      </c>
      <c r="D52" s="198">
        <v>6</v>
      </c>
      <c r="E52" s="198">
        <v>9</v>
      </c>
      <c r="F52" s="198">
        <v>50604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39704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2500</v>
      </c>
      <c r="AO52" s="198">
        <v>0</v>
      </c>
      <c r="AP52" s="198">
        <v>0</v>
      </c>
      <c r="AQ52" s="198">
        <v>0</v>
      </c>
      <c r="AR52" s="198">
        <v>8400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37</v>
      </c>
      <c r="D53" s="198">
        <v>6</v>
      </c>
      <c r="E53" s="198">
        <v>10</v>
      </c>
      <c r="F53" s="198">
        <v>3600</v>
      </c>
      <c r="G53" s="198">
        <v>0</v>
      </c>
      <c r="H53" s="198">
        <v>0</v>
      </c>
      <c r="I53" s="198">
        <v>0</v>
      </c>
      <c r="J53" s="198">
        <v>3600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</row>
    <row r="54" spans="3:49" x14ac:dyDescent="0.3">
      <c r="C54" s="198">
        <v>37</v>
      </c>
      <c r="D54" s="198">
        <v>6</v>
      </c>
      <c r="E54" s="198">
        <v>11</v>
      </c>
      <c r="F54" s="198">
        <v>5930.9796437659043</v>
      </c>
      <c r="G54" s="198">
        <v>0</v>
      </c>
      <c r="H54" s="198">
        <v>0</v>
      </c>
      <c r="I54" s="198">
        <v>0</v>
      </c>
      <c r="J54" s="198">
        <v>4389.3129770992373</v>
      </c>
      <c r="K54" s="198">
        <v>0</v>
      </c>
      <c r="L54" s="198">
        <v>0</v>
      </c>
      <c r="M54" s="198">
        <v>0</v>
      </c>
      <c r="N54" s="198">
        <v>0</v>
      </c>
      <c r="O54" s="198">
        <v>1541.6666666666667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</row>
    <row r="55" spans="3:49" x14ac:dyDescent="0.3">
      <c r="C55" s="198">
        <v>37</v>
      </c>
      <c r="D55" s="198">
        <v>7</v>
      </c>
      <c r="E55" s="198">
        <v>1</v>
      </c>
      <c r="F55" s="198">
        <v>43.15</v>
      </c>
      <c r="G55" s="198">
        <v>0</v>
      </c>
      <c r="H55" s="198">
        <v>0</v>
      </c>
      <c r="I55" s="198">
        <v>1.5</v>
      </c>
      <c r="J55" s="198">
        <v>2.9</v>
      </c>
      <c r="K55" s="198">
        <v>8.6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16.3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1</v>
      </c>
      <c r="AO55" s="198">
        <v>0</v>
      </c>
      <c r="AP55" s="198">
        <v>0</v>
      </c>
      <c r="AQ55" s="198">
        <v>0</v>
      </c>
      <c r="AR55" s="198">
        <v>5.75</v>
      </c>
      <c r="AS55" s="198">
        <v>0</v>
      </c>
      <c r="AT55" s="198">
        <v>0</v>
      </c>
      <c r="AU55" s="198">
        <v>3.1</v>
      </c>
      <c r="AV55" s="198">
        <v>0</v>
      </c>
      <c r="AW55" s="198">
        <v>4</v>
      </c>
    </row>
    <row r="56" spans="3:49" x14ac:dyDescent="0.3">
      <c r="C56" s="198">
        <v>37</v>
      </c>
      <c r="D56" s="198">
        <v>7</v>
      </c>
      <c r="E56" s="198">
        <v>2</v>
      </c>
      <c r="F56" s="198">
        <v>5420.8</v>
      </c>
      <c r="G56" s="198">
        <v>0</v>
      </c>
      <c r="H56" s="198">
        <v>0</v>
      </c>
      <c r="I56" s="198">
        <v>180</v>
      </c>
      <c r="J56" s="198">
        <v>289.60000000000002</v>
      </c>
      <c r="K56" s="198">
        <v>982.8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2114.4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152</v>
      </c>
      <c r="AO56" s="198">
        <v>0</v>
      </c>
      <c r="AP56" s="198">
        <v>0</v>
      </c>
      <c r="AQ56" s="198">
        <v>0</v>
      </c>
      <c r="AR56" s="198">
        <v>694</v>
      </c>
      <c r="AS56" s="198">
        <v>0</v>
      </c>
      <c r="AT56" s="198">
        <v>0</v>
      </c>
      <c r="AU56" s="198">
        <v>336</v>
      </c>
      <c r="AV56" s="198">
        <v>0</v>
      </c>
      <c r="AW56" s="198">
        <v>672</v>
      </c>
    </row>
    <row r="57" spans="3:49" x14ac:dyDescent="0.3">
      <c r="C57" s="198">
        <v>37</v>
      </c>
      <c r="D57" s="198">
        <v>7</v>
      </c>
      <c r="E57" s="198">
        <v>4</v>
      </c>
      <c r="F57" s="198">
        <v>13</v>
      </c>
      <c r="G57" s="198">
        <v>0</v>
      </c>
      <c r="H57" s="198">
        <v>0</v>
      </c>
      <c r="I57" s="198">
        <v>0</v>
      </c>
      <c r="J57" s="198">
        <v>0</v>
      </c>
      <c r="K57" s="198">
        <v>13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0</v>
      </c>
      <c r="AS57" s="198">
        <v>0</v>
      </c>
      <c r="AT57" s="198">
        <v>0</v>
      </c>
      <c r="AU57" s="198">
        <v>0</v>
      </c>
      <c r="AV57" s="198">
        <v>0</v>
      </c>
      <c r="AW57" s="198">
        <v>0</v>
      </c>
    </row>
    <row r="58" spans="3:49" x14ac:dyDescent="0.3">
      <c r="C58" s="198">
        <v>37</v>
      </c>
      <c r="D58" s="198">
        <v>7</v>
      </c>
      <c r="E58" s="198">
        <v>5</v>
      </c>
      <c r="F58" s="198">
        <v>10</v>
      </c>
      <c r="G58" s="198">
        <v>10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0</v>
      </c>
      <c r="AS58" s="198">
        <v>0</v>
      </c>
      <c r="AT58" s="198">
        <v>0</v>
      </c>
      <c r="AU58" s="198">
        <v>0</v>
      </c>
      <c r="AV58" s="198">
        <v>0</v>
      </c>
      <c r="AW58" s="198">
        <v>0</v>
      </c>
    </row>
    <row r="59" spans="3:49" x14ac:dyDescent="0.3">
      <c r="C59" s="198">
        <v>37</v>
      </c>
      <c r="D59" s="198">
        <v>7</v>
      </c>
      <c r="E59" s="198">
        <v>6</v>
      </c>
      <c r="F59" s="198">
        <v>2170354</v>
      </c>
      <c r="G59" s="198">
        <v>1210</v>
      </c>
      <c r="H59" s="198">
        <v>0</v>
      </c>
      <c r="I59" s="198">
        <v>68662</v>
      </c>
      <c r="J59" s="198">
        <v>180757</v>
      </c>
      <c r="K59" s="198">
        <v>929717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591438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21749</v>
      </c>
      <c r="AO59" s="198">
        <v>0</v>
      </c>
      <c r="AP59" s="198">
        <v>0</v>
      </c>
      <c r="AQ59" s="198">
        <v>0</v>
      </c>
      <c r="AR59" s="198">
        <v>110624</v>
      </c>
      <c r="AS59" s="198">
        <v>0</v>
      </c>
      <c r="AT59" s="198">
        <v>0</v>
      </c>
      <c r="AU59" s="198">
        <v>139580</v>
      </c>
      <c r="AV59" s="198">
        <v>0</v>
      </c>
      <c r="AW59" s="198">
        <v>126617</v>
      </c>
    </row>
    <row r="60" spans="3:49" x14ac:dyDescent="0.3">
      <c r="C60" s="198">
        <v>37</v>
      </c>
      <c r="D60" s="198">
        <v>7</v>
      </c>
      <c r="E60" s="198">
        <v>9</v>
      </c>
      <c r="F60" s="198">
        <v>560998</v>
      </c>
      <c r="G60" s="198">
        <v>0</v>
      </c>
      <c r="H60" s="198">
        <v>0</v>
      </c>
      <c r="I60" s="198">
        <v>14709</v>
      </c>
      <c r="J60" s="198">
        <v>34011</v>
      </c>
      <c r="K60" s="198">
        <v>288425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139893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4965</v>
      </c>
      <c r="AO60" s="198">
        <v>0</v>
      </c>
      <c r="AP60" s="198">
        <v>0</v>
      </c>
      <c r="AQ60" s="198">
        <v>0</v>
      </c>
      <c r="AR60" s="198">
        <v>23010</v>
      </c>
      <c r="AS60" s="198">
        <v>0</v>
      </c>
      <c r="AT60" s="198">
        <v>0</v>
      </c>
      <c r="AU60" s="198">
        <v>27048</v>
      </c>
      <c r="AV60" s="198">
        <v>0</v>
      </c>
      <c r="AW60" s="198">
        <v>28937</v>
      </c>
    </row>
    <row r="61" spans="3:49" x14ac:dyDescent="0.3">
      <c r="C61" s="198">
        <v>37</v>
      </c>
      <c r="D61" s="198">
        <v>7</v>
      </c>
      <c r="E61" s="198">
        <v>11</v>
      </c>
      <c r="F61" s="198">
        <v>5930.9796437659043</v>
      </c>
      <c r="G61" s="198">
        <v>0</v>
      </c>
      <c r="H61" s="198">
        <v>0</v>
      </c>
      <c r="I61" s="198">
        <v>0</v>
      </c>
      <c r="J61" s="198">
        <v>4389.3129770992373</v>
      </c>
      <c r="K61" s="198">
        <v>0</v>
      </c>
      <c r="L61" s="198">
        <v>0</v>
      </c>
      <c r="M61" s="198">
        <v>0</v>
      </c>
      <c r="N61" s="198">
        <v>0</v>
      </c>
      <c r="O61" s="198">
        <v>1541.6666666666667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  <row r="62" spans="3:49" x14ac:dyDescent="0.3">
      <c r="C62" s="198">
        <v>37</v>
      </c>
      <c r="D62" s="198">
        <v>8</v>
      </c>
      <c r="E62" s="198">
        <v>1</v>
      </c>
      <c r="F62" s="198">
        <v>43.95</v>
      </c>
      <c r="G62" s="198">
        <v>0</v>
      </c>
      <c r="H62" s="198">
        <v>0</v>
      </c>
      <c r="I62" s="198">
        <v>2.2999999999999998</v>
      </c>
      <c r="J62" s="198">
        <v>2.9</v>
      </c>
      <c r="K62" s="198">
        <v>8.6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16.3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0</v>
      </c>
      <c r="AJ62" s="198">
        <v>0</v>
      </c>
      <c r="AK62" s="198">
        <v>0</v>
      </c>
      <c r="AL62" s="198">
        <v>0</v>
      </c>
      <c r="AM62" s="198">
        <v>0</v>
      </c>
      <c r="AN62" s="198">
        <v>1</v>
      </c>
      <c r="AO62" s="198">
        <v>0</v>
      </c>
      <c r="AP62" s="198">
        <v>0</v>
      </c>
      <c r="AQ62" s="198">
        <v>0</v>
      </c>
      <c r="AR62" s="198">
        <v>5.75</v>
      </c>
      <c r="AS62" s="198">
        <v>0</v>
      </c>
      <c r="AT62" s="198">
        <v>0</v>
      </c>
      <c r="AU62" s="198">
        <v>3.1</v>
      </c>
      <c r="AV62" s="198">
        <v>0</v>
      </c>
      <c r="AW62" s="198">
        <v>4</v>
      </c>
    </row>
    <row r="63" spans="3:49" x14ac:dyDescent="0.3">
      <c r="C63" s="198">
        <v>37</v>
      </c>
      <c r="D63" s="198">
        <v>8</v>
      </c>
      <c r="E63" s="198">
        <v>2</v>
      </c>
      <c r="F63" s="198">
        <v>5643.6</v>
      </c>
      <c r="G63" s="198">
        <v>0</v>
      </c>
      <c r="H63" s="198">
        <v>0</v>
      </c>
      <c r="I63" s="198">
        <v>343.2</v>
      </c>
      <c r="J63" s="198">
        <v>361.6</v>
      </c>
      <c r="K63" s="198">
        <v>1184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2059.1999999999998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136</v>
      </c>
      <c r="AO63" s="198">
        <v>0</v>
      </c>
      <c r="AP63" s="198">
        <v>0</v>
      </c>
      <c r="AQ63" s="198">
        <v>0</v>
      </c>
      <c r="AR63" s="198">
        <v>746</v>
      </c>
      <c r="AS63" s="198">
        <v>0</v>
      </c>
      <c r="AT63" s="198">
        <v>0</v>
      </c>
      <c r="AU63" s="198">
        <v>445.6</v>
      </c>
      <c r="AV63" s="198">
        <v>0</v>
      </c>
      <c r="AW63" s="198">
        <v>368</v>
      </c>
    </row>
    <row r="64" spans="3:49" x14ac:dyDescent="0.3">
      <c r="C64" s="198">
        <v>37</v>
      </c>
      <c r="D64" s="198">
        <v>8</v>
      </c>
      <c r="E64" s="198">
        <v>3</v>
      </c>
      <c r="F64" s="198">
        <v>2</v>
      </c>
      <c r="G64" s="198">
        <v>0</v>
      </c>
      <c r="H64" s="198">
        <v>0</v>
      </c>
      <c r="I64" s="198">
        <v>0</v>
      </c>
      <c r="J64" s="198">
        <v>0</v>
      </c>
      <c r="K64" s="198">
        <v>2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8">
        <v>0</v>
      </c>
      <c r="AQ64" s="198">
        <v>0</v>
      </c>
      <c r="AR64" s="198">
        <v>0</v>
      </c>
      <c r="AS64" s="198">
        <v>0</v>
      </c>
      <c r="AT64" s="198">
        <v>0</v>
      </c>
      <c r="AU64" s="198">
        <v>0</v>
      </c>
      <c r="AV64" s="198">
        <v>0</v>
      </c>
      <c r="AW64" s="198">
        <v>0</v>
      </c>
    </row>
    <row r="65" spans="3:49" x14ac:dyDescent="0.3">
      <c r="C65" s="198">
        <v>37</v>
      </c>
      <c r="D65" s="198">
        <v>8</v>
      </c>
      <c r="E65" s="198">
        <v>4</v>
      </c>
      <c r="F65" s="198">
        <v>5</v>
      </c>
      <c r="G65" s="198">
        <v>0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5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</row>
    <row r="66" spans="3:49" x14ac:dyDescent="0.3">
      <c r="C66" s="198">
        <v>37</v>
      </c>
      <c r="D66" s="198">
        <v>8</v>
      </c>
      <c r="E66" s="198">
        <v>5</v>
      </c>
      <c r="F66" s="198">
        <v>10</v>
      </c>
      <c r="G66" s="198">
        <v>10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0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0</v>
      </c>
      <c r="AQ66" s="198">
        <v>0</v>
      </c>
      <c r="AR66" s="198">
        <v>0</v>
      </c>
      <c r="AS66" s="198">
        <v>0</v>
      </c>
      <c r="AT66" s="198">
        <v>0</v>
      </c>
      <c r="AU66" s="198">
        <v>0</v>
      </c>
      <c r="AV66" s="198">
        <v>0</v>
      </c>
      <c r="AW66" s="198">
        <v>0</v>
      </c>
    </row>
    <row r="67" spans="3:49" x14ac:dyDescent="0.3">
      <c r="C67" s="198">
        <v>37</v>
      </c>
      <c r="D67" s="198">
        <v>8</v>
      </c>
      <c r="E67" s="198">
        <v>6</v>
      </c>
      <c r="F67" s="198">
        <v>1634704</v>
      </c>
      <c r="G67" s="198">
        <v>1210</v>
      </c>
      <c r="H67" s="198">
        <v>0</v>
      </c>
      <c r="I67" s="198">
        <v>76173</v>
      </c>
      <c r="J67" s="198">
        <v>138020</v>
      </c>
      <c r="K67" s="198">
        <v>648303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448903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17372</v>
      </c>
      <c r="AO67" s="198">
        <v>0</v>
      </c>
      <c r="AP67" s="198">
        <v>0</v>
      </c>
      <c r="AQ67" s="198">
        <v>0</v>
      </c>
      <c r="AR67" s="198">
        <v>88908</v>
      </c>
      <c r="AS67" s="198">
        <v>0</v>
      </c>
      <c r="AT67" s="198">
        <v>0</v>
      </c>
      <c r="AU67" s="198">
        <v>115148</v>
      </c>
      <c r="AV67" s="198">
        <v>0</v>
      </c>
      <c r="AW67" s="198">
        <v>100667</v>
      </c>
    </row>
    <row r="68" spans="3:49" x14ac:dyDescent="0.3">
      <c r="C68" s="198">
        <v>37</v>
      </c>
      <c r="D68" s="198">
        <v>8</v>
      </c>
      <c r="E68" s="198">
        <v>10</v>
      </c>
      <c r="F68" s="198">
        <v>3000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3000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198">
        <v>0</v>
      </c>
      <c r="AR68" s="198">
        <v>0</v>
      </c>
      <c r="AS68" s="198">
        <v>0</v>
      </c>
      <c r="AT68" s="198">
        <v>0</v>
      </c>
      <c r="AU68" s="198">
        <v>0</v>
      </c>
      <c r="AV68" s="198">
        <v>0</v>
      </c>
      <c r="AW68" s="198">
        <v>0</v>
      </c>
    </row>
    <row r="69" spans="3:49" x14ac:dyDescent="0.3">
      <c r="C69" s="198">
        <v>37</v>
      </c>
      <c r="D69" s="198">
        <v>8</v>
      </c>
      <c r="E69" s="198">
        <v>11</v>
      </c>
      <c r="F69" s="198">
        <v>5930.9796437659043</v>
      </c>
      <c r="G69" s="198">
        <v>0</v>
      </c>
      <c r="H69" s="198">
        <v>0</v>
      </c>
      <c r="I69" s="198">
        <v>0</v>
      </c>
      <c r="J69" s="198">
        <v>4389.3129770992373</v>
      </c>
      <c r="K69" s="198">
        <v>0</v>
      </c>
      <c r="L69" s="198">
        <v>0</v>
      </c>
      <c r="M69" s="198">
        <v>0</v>
      </c>
      <c r="N69" s="198">
        <v>0</v>
      </c>
      <c r="O69" s="198">
        <v>1541.6666666666667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0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800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22905105</v>
      </c>
      <c r="C3" s="190">
        <f t="shared" ref="C3:R3" si="0">SUBTOTAL(9,C6:C1048576)</f>
        <v>5</v>
      </c>
      <c r="D3" s="190">
        <f>SUBTOTAL(9,D6:D1048576)/2</f>
        <v>22937664</v>
      </c>
      <c r="E3" s="190">
        <f t="shared" si="0"/>
        <v>2.8881006977134094</v>
      </c>
      <c r="F3" s="190">
        <f>SUBTOTAL(9,F6:F1048576)/2</f>
        <v>23299426</v>
      </c>
      <c r="G3" s="191">
        <f>IF(B3&lt;&gt;0,F3/B3,"")</f>
        <v>1.0172154198812884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798</v>
      </c>
      <c r="B6" s="475">
        <v>22903844</v>
      </c>
      <c r="C6" s="401">
        <v>1</v>
      </c>
      <c r="D6" s="475">
        <v>22937664</v>
      </c>
      <c r="E6" s="401">
        <v>1.0014766080313855</v>
      </c>
      <c r="F6" s="475">
        <v>23299426</v>
      </c>
      <c r="G6" s="425">
        <v>1.0172714239583538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799</v>
      </c>
      <c r="B7" s="476">
        <v>1261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379</v>
      </c>
      <c r="B9" s="475">
        <v>19889325</v>
      </c>
      <c r="C9" s="401">
        <v>1</v>
      </c>
      <c r="D9" s="475">
        <v>20332015</v>
      </c>
      <c r="E9" s="401">
        <v>1.0222576683723554</v>
      </c>
      <c r="F9" s="475">
        <v>20732044</v>
      </c>
      <c r="G9" s="425">
        <v>1.0423704172967156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384</v>
      </c>
      <c r="B10" s="478">
        <v>3014519</v>
      </c>
      <c r="C10" s="407">
        <v>1</v>
      </c>
      <c r="D10" s="478">
        <v>2605649</v>
      </c>
      <c r="E10" s="407">
        <v>0.86436642130966834</v>
      </c>
      <c r="F10" s="478">
        <v>2567382</v>
      </c>
      <c r="G10" s="479">
        <v>0.85167219048876452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387</v>
      </c>
      <c r="B11" s="476">
        <v>1261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801</v>
      </c>
    </row>
    <row r="13" spans="1:19" ht="14.4" customHeight="1" x14ac:dyDescent="0.3">
      <c r="A13" s="483" t="s">
        <v>802</v>
      </c>
    </row>
    <row r="14" spans="1:19" ht="14.4" customHeight="1" x14ac:dyDescent="0.3">
      <c r="A14" s="482" t="s">
        <v>803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827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76233</v>
      </c>
      <c r="C3" s="283">
        <f t="shared" si="0"/>
        <v>73200</v>
      </c>
      <c r="D3" s="283">
        <f t="shared" si="0"/>
        <v>69596</v>
      </c>
      <c r="E3" s="192">
        <f t="shared" si="0"/>
        <v>22905105</v>
      </c>
      <c r="F3" s="190">
        <f t="shared" si="0"/>
        <v>22937664</v>
      </c>
      <c r="G3" s="284">
        <f t="shared" si="0"/>
        <v>23299426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804</v>
      </c>
      <c r="B6" s="404">
        <v>28926</v>
      </c>
      <c r="C6" s="404">
        <v>4</v>
      </c>
      <c r="D6" s="404">
        <v>17</v>
      </c>
      <c r="E6" s="475">
        <v>8115987</v>
      </c>
      <c r="F6" s="475">
        <v>749</v>
      </c>
      <c r="G6" s="484">
        <v>3340</v>
      </c>
    </row>
    <row r="7" spans="1:7" ht="14.4" customHeight="1" x14ac:dyDescent="0.3">
      <c r="A7" s="481" t="s">
        <v>805</v>
      </c>
      <c r="B7" s="410">
        <v>1391</v>
      </c>
      <c r="C7" s="410">
        <v>2789</v>
      </c>
      <c r="D7" s="410">
        <v>3572</v>
      </c>
      <c r="E7" s="478">
        <v>418067</v>
      </c>
      <c r="F7" s="478">
        <v>738612</v>
      </c>
      <c r="G7" s="485">
        <v>1137040</v>
      </c>
    </row>
    <row r="8" spans="1:7" ht="14.4" customHeight="1" x14ac:dyDescent="0.3">
      <c r="A8" s="481" t="s">
        <v>806</v>
      </c>
      <c r="B8" s="410"/>
      <c r="C8" s="410"/>
      <c r="D8" s="410">
        <v>17</v>
      </c>
      <c r="E8" s="478"/>
      <c r="F8" s="478"/>
      <c r="G8" s="485">
        <v>8014</v>
      </c>
    </row>
    <row r="9" spans="1:7" ht="14.4" customHeight="1" x14ac:dyDescent="0.3">
      <c r="A9" s="481" t="s">
        <v>807</v>
      </c>
      <c r="B9" s="410">
        <v>2522</v>
      </c>
      <c r="C9" s="410">
        <v>4529</v>
      </c>
      <c r="D9" s="410">
        <v>3691</v>
      </c>
      <c r="E9" s="478">
        <v>524162</v>
      </c>
      <c r="F9" s="478">
        <v>960002</v>
      </c>
      <c r="G9" s="485">
        <v>851654</v>
      </c>
    </row>
    <row r="10" spans="1:7" ht="14.4" customHeight="1" x14ac:dyDescent="0.3">
      <c r="A10" s="481" t="s">
        <v>808</v>
      </c>
      <c r="B10" s="410">
        <v>2778</v>
      </c>
      <c r="C10" s="410">
        <v>4627</v>
      </c>
      <c r="D10" s="410">
        <v>4769</v>
      </c>
      <c r="E10" s="478">
        <v>1052786</v>
      </c>
      <c r="F10" s="478">
        <v>2232834</v>
      </c>
      <c r="G10" s="485">
        <v>2267423</v>
      </c>
    </row>
    <row r="11" spans="1:7" ht="14.4" customHeight="1" x14ac:dyDescent="0.3">
      <c r="A11" s="481" t="s">
        <v>809</v>
      </c>
      <c r="B11" s="410">
        <v>6870</v>
      </c>
      <c r="C11" s="410">
        <v>8833</v>
      </c>
      <c r="D11" s="410">
        <v>8390</v>
      </c>
      <c r="E11" s="478">
        <v>1810573</v>
      </c>
      <c r="F11" s="478">
        <v>2558082</v>
      </c>
      <c r="G11" s="485">
        <v>2759897</v>
      </c>
    </row>
    <row r="12" spans="1:7" ht="14.4" customHeight="1" x14ac:dyDescent="0.3">
      <c r="A12" s="481" t="s">
        <v>810</v>
      </c>
      <c r="B12" s="410">
        <v>1017</v>
      </c>
      <c r="C12" s="410">
        <v>915</v>
      </c>
      <c r="D12" s="410">
        <v>1961</v>
      </c>
      <c r="E12" s="478">
        <v>210432</v>
      </c>
      <c r="F12" s="478">
        <v>205778</v>
      </c>
      <c r="G12" s="485">
        <v>506115</v>
      </c>
    </row>
    <row r="13" spans="1:7" ht="14.4" customHeight="1" x14ac:dyDescent="0.3">
      <c r="A13" s="481" t="s">
        <v>811</v>
      </c>
      <c r="B13" s="410">
        <v>6307</v>
      </c>
      <c r="C13" s="410">
        <v>8038</v>
      </c>
      <c r="D13" s="410">
        <v>4614</v>
      </c>
      <c r="E13" s="478">
        <v>1785459</v>
      </c>
      <c r="F13" s="478">
        <v>2338359</v>
      </c>
      <c r="G13" s="485">
        <v>1253461</v>
      </c>
    </row>
    <row r="14" spans="1:7" ht="14.4" customHeight="1" x14ac:dyDescent="0.3">
      <c r="A14" s="481" t="s">
        <v>812</v>
      </c>
      <c r="B14" s="410">
        <v>1127</v>
      </c>
      <c r="C14" s="410">
        <v>1885</v>
      </c>
      <c r="D14" s="410">
        <v>1853</v>
      </c>
      <c r="E14" s="478">
        <v>1572590</v>
      </c>
      <c r="F14" s="478">
        <v>2399052</v>
      </c>
      <c r="G14" s="485">
        <v>2522080</v>
      </c>
    </row>
    <row r="15" spans="1:7" ht="14.4" customHeight="1" x14ac:dyDescent="0.3">
      <c r="A15" s="481" t="s">
        <v>813</v>
      </c>
      <c r="B15" s="410"/>
      <c r="C15" s="410"/>
      <c r="D15" s="410">
        <v>2089</v>
      </c>
      <c r="E15" s="478"/>
      <c r="F15" s="478"/>
      <c r="G15" s="485">
        <v>459150</v>
      </c>
    </row>
    <row r="16" spans="1:7" ht="14.4" customHeight="1" x14ac:dyDescent="0.3">
      <c r="A16" s="481" t="s">
        <v>814</v>
      </c>
      <c r="B16" s="410">
        <v>5757</v>
      </c>
      <c r="C16" s="410">
        <v>7532</v>
      </c>
      <c r="D16" s="410">
        <v>10714</v>
      </c>
      <c r="E16" s="478">
        <v>1524549</v>
      </c>
      <c r="F16" s="478">
        <v>2004581</v>
      </c>
      <c r="G16" s="485">
        <v>3253721</v>
      </c>
    </row>
    <row r="17" spans="1:7" ht="14.4" customHeight="1" x14ac:dyDescent="0.3">
      <c r="A17" s="481" t="s">
        <v>815</v>
      </c>
      <c r="B17" s="410">
        <v>14</v>
      </c>
      <c r="C17" s="410">
        <v>57</v>
      </c>
      <c r="D17" s="410">
        <v>212</v>
      </c>
      <c r="E17" s="478">
        <v>17154</v>
      </c>
      <c r="F17" s="478">
        <v>28191</v>
      </c>
      <c r="G17" s="485">
        <v>47850</v>
      </c>
    </row>
    <row r="18" spans="1:7" ht="14.4" customHeight="1" x14ac:dyDescent="0.3">
      <c r="A18" s="481" t="s">
        <v>816</v>
      </c>
      <c r="B18" s="410">
        <v>1384</v>
      </c>
      <c r="C18" s="410">
        <v>1355</v>
      </c>
      <c r="D18" s="410">
        <v>2378</v>
      </c>
      <c r="E18" s="478">
        <v>305636</v>
      </c>
      <c r="F18" s="478">
        <v>278762</v>
      </c>
      <c r="G18" s="485">
        <v>535630</v>
      </c>
    </row>
    <row r="19" spans="1:7" ht="14.4" customHeight="1" x14ac:dyDescent="0.3">
      <c r="A19" s="481" t="s">
        <v>817</v>
      </c>
      <c r="B19" s="410"/>
      <c r="C19" s="410"/>
      <c r="D19" s="410">
        <v>372</v>
      </c>
      <c r="E19" s="478"/>
      <c r="F19" s="478"/>
      <c r="G19" s="485">
        <v>80754</v>
      </c>
    </row>
    <row r="20" spans="1:7" ht="14.4" customHeight="1" x14ac:dyDescent="0.3">
      <c r="A20" s="481" t="s">
        <v>818</v>
      </c>
      <c r="B20" s="410">
        <v>746</v>
      </c>
      <c r="C20" s="410">
        <v>1094</v>
      </c>
      <c r="D20" s="410">
        <v>1630</v>
      </c>
      <c r="E20" s="478">
        <v>154011</v>
      </c>
      <c r="F20" s="478">
        <v>237529</v>
      </c>
      <c r="G20" s="485">
        <v>380110</v>
      </c>
    </row>
    <row r="21" spans="1:7" ht="14.4" customHeight="1" x14ac:dyDescent="0.3">
      <c r="A21" s="481" t="s">
        <v>819</v>
      </c>
      <c r="B21" s="410">
        <v>1216</v>
      </c>
      <c r="C21" s="410">
        <v>5046</v>
      </c>
      <c r="D21" s="410"/>
      <c r="E21" s="478">
        <v>268451</v>
      </c>
      <c r="F21" s="478">
        <v>1452477</v>
      </c>
      <c r="G21" s="485"/>
    </row>
    <row r="22" spans="1:7" ht="14.4" customHeight="1" x14ac:dyDescent="0.3">
      <c r="A22" s="481" t="s">
        <v>820</v>
      </c>
      <c r="B22" s="410">
        <v>3296</v>
      </c>
      <c r="C22" s="410">
        <v>5876</v>
      </c>
      <c r="D22" s="410">
        <v>7495</v>
      </c>
      <c r="E22" s="478">
        <v>888601</v>
      </c>
      <c r="F22" s="478">
        <v>1510548</v>
      </c>
      <c r="G22" s="485">
        <v>2266628</v>
      </c>
    </row>
    <row r="23" spans="1:7" ht="14.4" customHeight="1" x14ac:dyDescent="0.3">
      <c r="A23" s="481" t="s">
        <v>821</v>
      </c>
      <c r="B23" s="410">
        <v>691</v>
      </c>
      <c r="C23" s="410">
        <v>1216</v>
      </c>
      <c r="D23" s="410"/>
      <c r="E23" s="478">
        <v>123115</v>
      </c>
      <c r="F23" s="478">
        <v>243234</v>
      </c>
      <c r="G23" s="485"/>
    </row>
    <row r="24" spans="1:7" ht="14.4" customHeight="1" x14ac:dyDescent="0.3">
      <c r="A24" s="481" t="s">
        <v>822</v>
      </c>
      <c r="B24" s="410">
        <v>773</v>
      </c>
      <c r="C24" s="410">
        <v>2107</v>
      </c>
      <c r="D24" s="410">
        <v>1136</v>
      </c>
      <c r="E24" s="478">
        <v>217222</v>
      </c>
      <c r="F24" s="478">
        <v>458918</v>
      </c>
      <c r="G24" s="485">
        <v>245999</v>
      </c>
    </row>
    <row r="25" spans="1:7" ht="14.4" customHeight="1" x14ac:dyDescent="0.3">
      <c r="A25" s="481" t="s">
        <v>823</v>
      </c>
      <c r="B25" s="410">
        <v>1504</v>
      </c>
      <c r="C25" s="410">
        <v>2094</v>
      </c>
      <c r="D25" s="410">
        <v>1870</v>
      </c>
      <c r="E25" s="478">
        <v>1482493</v>
      </c>
      <c r="F25" s="478">
        <v>1544048</v>
      </c>
      <c r="G25" s="485">
        <v>1383039</v>
      </c>
    </row>
    <row r="26" spans="1:7" ht="14.4" customHeight="1" x14ac:dyDescent="0.3">
      <c r="A26" s="481" t="s">
        <v>824</v>
      </c>
      <c r="B26" s="410">
        <v>5859</v>
      </c>
      <c r="C26" s="410">
        <v>7599</v>
      </c>
      <c r="D26" s="410">
        <v>7920</v>
      </c>
      <c r="E26" s="478">
        <v>1597296</v>
      </c>
      <c r="F26" s="478">
        <v>2068493</v>
      </c>
      <c r="G26" s="485">
        <v>2297819</v>
      </c>
    </row>
    <row r="27" spans="1:7" ht="14.4" customHeight="1" x14ac:dyDescent="0.3">
      <c r="A27" s="481" t="s">
        <v>825</v>
      </c>
      <c r="B27" s="410">
        <v>1459</v>
      </c>
      <c r="C27" s="410">
        <v>3814</v>
      </c>
      <c r="D27" s="410">
        <v>1929</v>
      </c>
      <c r="E27" s="478">
        <v>311416</v>
      </c>
      <c r="F27" s="478">
        <v>912936</v>
      </c>
      <c r="G27" s="485">
        <v>407245</v>
      </c>
    </row>
    <row r="28" spans="1:7" ht="14.4" customHeight="1" thickBot="1" x14ac:dyDescent="0.35">
      <c r="A28" s="477" t="s">
        <v>826</v>
      </c>
      <c r="B28" s="416">
        <v>2596</v>
      </c>
      <c r="C28" s="416">
        <v>3790</v>
      </c>
      <c r="D28" s="416">
        <v>2967</v>
      </c>
      <c r="E28" s="476">
        <v>525105</v>
      </c>
      <c r="F28" s="476">
        <v>764479</v>
      </c>
      <c r="G28" s="486">
        <v>632457</v>
      </c>
    </row>
    <row r="29" spans="1:7" ht="14.4" customHeight="1" x14ac:dyDescent="0.3">
      <c r="A29" s="482" t="s">
        <v>801</v>
      </c>
    </row>
    <row r="30" spans="1:7" ht="14.4" customHeight="1" x14ac:dyDescent="0.3">
      <c r="A30" s="483" t="s">
        <v>802</v>
      </c>
    </row>
    <row r="31" spans="1:7" ht="14.4" customHeight="1" x14ac:dyDescent="0.3">
      <c r="A31" s="482" t="s">
        <v>803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954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76233</v>
      </c>
      <c r="G3" s="78">
        <f t="shared" si="0"/>
        <v>22905105</v>
      </c>
      <c r="H3" s="58"/>
      <c r="I3" s="58"/>
      <c r="J3" s="78">
        <f t="shared" si="0"/>
        <v>73200</v>
      </c>
      <c r="K3" s="78">
        <f t="shared" si="0"/>
        <v>22937664</v>
      </c>
      <c r="L3" s="58"/>
      <c r="M3" s="58"/>
      <c r="N3" s="78">
        <f t="shared" si="0"/>
        <v>69596</v>
      </c>
      <c r="O3" s="78">
        <f t="shared" si="0"/>
        <v>23299426</v>
      </c>
      <c r="P3" s="59">
        <f>IF(G3=0,0,O3/G3)</f>
        <v>1.0172154198812884</v>
      </c>
      <c r="Q3" s="79">
        <f>IF(N3=0,0,O3/N3)</f>
        <v>334.78110810966149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828</v>
      </c>
      <c r="B6" s="401" t="s">
        <v>379</v>
      </c>
      <c r="C6" s="401" t="s">
        <v>829</v>
      </c>
      <c r="D6" s="401" t="s">
        <v>830</v>
      </c>
      <c r="E6" s="401" t="s">
        <v>831</v>
      </c>
      <c r="F6" s="404"/>
      <c r="G6" s="404"/>
      <c r="H6" s="401"/>
      <c r="I6" s="401"/>
      <c r="J6" s="404"/>
      <c r="K6" s="404"/>
      <c r="L6" s="401"/>
      <c r="M6" s="401"/>
      <c r="N6" s="404">
        <v>1</v>
      </c>
      <c r="O6" s="404">
        <v>2226</v>
      </c>
      <c r="P6" s="425"/>
      <c r="Q6" s="405">
        <v>2226</v>
      </c>
    </row>
    <row r="7" spans="1:17" ht="14.4" customHeight="1" x14ac:dyDescent="0.3">
      <c r="A7" s="406" t="s">
        <v>828</v>
      </c>
      <c r="B7" s="407" t="s">
        <v>379</v>
      </c>
      <c r="C7" s="407" t="s">
        <v>829</v>
      </c>
      <c r="D7" s="407" t="s">
        <v>832</v>
      </c>
      <c r="E7" s="407" t="s">
        <v>833</v>
      </c>
      <c r="F7" s="410">
        <v>2</v>
      </c>
      <c r="G7" s="410">
        <v>832</v>
      </c>
      <c r="H7" s="407">
        <v>1</v>
      </c>
      <c r="I7" s="407">
        <v>416</v>
      </c>
      <c r="J7" s="410"/>
      <c r="K7" s="410"/>
      <c r="L7" s="407"/>
      <c r="M7" s="407"/>
      <c r="N7" s="410"/>
      <c r="O7" s="410"/>
      <c r="P7" s="479"/>
      <c r="Q7" s="411"/>
    </row>
    <row r="8" spans="1:17" ht="14.4" customHeight="1" x14ac:dyDescent="0.3">
      <c r="A8" s="406" t="s">
        <v>828</v>
      </c>
      <c r="B8" s="407" t="s">
        <v>379</v>
      </c>
      <c r="C8" s="407" t="s">
        <v>829</v>
      </c>
      <c r="D8" s="407" t="s">
        <v>834</v>
      </c>
      <c r="E8" s="407" t="s">
        <v>835</v>
      </c>
      <c r="F8" s="410">
        <v>1</v>
      </c>
      <c r="G8" s="410">
        <v>214</v>
      </c>
      <c r="H8" s="407">
        <v>1</v>
      </c>
      <c r="I8" s="407">
        <v>214</v>
      </c>
      <c r="J8" s="410"/>
      <c r="K8" s="410"/>
      <c r="L8" s="407"/>
      <c r="M8" s="407"/>
      <c r="N8" s="410">
        <v>1</v>
      </c>
      <c r="O8" s="410">
        <v>231</v>
      </c>
      <c r="P8" s="479">
        <v>1.0794392523364487</v>
      </c>
      <c r="Q8" s="411">
        <v>231</v>
      </c>
    </row>
    <row r="9" spans="1:17" ht="14.4" customHeight="1" x14ac:dyDescent="0.3">
      <c r="A9" s="406" t="s">
        <v>828</v>
      </c>
      <c r="B9" s="407" t="s">
        <v>379</v>
      </c>
      <c r="C9" s="407" t="s">
        <v>829</v>
      </c>
      <c r="D9" s="407" t="s">
        <v>836</v>
      </c>
      <c r="E9" s="407" t="s">
        <v>837</v>
      </c>
      <c r="F9" s="410">
        <v>13217</v>
      </c>
      <c r="G9" s="410">
        <v>708331</v>
      </c>
      <c r="H9" s="407">
        <v>1</v>
      </c>
      <c r="I9" s="407">
        <v>53.59241885450556</v>
      </c>
      <c r="J9" s="410">
        <v>11214</v>
      </c>
      <c r="K9" s="410">
        <v>605556</v>
      </c>
      <c r="L9" s="407">
        <v>0.85490540439427332</v>
      </c>
      <c r="M9" s="407">
        <v>54</v>
      </c>
      <c r="N9" s="410">
        <v>9992</v>
      </c>
      <c r="O9" s="410">
        <v>579536</v>
      </c>
      <c r="P9" s="479">
        <v>0.81817116574031068</v>
      </c>
      <c r="Q9" s="411">
        <v>58</v>
      </c>
    </row>
    <row r="10" spans="1:17" ht="14.4" customHeight="1" x14ac:dyDescent="0.3">
      <c r="A10" s="406" t="s">
        <v>828</v>
      </c>
      <c r="B10" s="407" t="s">
        <v>379</v>
      </c>
      <c r="C10" s="407" t="s">
        <v>829</v>
      </c>
      <c r="D10" s="407" t="s">
        <v>838</v>
      </c>
      <c r="E10" s="407" t="s">
        <v>839</v>
      </c>
      <c r="F10" s="410">
        <v>706</v>
      </c>
      <c r="G10" s="410">
        <v>85840</v>
      </c>
      <c r="H10" s="407">
        <v>1</v>
      </c>
      <c r="I10" s="407">
        <v>121.58640226628896</v>
      </c>
      <c r="J10" s="410">
        <v>610</v>
      </c>
      <c r="K10" s="410">
        <v>75030</v>
      </c>
      <c r="L10" s="407">
        <v>0.87406803355079221</v>
      </c>
      <c r="M10" s="407">
        <v>123</v>
      </c>
      <c r="N10" s="410">
        <v>606</v>
      </c>
      <c r="O10" s="410">
        <v>79386</v>
      </c>
      <c r="P10" s="479">
        <v>0.92481360671015844</v>
      </c>
      <c r="Q10" s="411">
        <v>131</v>
      </c>
    </row>
    <row r="11" spans="1:17" ht="14.4" customHeight="1" x14ac:dyDescent="0.3">
      <c r="A11" s="406" t="s">
        <v>828</v>
      </c>
      <c r="B11" s="407" t="s">
        <v>379</v>
      </c>
      <c r="C11" s="407" t="s">
        <v>829</v>
      </c>
      <c r="D11" s="407" t="s">
        <v>840</v>
      </c>
      <c r="E11" s="407" t="s">
        <v>841</v>
      </c>
      <c r="F11" s="410">
        <v>53</v>
      </c>
      <c r="G11" s="410">
        <v>9276</v>
      </c>
      <c r="H11" s="407">
        <v>1</v>
      </c>
      <c r="I11" s="407">
        <v>175.01886792452831</v>
      </c>
      <c r="J11" s="410">
        <v>31</v>
      </c>
      <c r="K11" s="410">
        <v>5487</v>
      </c>
      <c r="L11" s="407">
        <v>0.59152652005174644</v>
      </c>
      <c r="M11" s="407">
        <v>177</v>
      </c>
      <c r="N11" s="410">
        <v>33</v>
      </c>
      <c r="O11" s="410">
        <v>6237</v>
      </c>
      <c r="P11" s="479">
        <v>0.67238033635187577</v>
      </c>
      <c r="Q11" s="411">
        <v>189</v>
      </c>
    </row>
    <row r="12" spans="1:17" ht="14.4" customHeight="1" x14ac:dyDescent="0.3">
      <c r="A12" s="406" t="s">
        <v>828</v>
      </c>
      <c r="B12" s="407" t="s">
        <v>379</v>
      </c>
      <c r="C12" s="407" t="s">
        <v>829</v>
      </c>
      <c r="D12" s="407" t="s">
        <v>842</v>
      </c>
      <c r="E12" s="407" t="s">
        <v>843</v>
      </c>
      <c r="F12" s="410"/>
      <c r="G12" s="410"/>
      <c r="H12" s="407"/>
      <c r="I12" s="407"/>
      <c r="J12" s="410">
        <v>2</v>
      </c>
      <c r="K12" s="410">
        <v>4024</v>
      </c>
      <c r="L12" s="407"/>
      <c r="M12" s="407">
        <v>2012</v>
      </c>
      <c r="N12" s="410"/>
      <c r="O12" s="410"/>
      <c r="P12" s="479"/>
      <c r="Q12" s="411"/>
    </row>
    <row r="13" spans="1:17" ht="14.4" customHeight="1" x14ac:dyDescent="0.3">
      <c r="A13" s="406" t="s">
        <v>828</v>
      </c>
      <c r="B13" s="407" t="s">
        <v>379</v>
      </c>
      <c r="C13" s="407" t="s">
        <v>829</v>
      </c>
      <c r="D13" s="407" t="s">
        <v>844</v>
      </c>
      <c r="E13" s="407" t="s">
        <v>845</v>
      </c>
      <c r="F13" s="410">
        <v>20</v>
      </c>
      <c r="G13" s="410">
        <v>7615</v>
      </c>
      <c r="H13" s="407">
        <v>1</v>
      </c>
      <c r="I13" s="407">
        <v>380.75</v>
      </c>
      <c r="J13" s="410">
        <v>23</v>
      </c>
      <c r="K13" s="410">
        <v>8832</v>
      </c>
      <c r="L13" s="407">
        <v>1.1598161523309258</v>
      </c>
      <c r="M13" s="407">
        <v>384</v>
      </c>
      <c r="N13" s="410">
        <v>15</v>
      </c>
      <c r="O13" s="410">
        <v>6105</v>
      </c>
      <c r="P13" s="479">
        <v>0.80170715692711758</v>
      </c>
      <c r="Q13" s="411">
        <v>407</v>
      </c>
    </row>
    <row r="14" spans="1:17" ht="14.4" customHeight="1" x14ac:dyDescent="0.3">
      <c r="A14" s="406" t="s">
        <v>828</v>
      </c>
      <c r="B14" s="407" t="s">
        <v>379</v>
      </c>
      <c r="C14" s="407" t="s">
        <v>829</v>
      </c>
      <c r="D14" s="407" t="s">
        <v>846</v>
      </c>
      <c r="E14" s="407" t="s">
        <v>847</v>
      </c>
      <c r="F14" s="410">
        <v>2133</v>
      </c>
      <c r="G14" s="410">
        <v>362490</v>
      </c>
      <c r="H14" s="407">
        <v>1</v>
      </c>
      <c r="I14" s="407">
        <v>169.943741209564</v>
      </c>
      <c r="J14" s="410">
        <v>2776</v>
      </c>
      <c r="K14" s="410">
        <v>477472</v>
      </c>
      <c r="L14" s="407">
        <v>1.3172004744958481</v>
      </c>
      <c r="M14" s="407">
        <v>172</v>
      </c>
      <c r="N14" s="410">
        <v>2204</v>
      </c>
      <c r="O14" s="410">
        <v>394516</v>
      </c>
      <c r="P14" s="479">
        <v>1.0883500234489227</v>
      </c>
      <c r="Q14" s="411">
        <v>179</v>
      </c>
    </row>
    <row r="15" spans="1:17" ht="14.4" customHeight="1" x14ac:dyDescent="0.3">
      <c r="A15" s="406" t="s">
        <v>828</v>
      </c>
      <c r="B15" s="407" t="s">
        <v>379</v>
      </c>
      <c r="C15" s="407" t="s">
        <v>829</v>
      </c>
      <c r="D15" s="407" t="s">
        <v>848</v>
      </c>
      <c r="E15" s="407" t="s">
        <v>849</v>
      </c>
      <c r="F15" s="410">
        <v>11</v>
      </c>
      <c r="G15" s="410">
        <v>5817</v>
      </c>
      <c r="H15" s="407">
        <v>1</v>
      </c>
      <c r="I15" s="407">
        <v>528.81818181818187</v>
      </c>
      <c r="J15" s="410">
        <v>17</v>
      </c>
      <c r="K15" s="410">
        <v>9061</v>
      </c>
      <c r="L15" s="407">
        <v>1.5576757778923844</v>
      </c>
      <c r="M15" s="407">
        <v>533</v>
      </c>
      <c r="N15" s="410">
        <v>3</v>
      </c>
      <c r="O15" s="410">
        <v>1707</v>
      </c>
      <c r="P15" s="479">
        <v>0.29345023207839094</v>
      </c>
      <c r="Q15" s="411">
        <v>569</v>
      </c>
    </row>
    <row r="16" spans="1:17" ht="14.4" customHeight="1" x14ac:dyDescent="0.3">
      <c r="A16" s="406" t="s">
        <v>828</v>
      </c>
      <c r="B16" s="407" t="s">
        <v>379</v>
      </c>
      <c r="C16" s="407" t="s">
        <v>829</v>
      </c>
      <c r="D16" s="407" t="s">
        <v>850</v>
      </c>
      <c r="E16" s="407" t="s">
        <v>851</v>
      </c>
      <c r="F16" s="410">
        <v>1162</v>
      </c>
      <c r="G16" s="410">
        <v>370320</v>
      </c>
      <c r="H16" s="407">
        <v>1</v>
      </c>
      <c r="I16" s="407">
        <v>318.6919104991394</v>
      </c>
      <c r="J16" s="410">
        <v>1239</v>
      </c>
      <c r="K16" s="410">
        <v>398958</v>
      </c>
      <c r="L16" s="407">
        <v>1.0773331173039533</v>
      </c>
      <c r="M16" s="407">
        <v>322</v>
      </c>
      <c r="N16" s="410">
        <v>1582</v>
      </c>
      <c r="O16" s="410">
        <v>529970</v>
      </c>
      <c r="P16" s="479">
        <v>1.4311136314538777</v>
      </c>
      <c r="Q16" s="411">
        <v>335</v>
      </c>
    </row>
    <row r="17" spans="1:17" ht="14.4" customHeight="1" x14ac:dyDescent="0.3">
      <c r="A17" s="406" t="s">
        <v>828</v>
      </c>
      <c r="B17" s="407" t="s">
        <v>379</v>
      </c>
      <c r="C17" s="407" t="s">
        <v>829</v>
      </c>
      <c r="D17" s="407" t="s">
        <v>852</v>
      </c>
      <c r="E17" s="407" t="s">
        <v>853</v>
      </c>
      <c r="F17" s="410">
        <v>472</v>
      </c>
      <c r="G17" s="410">
        <v>206247</v>
      </c>
      <c r="H17" s="407">
        <v>1</v>
      </c>
      <c r="I17" s="407">
        <v>436.96398305084745</v>
      </c>
      <c r="J17" s="410">
        <v>221</v>
      </c>
      <c r="K17" s="410">
        <v>97019</v>
      </c>
      <c r="L17" s="407">
        <v>0.47040199372596936</v>
      </c>
      <c r="M17" s="407">
        <v>439</v>
      </c>
      <c r="N17" s="410">
        <v>222</v>
      </c>
      <c r="O17" s="410">
        <v>101676</v>
      </c>
      <c r="P17" s="479">
        <v>0.4929817160976887</v>
      </c>
      <c r="Q17" s="411">
        <v>458</v>
      </c>
    </row>
    <row r="18" spans="1:17" ht="14.4" customHeight="1" x14ac:dyDescent="0.3">
      <c r="A18" s="406" t="s">
        <v>828</v>
      </c>
      <c r="B18" s="407" t="s">
        <v>379</v>
      </c>
      <c r="C18" s="407" t="s">
        <v>829</v>
      </c>
      <c r="D18" s="407" t="s">
        <v>854</v>
      </c>
      <c r="E18" s="407" t="s">
        <v>855</v>
      </c>
      <c r="F18" s="410">
        <v>6424</v>
      </c>
      <c r="G18" s="410">
        <v>2179594</v>
      </c>
      <c r="H18" s="407">
        <v>1</v>
      </c>
      <c r="I18" s="407">
        <v>339.28922789539229</v>
      </c>
      <c r="J18" s="410">
        <v>7262</v>
      </c>
      <c r="K18" s="410">
        <v>2476342</v>
      </c>
      <c r="L18" s="407">
        <v>1.1361482918378376</v>
      </c>
      <c r="M18" s="407">
        <v>341</v>
      </c>
      <c r="N18" s="410">
        <v>7539</v>
      </c>
      <c r="O18" s="410">
        <v>2631111</v>
      </c>
      <c r="P18" s="479">
        <v>1.207156470425226</v>
      </c>
      <c r="Q18" s="411">
        <v>349</v>
      </c>
    </row>
    <row r="19" spans="1:17" ht="14.4" customHeight="1" x14ac:dyDescent="0.3">
      <c r="A19" s="406" t="s">
        <v>828</v>
      </c>
      <c r="B19" s="407" t="s">
        <v>379</v>
      </c>
      <c r="C19" s="407" t="s">
        <v>829</v>
      </c>
      <c r="D19" s="407" t="s">
        <v>856</v>
      </c>
      <c r="E19" s="407" t="s">
        <v>857</v>
      </c>
      <c r="F19" s="410">
        <v>12</v>
      </c>
      <c r="G19" s="410">
        <v>19110</v>
      </c>
      <c r="H19" s="407">
        <v>1</v>
      </c>
      <c r="I19" s="407">
        <v>1592.5</v>
      </c>
      <c r="J19" s="410">
        <v>9</v>
      </c>
      <c r="K19" s="410">
        <v>14382</v>
      </c>
      <c r="L19" s="407">
        <v>0.75259026687598118</v>
      </c>
      <c r="M19" s="407">
        <v>1598</v>
      </c>
      <c r="N19" s="410">
        <v>10</v>
      </c>
      <c r="O19" s="410">
        <v>16530</v>
      </c>
      <c r="P19" s="479">
        <v>0.86499215070643642</v>
      </c>
      <c r="Q19" s="411">
        <v>1653</v>
      </c>
    </row>
    <row r="20" spans="1:17" ht="14.4" customHeight="1" x14ac:dyDescent="0.3">
      <c r="A20" s="406" t="s">
        <v>828</v>
      </c>
      <c r="B20" s="407" t="s">
        <v>379</v>
      </c>
      <c r="C20" s="407" t="s">
        <v>829</v>
      </c>
      <c r="D20" s="407" t="s">
        <v>858</v>
      </c>
      <c r="E20" s="407" t="s">
        <v>859</v>
      </c>
      <c r="F20" s="410">
        <v>2</v>
      </c>
      <c r="G20" s="410">
        <v>6886</v>
      </c>
      <c r="H20" s="407">
        <v>1</v>
      </c>
      <c r="I20" s="407">
        <v>3443</v>
      </c>
      <c r="J20" s="410">
        <v>2</v>
      </c>
      <c r="K20" s="410">
        <v>6936</v>
      </c>
      <c r="L20" s="407">
        <v>1.0072611094975312</v>
      </c>
      <c r="M20" s="407">
        <v>3468</v>
      </c>
      <c r="N20" s="410"/>
      <c r="O20" s="410"/>
      <c r="P20" s="479"/>
      <c r="Q20" s="411"/>
    </row>
    <row r="21" spans="1:17" ht="14.4" customHeight="1" x14ac:dyDescent="0.3">
      <c r="A21" s="406" t="s">
        <v>828</v>
      </c>
      <c r="B21" s="407" t="s">
        <v>379</v>
      </c>
      <c r="C21" s="407" t="s">
        <v>829</v>
      </c>
      <c r="D21" s="407" t="s">
        <v>860</v>
      </c>
      <c r="E21" s="407" t="s">
        <v>861</v>
      </c>
      <c r="F21" s="410">
        <v>7</v>
      </c>
      <c r="G21" s="410">
        <v>41173</v>
      </c>
      <c r="H21" s="407">
        <v>1</v>
      </c>
      <c r="I21" s="407">
        <v>5881.8571428571431</v>
      </c>
      <c r="J21" s="410">
        <v>6</v>
      </c>
      <c r="K21" s="410">
        <v>35598</v>
      </c>
      <c r="L21" s="407">
        <v>0.86459573021154645</v>
      </c>
      <c r="M21" s="407">
        <v>5933</v>
      </c>
      <c r="N21" s="410">
        <v>9</v>
      </c>
      <c r="O21" s="410">
        <v>56034</v>
      </c>
      <c r="P21" s="479">
        <v>1.3609404221212931</v>
      </c>
      <c r="Q21" s="411">
        <v>6226</v>
      </c>
    </row>
    <row r="22" spans="1:17" ht="14.4" customHeight="1" x14ac:dyDescent="0.3">
      <c r="A22" s="406" t="s">
        <v>828</v>
      </c>
      <c r="B22" s="407" t="s">
        <v>379</v>
      </c>
      <c r="C22" s="407" t="s">
        <v>829</v>
      </c>
      <c r="D22" s="407" t="s">
        <v>862</v>
      </c>
      <c r="E22" s="407" t="s">
        <v>863</v>
      </c>
      <c r="F22" s="410">
        <v>2</v>
      </c>
      <c r="G22" s="410">
        <v>218</v>
      </c>
      <c r="H22" s="407">
        <v>1</v>
      </c>
      <c r="I22" s="407">
        <v>109</v>
      </c>
      <c r="J22" s="410">
        <v>5</v>
      </c>
      <c r="K22" s="410">
        <v>545</v>
      </c>
      <c r="L22" s="407">
        <v>2.5</v>
      </c>
      <c r="M22" s="407">
        <v>109</v>
      </c>
      <c r="N22" s="410">
        <v>5</v>
      </c>
      <c r="O22" s="410">
        <v>585</v>
      </c>
      <c r="P22" s="479">
        <v>2.6834862385321099</v>
      </c>
      <c r="Q22" s="411">
        <v>117</v>
      </c>
    </row>
    <row r="23" spans="1:17" ht="14.4" customHeight="1" x14ac:dyDescent="0.3">
      <c r="A23" s="406" t="s">
        <v>828</v>
      </c>
      <c r="B23" s="407" t="s">
        <v>379</v>
      </c>
      <c r="C23" s="407" t="s">
        <v>829</v>
      </c>
      <c r="D23" s="407" t="s">
        <v>864</v>
      </c>
      <c r="E23" s="407" t="s">
        <v>865</v>
      </c>
      <c r="F23" s="410">
        <v>15</v>
      </c>
      <c r="G23" s="410">
        <v>693</v>
      </c>
      <c r="H23" s="407">
        <v>1</v>
      </c>
      <c r="I23" s="407">
        <v>46.2</v>
      </c>
      <c r="J23" s="410">
        <v>11</v>
      </c>
      <c r="K23" s="410">
        <v>517</v>
      </c>
      <c r="L23" s="407">
        <v>0.74603174603174605</v>
      </c>
      <c r="M23" s="407">
        <v>47</v>
      </c>
      <c r="N23" s="410">
        <v>144</v>
      </c>
      <c r="O23" s="410">
        <v>7056</v>
      </c>
      <c r="P23" s="479">
        <v>10.181818181818182</v>
      </c>
      <c r="Q23" s="411">
        <v>49</v>
      </c>
    </row>
    <row r="24" spans="1:17" ht="14.4" customHeight="1" x14ac:dyDescent="0.3">
      <c r="A24" s="406" t="s">
        <v>828</v>
      </c>
      <c r="B24" s="407" t="s">
        <v>379</v>
      </c>
      <c r="C24" s="407" t="s">
        <v>829</v>
      </c>
      <c r="D24" s="407" t="s">
        <v>866</v>
      </c>
      <c r="E24" s="407" t="s">
        <v>867</v>
      </c>
      <c r="F24" s="410">
        <v>71</v>
      </c>
      <c r="G24" s="410">
        <v>26251</v>
      </c>
      <c r="H24" s="407">
        <v>1</v>
      </c>
      <c r="I24" s="407">
        <v>369.73239436619718</v>
      </c>
      <c r="J24" s="410">
        <v>51</v>
      </c>
      <c r="K24" s="410">
        <v>19176</v>
      </c>
      <c r="L24" s="407">
        <v>0.73048645765875586</v>
      </c>
      <c r="M24" s="407">
        <v>376</v>
      </c>
      <c r="N24" s="410">
        <v>75</v>
      </c>
      <c r="O24" s="410">
        <v>29025</v>
      </c>
      <c r="P24" s="479">
        <v>1.1056721648699097</v>
      </c>
      <c r="Q24" s="411">
        <v>387</v>
      </c>
    </row>
    <row r="25" spans="1:17" ht="14.4" customHeight="1" x14ac:dyDescent="0.3">
      <c r="A25" s="406" t="s">
        <v>828</v>
      </c>
      <c r="B25" s="407" t="s">
        <v>379</v>
      </c>
      <c r="C25" s="407" t="s">
        <v>829</v>
      </c>
      <c r="D25" s="407" t="s">
        <v>868</v>
      </c>
      <c r="E25" s="407" t="s">
        <v>869</v>
      </c>
      <c r="F25" s="410">
        <v>92</v>
      </c>
      <c r="G25" s="410">
        <v>3404</v>
      </c>
      <c r="H25" s="407">
        <v>1</v>
      </c>
      <c r="I25" s="407">
        <v>37</v>
      </c>
      <c r="J25" s="410">
        <v>71</v>
      </c>
      <c r="K25" s="410">
        <v>2627</v>
      </c>
      <c r="L25" s="407">
        <v>0.77173913043478259</v>
      </c>
      <c r="M25" s="407">
        <v>37</v>
      </c>
      <c r="N25" s="410">
        <v>95</v>
      </c>
      <c r="O25" s="410">
        <v>3610</v>
      </c>
      <c r="P25" s="479">
        <v>1.0605170387779084</v>
      </c>
      <c r="Q25" s="411">
        <v>38</v>
      </c>
    </row>
    <row r="26" spans="1:17" ht="14.4" customHeight="1" x14ac:dyDescent="0.3">
      <c r="A26" s="406" t="s">
        <v>828</v>
      </c>
      <c r="B26" s="407" t="s">
        <v>379</v>
      </c>
      <c r="C26" s="407" t="s">
        <v>829</v>
      </c>
      <c r="D26" s="407" t="s">
        <v>870</v>
      </c>
      <c r="E26" s="407" t="s">
        <v>871</v>
      </c>
      <c r="F26" s="410">
        <v>9</v>
      </c>
      <c r="G26" s="410">
        <v>2274</v>
      </c>
      <c r="H26" s="407">
        <v>1</v>
      </c>
      <c r="I26" s="407">
        <v>252.66666666666666</v>
      </c>
      <c r="J26" s="410">
        <v>2</v>
      </c>
      <c r="K26" s="410">
        <v>510</v>
      </c>
      <c r="L26" s="407">
        <v>0.22427440633245382</v>
      </c>
      <c r="M26" s="407">
        <v>255</v>
      </c>
      <c r="N26" s="410">
        <v>12</v>
      </c>
      <c r="O26" s="410">
        <v>3168</v>
      </c>
      <c r="P26" s="479">
        <v>1.3931398416886545</v>
      </c>
      <c r="Q26" s="411">
        <v>264</v>
      </c>
    </row>
    <row r="27" spans="1:17" ht="14.4" customHeight="1" x14ac:dyDescent="0.3">
      <c r="A27" s="406" t="s">
        <v>828</v>
      </c>
      <c r="B27" s="407" t="s">
        <v>379</v>
      </c>
      <c r="C27" s="407" t="s">
        <v>829</v>
      </c>
      <c r="D27" s="407" t="s">
        <v>872</v>
      </c>
      <c r="E27" s="407" t="s">
        <v>873</v>
      </c>
      <c r="F27" s="410">
        <v>1</v>
      </c>
      <c r="G27" s="410">
        <v>459</v>
      </c>
      <c r="H27" s="407">
        <v>1</v>
      </c>
      <c r="I27" s="407">
        <v>459</v>
      </c>
      <c r="J27" s="410"/>
      <c r="K27" s="410"/>
      <c r="L27" s="407"/>
      <c r="M27" s="407"/>
      <c r="N27" s="410"/>
      <c r="O27" s="410"/>
      <c r="P27" s="479"/>
      <c r="Q27" s="411"/>
    </row>
    <row r="28" spans="1:17" ht="14.4" customHeight="1" x14ac:dyDescent="0.3">
      <c r="A28" s="406" t="s">
        <v>828</v>
      </c>
      <c r="B28" s="407" t="s">
        <v>379</v>
      </c>
      <c r="C28" s="407" t="s">
        <v>829</v>
      </c>
      <c r="D28" s="407" t="s">
        <v>874</v>
      </c>
      <c r="E28" s="407" t="s">
        <v>875</v>
      </c>
      <c r="F28" s="410">
        <v>311</v>
      </c>
      <c r="G28" s="410">
        <v>208120</v>
      </c>
      <c r="H28" s="407">
        <v>1</v>
      </c>
      <c r="I28" s="407">
        <v>669.19614147909965</v>
      </c>
      <c r="J28" s="410">
        <v>321</v>
      </c>
      <c r="K28" s="410">
        <v>216996</v>
      </c>
      <c r="L28" s="407">
        <v>1.0426484720353641</v>
      </c>
      <c r="M28" s="407">
        <v>676</v>
      </c>
      <c r="N28" s="410">
        <v>411</v>
      </c>
      <c r="O28" s="410">
        <v>289344</v>
      </c>
      <c r="P28" s="479">
        <v>1.390274841437632</v>
      </c>
      <c r="Q28" s="411">
        <v>704</v>
      </c>
    </row>
    <row r="29" spans="1:17" ht="14.4" customHeight="1" x14ac:dyDescent="0.3">
      <c r="A29" s="406" t="s">
        <v>828</v>
      </c>
      <c r="B29" s="407" t="s">
        <v>379</v>
      </c>
      <c r="C29" s="407" t="s">
        <v>829</v>
      </c>
      <c r="D29" s="407" t="s">
        <v>876</v>
      </c>
      <c r="E29" s="407" t="s">
        <v>877</v>
      </c>
      <c r="F29" s="410">
        <v>34</v>
      </c>
      <c r="G29" s="410">
        <v>4640</v>
      </c>
      <c r="H29" s="407">
        <v>1</v>
      </c>
      <c r="I29" s="407">
        <v>136.47058823529412</v>
      </c>
      <c r="J29" s="410">
        <v>56</v>
      </c>
      <c r="K29" s="410">
        <v>7728</v>
      </c>
      <c r="L29" s="407">
        <v>1.6655172413793105</v>
      </c>
      <c r="M29" s="407">
        <v>138</v>
      </c>
      <c r="N29" s="410">
        <v>28</v>
      </c>
      <c r="O29" s="410">
        <v>4116</v>
      </c>
      <c r="P29" s="479">
        <v>0.88706896551724135</v>
      </c>
      <c r="Q29" s="411">
        <v>147</v>
      </c>
    </row>
    <row r="30" spans="1:17" ht="14.4" customHeight="1" x14ac:dyDescent="0.3">
      <c r="A30" s="406" t="s">
        <v>828</v>
      </c>
      <c r="B30" s="407" t="s">
        <v>379</v>
      </c>
      <c r="C30" s="407" t="s">
        <v>829</v>
      </c>
      <c r="D30" s="407" t="s">
        <v>878</v>
      </c>
      <c r="E30" s="407" t="s">
        <v>879</v>
      </c>
      <c r="F30" s="410">
        <v>4635</v>
      </c>
      <c r="G30" s="410">
        <v>1310352</v>
      </c>
      <c r="H30" s="407">
        <v>1</v>
      </c>
      <c r="I30" s="407">
        <v>282.70809061488671</v>
      </c>
      <c r="J30" s="410">
        <v>3659</v>
      </c>
      <c r="K30" s="410">
        <v>1042815</v>
      </c>
      <c r="L30" s="407">
        <v>0.79582814388805456</v>
      </c>
      <c r="M30" s="407">
        <v>285</v>
      </c>
      <c r="N30" s="410">
        <v>2997</v>
      </c>
      <c r="O30" s="410">
        <v>911088</v>
      </c>
      <c r="P30" s="479">
        <v>0.69530019414630573</v>
      </c>
      <c r="Q30" s="411">
        <v>304</v>
      </c>
    </row>
    <row r="31" spans="1:17" ht="14.4" customHeight="1" x14ac:dyDescent="0.3">
      <c r="A31" s="406" t="s">
        <v>828</v>
      </c>
      <c r="B31" s="407" t="s">
        <v>379</v>
      </c>
      <c r="C31" s="407" t="s">
        <v>829</v>
      </c>
      <c r="D31" s="407" t="s">
        <v>880</v>
      </c>
      <c r="E31" s="407" t="s">
        <v>881</v>
      </c>
      <c r="F31" s="410">
        <v>2</v>
      </c>
      <c r="G31" s="410">
        <v>6970</v>
      </c>
      <c r="H31" s="407">
        <v>1</v>
      </c>
      <c r="I31" s="407">
        <v>3485</v>
      </c>
      <c r="J31" s="410">
        <v>1</v>
      </c>
      <c r="K31" s="410">
        <v>3505</v>
      </c>
      <c r="L31" s="407">
        <v>0.50286944045911053</v>
      </c>
      <c r="M31" s="407">
        <v>3505</v>
      </c>
      <c r="N31" s="410">
        <v>3</v>
      </c>
      <c r="O31" s="410">
        <v>11121</v>
      </c>
      <c r="P31" s="479">
        <v>1.5955523672883787</v>
      </c>
      <c r="Q31" s="411">
        <v>3707</v>
      </c>
    </row>
    <row r="32" spans="1:17" ht="14.4" customHeight="1" x14ac:dyDescent="0.3">
      <c r="A32" s="406" t="s">
        <v>828</v>
      </c>
      <c r="B32" s="407" t="s">
        <v>379</v>
      </c>
      <c r="C32" s="407" t="s">
        <v>829</v>
      </c>
      <c r="D32" s="407" t="s">
        <v>882</v>
      </c>
      <c r="E32" s="407" t="s">
        <v>883</v>
      </c>
      <c r="F32" s="410">
        <v>5693</v>
      </c>
      <c r="G32" s="410">
        <v>2610604</v>
      </c>
      <c r="H32" s="407">
        <v>1</v>
      </c>
      <c r="I32" s="407">
        <v>458.56385034252588</v>
      </c>
      <c r="J32" s="410">
        <v>6133</v>
      </c>
      <c r="K32" s="410">
        <v>2833446</v>
      </c>
      <c r="L32" s="407">
        <v>1.0853603227452344</v>
      </c>
      <c r="M32" s="407">
        <v>462</v>
      </c>
      <c r="N32" s="410">
        <v>5925</v>
      </c>
      <c r="O32" s="410">
        <v>2926950</v>
      </c>
      <c r="P32" s="479">
        <v>1.1211773214168061</v>
      </c>
      <c r="Q32" s="411">
        <v>494</v>
      </c>
    </row>
    <row r="33" spans="1:17" ht="14.4" customHeight="1" x14ac:dyDescent="0.3">
      <c r="A33" s="406" t="s">
        <v>828</v>
      </c>
      <c r="B33" s="407" t="s">
        <v>379</v>
      </c>
      <c r="C33" s="407" t="s">
        <v>829</v>
      </c>
      <c r="D33" s="407" t="s">
        <v>884</v>
      </c>
      <c r="E33" s="407" t="s">
        <v>885</v>
      </c>
      <c r="F33" s="410">
        <v>1</v>
      </c>
      <c r="G33" s="410">
        <v>6094</v>
      </c>
      <c r="H33" s="407">
        <v>1</v>
      </c>
      <c r="I33" s="407">
        <v>6094</v>
      </c>
      <c r="J33" s="410"/>
      <c r="K33" s="410"/>
      <c r="L33" s="407"/>
      <c r="M33" s="407"/>
      <c r="N33" s="410"/>
      <c r="O33" s="410"/>
      <c r="P33" s="479"/>
      <c r="Q33" s="411"/>
    </row>
    <row r="34" spans="1:17" ht="14.4" customHeight="1" x14ac:dyDescent="0.3">
      <c r="A34" s="406" t="s">
        <v>828</v>
      </c>
      <c r="B34" s="407" t="s">
        <v>379</v>
      </c>
      <c r="C34" s="407" t="s">
        <v>829</v>
      </c>
      <c r="D34" s="407" t="s">
        <v>886</v>
      </c>
      <c r="E34" s="407" t="s">
        <v>887</v>
      </c>
      <c r="F34" s="410">
        <v>8455</v>
      </c>
      <c r="G34" s="410">
        <v>2973456</v>
      </c>
      <c r="H34" s="407">
        <v>1</v>
      </c>
      <c r="I34" s="407">
        <v>351.68018923713777</v>
      </c>
      <c r="J34" s="410">
        <v>7766</v>
      </c>
      <c r="K34" s="410">
        <v>2764696</v>
      </c>
      <c r="L34" s="407">
        <v>0.92979213413617012</v>
      </c>
      <c r="M34" s="407">
        <v>356</v>
      </c>
      <c r="N34" s="410">
        <v>7037</v>
      </c>
      <c r="O34" s="410">
        <v>2603690</v>
      </c>
      <c r="P34" s="479">
        <v>0.87564436803504075</v>
      </c>
      <c r="Q34" s="411">
        <v>370</v>
      </c>
    </row>
    <row r="35" spans="1:17" ht="14.4" customHeight="1" x14ac:dyDescent="0.3">
      <c r="A35" s="406" t="s">
        <v>828</v>
      </c>
      <c r="B35" s="407" t="s">
        <v>379</v>
      </c>
      <c r="C35" s="407" t="s">
        <v>829</v>
      </c>
      <c r="D35" s="407" t="s">
        <v>888</v>
      </c>
      <c r="E35" s="407" t="s">
        <v>889</v>
      </c>
      <c r="F35" s="410">
        <v>480</v>
      </c>
      <c r="G35" s="410">
        <v>1392315</v>
      </c>
      <c r="H35" s="407">
        <v>1</v>
      </c>
      <c r="I35" s="407">
        <v>2900.65625</v>
      </c>
      <c r="J35" s="410">
        <v>550</v>
      </c>
      <c r="K35" s="410">
        <v>1604350</v>
      </c>
      <c r="L35" s="407">
        <v>1.1522895321820135</v>
      </c>
      <c r="M35" s="407">
        <v>2917</v>
      </c>
      <c r="N35" s="410">
        <v>549</v>
      </c>
      <c r="O35" s="410">
        <v>1704645</v>
      </c>
      <c r="P35" s="479">
        <v>1.2243242369722369</v>
      </c>
      <c r="Q35" s="411">
        <v>3105</v>
      </c>
    </row>
    <row r="36" spans="1:17" ht="14.4" customHeight="1" x14ac:dyDescent="0.3">
      <c r="A36" s="406" t="s">
        <v>828</v>
      </c>
      <c r="B36" s="407" t="s">
        <v>379</v>
      </c>
      <c r="C36" s="407" t="s">
        <v>829</v>
      </c>
      <c r="D36" s="407" t="s">
        <v>890</v>
      </c>
      <c r="E36" s="407" t="s">
        <v>891</v>
      </c>
      <c r="F36" s="410">
        <v>1</v>
      </c>
      <c r="G36" s="410">
        <v>12788</v>
      </c>
      <c r="H36" s="407">
        <v>1</v>
      </c>
      <c r="I36" s="407">
        <v>12788</v>
      </c>
      <c r="J36" s="410"/>
      <c r="K36" s="410"/>
      <c r="L36" s="407"/>
      <c r="M36" s="407"/>
      <c r="N36" s="410"/>
      <c r="O36" s="410"/>
      <c r="P36" s="479"/>
      <c r="Q36" s="411"/>
    </row>
    <row r="37" spans="1:17" ht="14.4" customHeight="1" x14ac:dyDescent="0.3">
      <c r="A37" s="406" t="s">
        <v>828</v>
      </c>
      <c r="B37" s="407" t="s">
        <v>379</v>
      </c>
      <c r="C37" s="407" t="s">
        <v>829</v>
      </c>
      <c r="D37" s="407" t="s">
        <v>892</v>
      </c>
      <c r="E37" s="407" t="s">
        <v>893</v>
      </c>
      <c r="F37" s="410">
        <v>1644</v>
      </c>
      <c r="G37" s="410">
        <v>170371</v>
      </c>
      <c r="H37" s="407">
        <v>1</v>
      </c>
      <c r="I37" s="407">
        <v>103.63199513381996</v>
      </c>
      <c r="J37" s="410">
        <v>1437</v>
      </c>
      <c r="K37" s="410">
        <v>150885</v>
      </c>
      <c r="L37" s="407">
        <v>0.8856260748601581</v>
      </c>
      <c r="M37" s="407">
        <v>105</v>
      </c>
      <c r="N37" s="410">
        <v>1146</v>
      </c>
      <c r="O37" s="410">
        <v>127206</v>
      </c>
      <c r="P37" s="479">
        <v>0.74664115371747541</v>
      </c>
      <c r="Q37" s="411">
        <v>111</v>
      </c>
    </row>
    <row r="38" spans="1:17" ht="14.4" customHeight="1" x14ac:dyDescent="0.3">
      <c r="A38" s="406" t="s">
        <v>828</v>
      </c>
      <c r="B38" s="407" t="s">
        <v>379</v>
      </c>
      <c r="C38" s="407" t="s">
        <v>829</v>
      </c>
      <c r="D38" s="407" t="s">
        <v>894</v>
      </c>
      <c r="E38" s="407" t="s">
        <v>895</v>
      </c>
      <c r="F38" s="410">
        <v>200</v>
      </c>
      <c r="G38" s="410">
        <v>23121</v>
      </c>
      <c r="H38" s="407">
        <v>1</v>
      </c>
      <c r="I38" s="407">
        <v>115.605</v>
      </c>
      <c r="J38" s="410">
        <v>122</v>
      </c>
      <c r="K38" s="410">
        <v>14274</v>
      </c>
      <c r="L38" s="407">
        <v>0.61736084079408327</v>
      </c>
      <c r="M38" s="407">
        <v>117</v>
      </c>
      <c r="N38" s="410">
        <v>106</v>
      </c>
      <c r="O38" s="410">
        <v>13250</v>
      </c>
      <c r="P38" s="479">
        <v>0.57307209895765754</v>
      </c>
      <c r="Q38" s="411">
        <v>125</v>
      </c>
    </row>
    <row r="39" spans="1:17" ht="14.4" customHeight="1" x14ac:dyDescent="0.3">
      <c r="A39" s="406" t="s">
        <v>828</v>
      </c>
      <c r="B39" s="407" t="s">
        <v>379</v>
      </c>
      <c r="C39" s="407" t="s">
        <v>829</v>
      </c>
      <c r="D39" s="407" t="s">
        <v>896</v>
      </c>
      <c r="E39" s="407" t="s">
        <v>897</v>
      </c>
      <c r="F39" s="410">
        <v>73</v>
      </c>
      <c r="G39" s="410">
        <v>33553</v>
      </c>
      <c r="H39" s="407">
        <v>1</v>
      </c>
      <c r="I39" s="407">
        <v>459.63013698630135</v>
      </c>
      <c r="J39" s="410">
        <v>73</v>
      </c>
      <c r="K39" s="410">
        <v>33799</v>
      </c>
      <c r="L39" s="407">
        <v>1.0073316842011146</v>
      </c>
      <c r="M39" s="407">
        <v>463</v>
      </c>
      <c r="N39" s="410">
        <v>97</v>
      </c>
      <c r="O39" s="410">
        <v>48015</v>
      </c>
      <c r="P39" s="479">
        <v>1.4310195809614639</v>
      </c>
      <c r="Q39" s="411">
        <v>495</v>
      </c>
    </row>
    <row r="40" spans="1:17" ht="14.4" customHeight="1" x14ac:dyDescent="0.3">
      <c r="A40" s="406" t="s">
        <v>828</v>
      </c>
      <c r="B40" s="407" t="s">
        <v>379</v>
      </c>
      <c r="C40" s="407" t="s">
        <v>829</v>
      </c>
      <c r="D40" s="407" t="s">
        <v>898</v>
      </c>
      <c r="E40" s="407" t="s">
        <v>899</v>
      </c>
      <c r="F40" s="410">
        <v>110</v>
      </c>
      <c r="G40" s="410">
        <v>138310</v>
      </c>
      <c r="H40" s="407">
        <v>1</v>
      </c>
      <c r="I40" s="407">
        <v>1257.3636363636363</v>
      </c>
      <c r="J40" s="410">
        <v>110</v>
      </c>
      <c r="K40" s="410">
        <v>139480</v>
      </c>
      <c r="L40" s="407">
        <v>1.0084592581881282</v>
      </c>
      <c r="M40" s="407">
        <v>1268</v>
      </c>
      <c r="N40" s="410">
        <v>98</v>
      </c>
      <c r="O40" s="410">
        <v>125734</v>
      </c>
      <c r="P40" s="479">
        <v>0.909073819680428</v>
      </c>
      <c r="Q40" s="411">
        <v>1283</v>
      </c>
    </row>
    <row r="41" spans="1:17" ht="14.4" customHeight="1" x14ac:dyDescent="0.3">
      <c r="A41" s="406" t="s">
        <v>828</v>
      </c>
      <c r="B41" s="407" t="s">
        <v>379</v>
      </c>
      <c r="C41" s="407" t="s">
        <v>829</v>
      </c>
      <c r="D41" s="407" t="s">
        <v>900</v>
      </c>
      <c r="E41" s="407" t="s">
        <v>901</v>
      </c>
      <c r="F41" s="410">
        <v>2299</v>
      </c>
      <c r="G41" s="410">
        <v>993781</v>
      </c>
      <c r="H41" s="407">
        <v>1</v>
      </c>
      <c r="I41" s="407">
        <v>432.26663766855154</v>
      </c>
      <c r="J41" s="410">
        <v>2312</v>
      </c>
      <c r="K41" s="410">
        <v>1010344</v>
      </c>
      <c r="L41" s="407">
        <v>1.0166666498957013</v>
      </c>
      <c r="M41" s="407">
        <v>437</v>
      </c>
      <c r="N41" s="410">
        <v>2106</v>
      </c>
      <c r="O41" s="410">
        <v>960336</v>
      </c>
      <c r="P41" s="479">
        <v>0.96634570393275787</v>
      </c>
      <c r="Q41" s="411">
        <v>456</v>
      </c>
    </row>
    <row r="42" spans="1:17" ht="14.4" customHeight="1" x14ac:dyDescent="0.3">
      <c r="A42" s="406" t="s">
        <v>828</v>
      </c>
      <c r="B42" s="407" t="s">
        <v>379</v>
      </c>
      <c r="C42" s="407" t="s">
        <v>829</v>
      </c>
      <c r="D42" s="407" t="s">
        <v>902</v>
      </c>
      <c r="E42" s="407" t="s">
        <v>903</v>
      </c>
      <c r="F42" s="410">
        <v>13334</v>
      </c>
      <c r="G42" s="410">
        <v>715056</v>
      </c>
      <c r="H42" s="407">
        <v>1</v>
      </c>
      <c r="I42" s="407">
        <v>53.626518674066297</v>
      </c>
      <c r="J42" s="410">
        <v>12787</v>
      </c>
      <c r="K42" s="410">
        <v>690498</v>
      </c>
      <c r="L42" s="407">
        <v>0.96565583674565347</v>
      </c>
      <c r="M42" s="407">
        <v>54</v>
      </c>
      <c r="N42" s="410">
        <v>11949</v>
      </c>
      <c r="O42" s="410">
        <v>693042</v>
      </c>
      <c r="P42" s="479">
        <v>0.96921360005370205</v>
      </c>
      <c r="Q42" s="411">
        <v>58</v>
      </c>
    </row>
    <row r="43" spans="1:17" ht="14.4" customHeight="1" x14ac:dyDescent="0.3">
      <c r="A43" s="406" t="s">
        <v>828</v>
      </c>
      <c r="B43" s="407" t="s">
        <v>379</v>
      </c>
      <c r="C43" s="407" t="s">
        <v>829</v>
      </c>
      <c r="D43" s="407" t="s">
        <v>904</v>
      </c>
      <c r="E43" s="407" t="s">
        <v>905</v>
      </c>
      <c r="F43" s="410">
        <v>6</v>
      </c>
      <c r="G43" s="410">
        <v>13002</v>
      </c>
      <c r="H43" s="407">
        <v>1</v>
      </c>
      <c r="I43" s="407">
        <v>2167</v>
      </c>
      <c r="J43" s="410">
        <v>5</v>
      </c>
      <c r="K43" s="410">
        <v>10860</v>
      </c>
      <c r="L43" s="407">
        <v>0.83525611444393166</v>
      </c>
      <c r="M43" s="407">
        <v>2172</v>
      </c>
      <c r="N43" s="410">
        <v>125</v>
      </c>
      <c r="O43" s="410">
        <v>271625</v>
      </c>
      <c r="P43" s="479">
        <v>20.891016766651283</v>
      </c>
      <c r="Q43" s="411">
        <v>2173</v>
      </c>
    </row>
    <row r="44" spans="1:17" ht="14.4" customHeight="1" x14ac:dyDescent="0.3">
      <c r="A44" s="406" t="s">
        <v>828</v>
      </c>
      <c r="B44" s="407" t="s">
        <v>379</v>
      </c>
      <c r="C44" s="407" t="s">
        <v>829</v>
      </c>
      <c r="D44" s="407" t="s">
        <v>906</v>
      </c>
      <c r="E44" s="407" t="s">
        <v>907</v>
      </c>
      <c r="F44" s="410">
        <v>7488</v>
      </c>
      <c r="G44" s="410">
        <v>1249020</v>
      </c>
      <c r="H44" s="407">
        <v>1</v>
      </c>
      <c r="I44" s="407">
        <v>166.80288461538461</v>
      </c>
      <c r="J44" s="410">
        <v>7875</v>
      </c>
      <c r="K44" s="410">
        <v>1330875</v>
      </c>
      <c r="L44" s="407">
        <v>1.0655353797377143</v>
      </c>
      <c r="M44" s="407">
        <v>169</v>
      </c>
      <c r="N44" s="410">
        <v>7506</v>
      </c>
      <c r="O44" s="410">
        <v>1313550</v>
      </c>
      <c r="P44" s="479">
        <v>1.051664504971898</v>
      </c>
      <c r="Q44" s="411">
        <v>175</v>
      </c>
    </row>
    <row r="45" spans="1:17" ht="14.4" customHeight="1" x14ac:dyDescent="0.3">
      <c r="A45" s="406" t="s">
        <v>828</v>
      </c>
      <c r="B45" s="407" t="s">
        <v>379</v>
      </c>
      <c r="C45" s="407" t="s">
        <v>829</v>
      </c>
      <c r="D45" s="407" t="s">
        <v>908</v>
      </c>
      <c r="E45" s="407" t="s">
        <v>909</v>
      </c>
      <c r="F45" s="410">
        <v>1888</v>
      </c>
      <c r="G45" s="410">
        <v>150336</v>
      </c>
      <c r="H45" s="407">
        <v>1</v>
      </c>
      <c r="I45" s="407">
        <v>79.627118644067792</v>
      </c>
      <c r="J45" s="410">
        <v>1370</v>
      </c>
      <c r="K45" s="410">
        <v>110970</v>
      </c>
      <c r="L45" s="407">
        <v>0.7381465517241379</v>
      </c>
      <c r="M45" s="407">
        <v>81</v>
      </c>
      <c r="N45" s="410">
        <v>1755</v>
      </c>
      <c r="O45" s="410">
        <v>149175</v>
      </c>
      <c r="P45" s="479">
        <v>0.9922772988505747</v>
      </c>
      <c r="Q45" s="411">
        <v>85</v>
      </c>
    </row>
    <row r="46" spans="1:17" ht="14.4" customHeight="1" x14ac:dyDescent="0.3">
      <c r="A46" s="406" t="s">
        <v>828</v>
      </c>
      <c r="B46" s="407" t="s">
        <v>379</v>
      </c>
      <c r="C46" s="407" t="s">
        <v>829</v>
      </c>
      <c r="D46" s="407" t="s">
        <v>910</v>
      </c>
      <c r="E46" s="407" t="s">
        <v>911</v>
      </c>
      <c r="F46" s="410">
        <v>196</v>
      </c>
      <c r="G46" s="410">
        <v>31628</v>
      </c>
      <c r="H46" s="407">
        <v>1</v>
      </c>
      <c r="I46" s="407">
        <v>161.36734693877551</v>
      </c>
      <c r="J46" s="410">
        <v>216</v>
      </c>
      <c r="K46" s="410">
        <v>35208</v>
      </c>
      <c r="L46" s="407">
        <v>1.1131908435563425</v>
      </c>
      <c r="M46" s="407">
        <v>163</v>
      </c>
      <c r="N46" s="410">
        <v>198</v>
      </c>
      <c r="O46" s="410">
        <v>33462</v>
      </c>
      <c r="P46" s="479">
        <v>1.0579865941570761</v>
      </c>
      <c r="Q46" s="411">
        <v>169</v>
      </c>
    </row>
    <row r="47" spans="1:17" ht="14.4" customHeight="1" x14ac:dyDescent="0.3">
      <c r="A47" s="406" t="s">
        <v>828</v>
      </c>
      <c r="B47" s="407" t="s">
        <v>379</v>
      </c>
      <c r="C47" s="407" t="s">
        <v>829</v>
      </c>
      <c r="D47" s="407" t="s">
        <v>912</v>
      </c>
      <c r="E47" s="407" t="s">
        <v>913</v>
      </c>
      <c r="F47" s="410">
        <v>18</v>
      </c>
      <c r="G47" s="410">
        <v>496</v>
      </c>
      <c r="H47" s="407">
        <v>1</v>
      </c>
      <c r="I47" s="407">
        <v>27.555555555555557</v>
      </c>
      <c r="J47" s="410">
        <v>7</v>
      </c>
      <c r="K47" s="410">
        <v>196</v>
      </c>
      <c r="L47" s="407">
        <v>0.39516129032258063</v>
      </c>
      <c r="M47" s="407">
        <v>28</v>
      </c>
      <c r="N47" s="410">
        <v>80</v>
      </c>
      <c r="O47" s="410">
        <v>2320</v>
      </c>
      <c r="P47" s="479">
        <v>4.67741935483871</v>
      </c>
      <c r="Q47" s="411">
        <v>29</v>
      </c>
    </row>
    <row r="48" spans="1:17" ht="14.4" customHeight="1" x14ac:dyDescent="0.3">
      <c r="A48" s="406" t="s">
        <v>828</v>
      </c>
      <c r="B48" s="407" t="s">
        <v>379</v>
      </c>
      <c r="C48" s="407" t="s">
        <v>829</v>
      </c>
      <c r="D48" s="407" t="s">
        <v>914</v>
      </c>
      <c r="E48" s="407" t="s">
        <v>915</v>
      </c>
      <c r="F48" s="410">
        <v>336</v>
      </c>
      <c r="G48" s="410">
        <v>337548</v>
      </c>
      <c r="H48" s="407">
        <v>1</v>
      </c>
      <c r="I48" s="407">
        <v>1004.6071428571429</v>
      </c>
      <c r="J48" s="410">
        <v>483</v>
      </c>
      <c r="K48" s="410">
        <v>486864</v>
      </c>
      <c r="L48" s="407">
        <v>1.4423548650858544</v>
      </c>
      <c r="M48" s="407">
        <v>1008</v>
      </c>
      <c r="N48" s="410">
        <v>529</v>
      </c>
      <c r="O48" s="410">
        <v>534819</v>
      </c>
      <c r="P48" s="479">
        <v>1.5844235486508584</v>
      </c>
      <c r="Q48" s="411">
        <v>1011</v>
      </c>
    </row>
    <row r="49" spans="1:17" ht="14.4" customHeight="1" x14ac:dyDescent="0.3">
      <c r="A49" s="406" t="s">
        <v>828</v>
      </c>
      <c r="B49" s="407" t="s">
        <v>379</v>
      </c>
      <c r="C49" s="407" t="s">
        <v>829</v>
      </c>
      <c r="D49" s="407" t="s">
        <v>916</v>
      </c>
      <c r="E49" s="407" t="s">
        <v>917</v>
      </c>
      <c r="F49" s="410">
        <v>219</v>
      </c>
      <c r="G49" s="410">
        <v>36829</v>
      </c>
      <c r="H49" s="407">
        <v>1</v>
      </c>
      <c r="I49" s="407">
        <v>168.16894977168951</v>
      </c>
      <c r="J49" s="410">
        <v>122</v>
      </c>
      <c r="K49" s="410">
        <v>20740</v>
      </c>
      <c r="L49" s="407">
        <v>0.56314317521518364</v>
      </c>
      <c r="M49" s="407">
        <v>170</v>
      </c>
      <c r="N49" s="410">
        <v>141</v>
      </c>
      <c r="O49" s="410">
        <v>24816</v>
      </c>
      <c r="P49" s="479">
        <v>0.67381682912921881</v>
      </c>
      <c r="Q49" s="411">
        <v>176</v>
      </c>
    </row>
    <row r="50" spans="1:17" ht="14.4" customHeight="1" x14ac:dyDescent="0.3">
      <c r="A50" s="406" t="s">
        <v>828</v>
      </c>
      <c r="B50" s="407" t="s">
        <v>379</v>
      </c>
      <c r="C50" s="407" t="s">
        <v>829</v>
      </c>
      <c r="D50" s="407" t="s">
        <v>918</v>
      </c>
      <c r="E50" s="407" t="s">
        <v>919</v>
      </c>
      <c r="F50" s="410">
        <v>356</v>
      </c>
      <c r="G50" s="410">
        <v>799925</v>
      </c>
      <c r="H50" s="407">
        <v>1</v>
      </c>
      <c r="I50" s="407">
        <v>2246.9803370786517</v>
      </c>
      <c r="J50" s="410">
        <v>606</v>
      </c>
      <c r="K50" s="410">
        <v>1371984</v>
      </c>
      <c r="L50" s="407">
        <v>1.7151407944494796</v>
      </c>
      <c r="M50" s="407">
        <v>2264</v>
      </c>
      <c r="N50" s="410">
        <v>596</v>
      </c>
      <c r="O50" s="410">
        <v>1367224</v>
      </c>
      <c r="P50" s="479">
        <v>1.7091902365846798</v>
      </c>
      <c r="Q50" s="411">
        <v>2294</v>
      </c>
    </row>
    <row r="51" spans="1:17" ht="14.4" customHeight="1" x14ac:dyDescent="0.3">
      <c r="A51" s="406" t="s">
        <v>828</v>
      </c>
      <c r="B51" s="407" t="s">
        <v>379</v>
      </c>
      <c r="C51" s="407" t="s">
        <v>829</v>
      </c>
      <c r="D51" s="407" t="s">
        <v>920</v>
      </c>
      <c r="E51" s="407" t="s">
        <v>921</v>
      </c>
      <c r="F51" s="410">
        <v>529</v>
      </c>
      <c r="G51" s="410">
        <v>129570</v>
      </c>
      <c r="H51" s="407">
        <v>1</v>
      </c>
      <c r="I51" s="407">
        <v>244.93383742911152</v>
      </c>
      <c r="J51" s="410">
        <v>429</v>
      </c>
      <c r="K51" s="410">
        <v>105963</v>
      </c>
      <c r="L51" s="407">
        <v>0.81780504746469085</v>
      </c>
      <c r="M51" s="407">
        <v>247</v>
      </c>
      <c r="N51" s="410">
        <v>596</v>
      </c>
      <c r="O51" s="410">
        <v>156748</v>
      </c>
      <c r="P51" s="479">
        <v>1.2097553446013738</v>
      </c>
      <c r="Q51" s="411">
        <v>263</v>
      </c>
    </row>
    <row r="52" spans="1:17" ht="14.4" customHeight="1" x14ac:dyDescent="0.3">
      <c r="A52" s="406" t="s">
        <v>828</v>
      </c>
      <c r="B52" s="407" t="s">
        <v>379</v>
      </c>
      <c r="C52" s="407" t="s">
        <v>829</v>
      </c>
      <c r="D52" s="407" t="s">
        <v>922</v>
      </c>
      <c r="E52" s="407" t="s">
        <v>923</v>
      </c>
      <c r="F52" s="410">
        <v>1183</v>
      </c>
      <c r="G52" s="410">
        <v>2367313</v>
      </c>
      <c r="H52" s="407">
        <v>1</v>
      </c>
      <c r="I52" s="407">
        <v>2001.1098901098901</v>
      </c>
      <c r="J52" s="410">
        <v>997</v>
      </c>
      <c r="K52" s="410">
        <v>2005964</v>
      </c>
      <c r="L52" s="407">
        <v>0.84735900998304825</v>
      </c>
      <c r="M52" s="407">
        <v>2012</v>
      </c>
      <c r="N52" s="410">
        <v>889</v>
      </c>
      <c r="O52" s="410">
        <v>1893570</v>
      </c>
      <c r="P52" s="479">
        <v>0.79988155347433987</v>
      </c>
      <c r="Q52" s="411">
        <v>2130</v>
      </c>
    </row>
    <row r="53" spans="1:17" ht="14.4" customHeight="1" x14ac:dyDescent="0.3">
      <c r="A53" s="406" t="s">
        <v>828</v>
      </c>
      <c r="B53" s="407" t="s">
        <v>379</v>
      </c>
      <c r="C53" s="407" t="s">
        <v>829</v>
      </c>
      <c r="D53" s="407" t="s">
        <v>924</v>
      </c>
      <c r="E53" s="407" t="s">
        <v>925</v>
      </c>
      <c r="F53" s="410">
        <v>2</v>
      </c>
      <c r="G53" s="410">
        <v>450</v>
      </c>
      <c r="H53" s="407">
        <v>1</v>
      </c>
      <c r="I53" s="407">
        <v>225</v>
      </c>
      <c r="J53" s="410">
        <v>9</v>
      </c>
      <c r="K53" s="410">
        <v>2034</v>
      </c>
      <c r="L53" s="407">
        <v>4.5199999999999996</v>
      </c>
      <c r="M53" s="407">
        <v>226</v>
      </c>
      <c r="N53" s="410">
        <v>6</v>
      </c>
      <c r="O53" s="410">
        <v>1452</v>
      </c>
      <c r="P53" s="479">
        <v>3.2266666666666666</v>
      </c>
      <c r="Q53" s="411">
        <v>242</v>
      </c>
    </row>
    <row r="54" spans="1:17" ht="14.4" customHeight="1" x14ac:dyDescent="0.3">
      <c r="A54" s="406" t="s">
        <v>828</v>
      </c>
      <c r="B54" s="407" t="s">
        <v>379</v>
      </c>
      <c r="C54" s="407" t="s">
        <v>829</v>
      </c>
      <c r="D54" s="407" t="s">
        <v>926</v>
      </c>
      <c r="E54" s="407" t="s">
        <v>927</v>
      </c>
      <c r="F54" s="410">
        <v>4</v>
      </c>
      <c r="G54" s="410">
        <v>1646</v>
      </c>
      <c r="H54" s="407">
        <v>1</v>
      </c>
      <c r="I54" s="407">
        <v>411.5</v>
      </c>
      <c r="J54" s="410"/>
      <c r="K54" s="410"/>
      <c r="L54" s="407"/>
      <c r="M54" s="407"/>
      <c r="N54" s="410">
        <v>7</v>
      </c>
      <c r="O54" s="410">
        <v>2961</v>
      </c>
      <c r="P54" s="479">
        <v>1.7989064398541921</v>
      </c>
      <c r="Q54" s="411">
        <v>423</v>
      </c>
    </row>
    <row r="55" spans="1:17" ht="14.4" customHeight="1" x14ac:dyDescent="0.3">
      <c r="A55" s="406" t="s">
        <v>828</v>
      </c>
      <c r="B55" s="407" t="s">
        <v>379</v>
      </c>
      <c r="C55" s="407" t="s">
        <v>829</v>
      </c>
      <c r="D55" s="407" t="s">
        <v>928</v>
      </c>
      <c r="E55" s="407" t="s">
        <v>929</v>
      </c>
      <c r="F55" s="410"/>
      <c r="G55" s="410"/>
      <c r="H55" s="407"/>
      <c r="I55" s="407"/>
      <c r="J55" s="410"/>
      <c r="K55" s="410"/>
      <c r="L55" s="407"/>
      <c r="M55" s="407"/>
      <c r="N55" s="410">
        <v>2</v>
      </c>
      <c r="O55" s="410">
        <v>1694</v>
      </c>
      <c r="P55" s="479"/>
      <c r="Q55" s="411">
        <v>847</v>
      </c>
    </row>
    <row r="56" spans="1:17" ht="14.4" customHeight="1" x14ac:dyDescent="0.3">
      <c r="A56" s="406" t="s">
        <v>828</v>
      </c>
      <c r="B56" s="407" t="s">
        <v>379</v>
      </c>
      <c r="C56" s="407" t="s">
        <v>829</v>
      </c>
      <c r="D56" s="407" t="s">
        <v>930</v>
      </c>
      <c r="E56" s="407" t="s">
        <v>837</v>
      </c>
      <c r="F56" s="410">
        <v>6</v>
      </c>
      <c r="G56" s="410">
        <v>206</v>
      </c>
      <c r="H56" s="407">
        <v>1</v>
      </c>
      <c r="I56" s="407">
        <v>34.333333333333336</v>
      </c>
      <c r="J56" s="410">
        <v>4</v>
      </c>
      <c r="K56" s="410">
        <v>140</v>
      </c>
      <c r="L56" s="407">
        <v>0.67961165048543692</v>
      </c>
      <c r="M56" s="407">
        <v>35</v>
      </c>
      <c r="N56" s="410">
        <v>4</v>
      </c>
      <c r="O56" s="410">
        <v>148</v>
      </c>
      <c r="P56" s="479">
        <v>0.71844660194174759</v>
      </c>
      <c r="Q56" s="411">
        <v>37</v>
      </c>
    </row>
    <row r="57" spans="1:17" ht="14.4" customHeight="1" x14ac:dyDescent="0.3">
      <c r="A57" s="406" t="s">
        <v>828</v>
      </c>
      <c r="B57" s="407" t="s">
        <v>379</v>
      </c>
      <c r="C57" s="407" t="s">
        <v>829</v>
      </c>
      <c r="D57" s="407" t="s">
        <v>931</v>
      </c>
      <c r="E57" s="407" t="s">
        <v>932</v>
      </c>
      <c r="F57" s="410">
        <v>19</v>
      </c>
      <c r="G57" s="410">
        <v>96146</v>
      </c>
      <c r="H57" s="407">
        <v>1</v>
      </c>
      <c r="I57" s="407">
        <v>5060.3157894736842</v>
      </c>
      <c r="J57" s="410">
        <v>12</v>
      </c>
      <c r="K57" s="410">
        <v>61068</v>
      </c>
      <c r="L57" s="407">
        <v>0.63515902897676446</v>
      </c>
      <c r="M57" s="407">
        <v>5089</v>
      </c>
      <c r="N57" s="410">
        <v>11</v>
      </c>
      <c r="O57" s="410">
        <v>57376</v>
      </c>
      <c r="P57" s="479">
        <v>0.59675909554219619</v>
      </c>
      <c r="Q57" s="411">
        <v>5216</v>
      </c>
    </row>
    <row r="58" spans="1:17" ht="14.4" customHeight="1" x14ac:dyDescent="0.3">
      <c r="A58" s="406" t="s">
        <v>828</v>
      </c>
      <c r="B58" s="407" t="s">
        <v>379</v>
      </c>
      <c r="C58" s="407" t="s">
        <v>829</v>
      </c>
      <c r="D58" s="407" t="s">
        <v>933</v>
      </c>
      <c r="E58" s="407" t="s">
        <v>934</v>
      </c>
      <c r="F58" s="410">
        <v>1</v>
      </c>
      <c r="G58" s="410">
        <v>1022</v>
      </c>
      <c r="H58" s="407">
        <v>1</v>
      </c>
      <c r="I58" s="407">
        <v>1022</v>
      </c>
      <c r="J58" s="410"/>
      <c r="K58" s="410"/>
      <c r="L58" s="407"/>
      <c r="M58" s="407"/>
      <c r="N58" s="410">
        <v>3</v>
      </c>
      <c r="O58" s="410">
        <v>3165</v>
      </c>
      <c r="P58" s="479">
        <v>3.0968688845401173</v>
      </c>
      <c r="Q58" s="411">
        <v>1055</v>
      </c>
    </row>
    <row r="59" spans="1:17" ht="14.4" customHeight="1" x14ac:dyDescent="0.3">
      <c r="A59" s="406" t="s">
        <v>828</v>
      </c>
      <c r="B59" s="407" t="s">
        <v>379</v>
      </c>
      <c r="C59" s="407" t="s">
        <v>829</v>
      </c>
      <c r="D59" s="407" t="s">
        <v>935</v>
      </c>
      <c r="E59" s="407" t="s">
        <v>936</v>
      </c>
      <c r="F59" s="410">
        <v>112</v>
      </c>
      <c r="G59" s="410">
        <v>29938</v>
      </c>
      <c r="H59" s="407">
        <v>1</v>
      </c>
      <c r="I59" s="407">
        <v>267.30357142857144</v>
      </c>
      <c r="J59" s="410">
        <v>118</v>
      </c>
      <c r="K59" s="410">
        <v>31742</v>
      </c>
      <c r="L59" s="407">
        <v>1.0602578662569311</v>
      </c>
      <c r="M59" s="407">
        <v>269</v>
      </c>
      <c r="N59" s="410">
        <v>133</v>
      </c>
      <c r="O59" s="410">
        <v>38304</v>
      </c>
      <c r="P59" s="479">
        <v>1.2794441846482731</v>
      </c>
      <c r="Q59" s="411">
        <v>288</v>
      </c>
    </row>
    <row r="60" spans="1:17" ht="14.4" customHeight="1" x14ac:dyDescent="0.3">
      <c r="A60" s="406" t="s">
        <v>828</v>
      </c>
      <c r="B60" s="407" t="s">
        <v>379</v>
      </c>
      <c r="C60" s="407" t="s">
        <v>829</v>
      </c>
      <c r="D60" s="407" t="s">
        <v>937</v>
      </c>
      <c r="E60" s="407" t="s">
        <v>938</v>
      </c>
      <c r="F60" s="410">
        <v>3</v>
      </c>
      <c r="G60" s="410">
        <v>3108</v>
      </c>
      <c r="H60" s="407">
        <v>1</v>
      </c>
      <c r="I60" s="407">
        <v>1036</v>
      </c>
      <c r="J60" s="410">
        <v>3</v>
      </c>
      <c r="K60" s="410">
        <v>3150</v>
      </c>
      <c r="L60" s="407">
        <v>1.0135135135135136</v>
      </c>
      <c r="M60" s="407">
        <v>1050</v>
      </c>
      <c r="N60" s="410">
        <v>2</v>
      </c>
      <c r="O60" s="410">
        <v>2192</v>
      </c>
      <c r="P60" s="479">
        <v>0.70527670527670527</v>
      </c>
      <c r="Q60" s="411">
        <v>1096</v>
      </c>
    </row>
    <row r="61" spans="1:17" ht="14.4" customHeight="1" x14ac:dyDescent="0.3">
      <c r="A61" s="406" t="s">
        <v>828</v>
      </c>
      <c r="B61" s="407" t="s">
        <v>379</v>
      </c>
      <c r="C61" s="407" t="s">
        <v>829</v>
      </c>
      <c r="D61" s="407" t="s">
        <v>939</v>
      </c>
      <c r="E61" s="407" t="s">
        <v>940</v>
      </c>
      <c r="F61" s="410">
        <v>4</v>
      </c>
      <c r="G61" s="410">
        <v>405</v>
      </c>
      <c r="H61" s="407">
        <v>1</v>
      </c>
      <c r="I61" s="407">
        <v>101.25</v>
      </c>
      <c r="J61" s="410">
        <v>3</v>
      </c>
      <c r="K61" s="410">
        <v>309</v>
      </c>
      <c r="L61" s="407">
        <v>0.76296296296296295</v>
      </c>
      <c r="M61" s="407">
        <v>103</v>
      </c>
      <c r="N61" s="410">
        <v>19</v>
      </c>
      <c r="O61" s="410">
        <v>2033</v>
      </c>
      <c r="P61" s="479">
        <v>5.0197530864197528</v>
      </c>
      <c r="Q61" s="411">
        <v>107</v>
      </c>
    </row>
    <row r="62" spans="1:17" ht="14.4" customHeight="1" x14ac:dyDescent="0.3">
      <c r="A62" s="406" t="s">
        <v>828</v>
      </c>
      <c r="B62" s="407" t="s">
        <v>379</v>
      </c>
      <c r="C62" s="407" t="s">
        <v>829</v>
      </c>
      <c r="D62" s="407" t="s">
        <v>941</v>
      </c>
      <c r="E62" s="407" t="s">
        <v>942</v>
      </c>
      <c r="F62" s="410">
        <v>1</v>
      </c>
      <c r="G62" s="410">
        <v>229</v>
      </c>
      <c r="H62" s="407">
        <v>1</v>
      </c>
      <c r="I62" s="407">
        <v>229</v>
      </c>
      <c r="J62" s="410"/>
      <c r="K62" s="410"/>
      <c r="L62" s="407"/>
      <c r="M62" s="407"/>
      <c r="N62" s="410"/>
      <c r="O62" s="410"/>
      <c r="P62" s="479"/>
      <c r="Q62" s="411"/>
    </row>
    <row r="63" spans="1:17" ht="14.4" customHeight="1" x14ac:dyDescent="0.3">
      <c r="A63" s="406" t="s">
        <v>828</v>
      </c>
      <c r="B63" s="407" t="s">
        <v>379</v>
      </c>
      <c r="C63" s="407" t="s">
        <v>829</v>
      </c>
      <c r="D63" s="407" t="s">
        <v>943</v>
      </c>
      <c r="E63" s="407" t="s">
        <v>944</v>
      </c>
      <c r="F63" s="410">
        <v>6</v>
      </c>
      <c r="G63" s="410">
        <v>1824</v>
      </c>
      <c r="H63" s="407">
        <v>1</v>
      </c>
      <c r="I63" s="407">
        <v>304</v>
      </c>
      <c r="J63" s="410">
        <v>10</v>
      </c>
      <c r="K63" s="410">
        <v>3060</v>
      </c>
      <c r="L63" s="407">
        <v>1.6776315789473684</v>
      </c>
      <c r="M63" s="407">
        <v>306</v>
      </c>
      <c r="N63" s="410">
        <v>26</v>
      </c>
      <c r="O63" s="410">
        <v>8164</v>
      </c>
      <c r="P63" s="479">
        <v>4.4758771929824563</v>
      </c>
      <c r="Q63" s="411">
        <v>314</v>
      </c>
    </row>
    <row r="64" spans="1:17" ht="14.4" customHeight="1" x14ac:dyDescent="0.3">
      <c r="A64" s="406" t="s">
        <v>828</v>
      </c>
      <c r="B64" s="407" t="s">
        <v>379</v>
      </c>
      <c r="C64" s="407" t="s">
        <v>829</v>
      </c>
      <c r="D64" s="407" t="s">
        <v>945</v>
      </c>
      <c r="E64" s="407" t="s">
        <v>946</v>
      </c>
      <c r="F64" s="410">
        <v>3</v>
      </c>
      <c r="G64" s="410">
        <v>1454</v>
      </c>
      <c r="H64" s="407">
        <v>1</v>
      </c>
      <c r="I64" s="407">
        <v>484.66666666666669</v>
      </c>
      <c r="J64" s="410"/>
      <c r="K64" s="410"/>
      <c r="L64" s="407"/>
      <c r="M64" s="407"/>
      <c r="N64" s="410"/>
      <c r="O64" s="410"/>
      <c r="P64" s="479"/>
      <c r="Q64" s="411"/>
    </row>
    <row r="65" spans="1:17" ht="14.4" customHeight="1" x14ac:dyDescent="0.3">
      <c r="A65" s="406" t="s">
        <v>828</v>
      </c>
      <c r="B65" s="407" t="s">
        <v>379</v>
      </c>
      <c r="C65" s="407" t="s">
        <v>829</v>
      </c>
      <c r="D65" s="407" t="s">
        <v>947</v>
      </c>
      <c r="E65" s="407" t="s">
        <v>948</v>
      </c>
      <c r="F65" s="410">
        <v>1</v>
      </c>
      <c r="G65" s="410">
        <v>655</v>
      </c>
      <c r="H65" s="407">
        <v>1</v>
      </c>
      <c r="I65" s="407">
        <v>655</v>
      </c>
      <c r="J65" s="410"/>
      <c r="K65" s="410"/>
      <c r="L65" s="407"/>
      <c r="M65" s="407"/>
      <c r="N65" s="410"/>
      <c r="O65" s="410"/>
      <c r="P65" s="479"/>
      <c r="Q65" s="411"/>
    </row>
    <row r="66" spans="1:17" ht="14.4" customHeight="1" x14ac:dyDescent="0.3">
      <c r="A66" s="406" t="s">
        <v>828</v>
      </c>
      <c r="B66" s="407" t="s">
        <v>379</v>
      </c>
      <c r="C66" s="407" t="s">
        <v>829</v>
      </c>
      <c r="D66" s="407" t="s">
        <v>949</v>
      </c>
      <c r="E66" s="407" t="s">
        <v>950</v>
      </c>
      <c r="F66" s="410"/>
      <c r="G66" s="410"/>
      <c r="H66" s="407"/>
      <c r="I66" s="407"/>
      <c r="J66" s="410">
        <v>4</v>
      </c>
      <c r="K66" s="410">
        <v>0</v>
      </c>
      <c r="L66" s="407"/>
      <c r="M66" s="407">
        <v>0</v>
      </c>
      <c r="N66" s="410">
        <v>57</v>
      </c>
      <c r="O66" s="410">
        <v>0</v>
      </c>
      <c r="P66" s="479"/>
      <c r="Q66" s="411">
        <v>0</v>
      </c>
    </row>
    <row r="67" spans="1:17" ht="14.4" customHeight="1" x14ac:dyDescent="0.3">
      <c r="A67" s="406" t="s">
        <v>828</v>
      </c>
      <c r="B67" s="407" t="s">
        <v>379</v>
      </c>
      <c r="C67" s="407" t="s">
        <v>829</v>
      </c>
      <c r="D67" s="407" t="s">
        <v>951</v>
      </c>
      <c r="E67" s="407" t="s">
        <v>952</v>
      </c>
      <c r="F67" s="410"/>
      <c r="G67" s="410"/>
      <c r="H67" s="407"/>
      <c r="I67" s="407"/>
      <c r="J67" s="410"/>
      <c r="K67" s="410"/>
      <c r="L67" s="407"/>
      <c r="M67" s="407"/>
      <c r="N67" s="410">
        <v>33</v>
      </c>
      <c r="O67" s="410">
        <v>0</v>
      </c>
      <c r="P67" s="479"/>
      <c r="Q67" s="411">
        <v>0</v>
      </c>
    </row>
    <row r="68" spans="1:17" ht="14.4" customHeight="1" x14ac:dyDescent="0.3">
      <c r="A68" s="406" t="s">
        <v>828</v>
      </c>
      <c r="B68" s="407" t="s">
        <v>384</v>
      </c>
      <c r="C68" s="407" t="s">
        <v>829</v>
      </c>
      <c r="D68" s="407" t="s">
        <v>846</v>
      </c>
      <c r="E68" s="407" t="s">
        <v>847</v>
      </c>
      <c r="F68" s="410">
        <v>305</v>
      </c>
      <c r="G68" s="410">
        <v>51822</v>
      </c>
      <c r="H68" s="407">
        <v>1</v>
      </c>
      <c r="I68" s="407">
        <v>169.90819672131147</v>
      </c>
      <c r="J68" s="410">
        <v>271</v>
      </c>
      <c r="K68" s="410">
        <v>46612</v>
      </c>
      <c r="L68" s="407">
        <v>0.89946354829994979</v>
      </c>
      <c r="M68" s="407">
        <v>172</v>
      </c>
      <c r="N68" s="410">
        <v>241</v>
      </c>
      <c r="O68" s="410">
        <v>43139</v>
      </c>
      <c r="P68" s="479">
        <v>0.83244567944116399</v>
      </c>
      <c r="Q68" s="411">
        <v>179</v>
      </c>
    </row>
    <row r="69" spans="1:17" ht="14.4" customHeight="1" x14ac:dyDescent="0.3">
      <c r="A69" s="406" t="s">
        <v>828</v>
      </c>
      <c r="B69" s="407" t="s">
        <v>384</v>
      </c>
      <c r="C69" s="407" t="s">
        <v>829</v>
      </c>
      <c r="D69" s="407" t="s">
        <v>854</v>
      </c>
      <c r="E69" s="407" t="s">
        <v>855</v>
      </c>
      <c r="F69" s="410">
        <v>609</v>
      </c>
      <c r="G69" s="410">
        <v>206616</v>
      </c>
      <c r="H69" s="407">
        <v>1</v>
      </c>
      <c r="I69" s="407">
        <v>339.27093596059115</v>
      </c>
      <c r="J69" s="410">
        <v>542</v>
      </c>
      <c r="K69" s="410">
        <v>184822</v>
      </c>
      <c r="L69" s="407">
        <v>0.89451930150617576</v>
      </c>
      <c r="M69" s="407">
        <v>341</v>
      </c>
      <c r="N69" s="410">
        <v>482</v>
      </c>
      <c r="O69" s="410">
        <v>168218</v>
      </c>
      <c r="P69" s="479">
        <v>0.81415766445967397</v>
      </c>
      <c r="Q69" s="411">
        <v>349</v>
      </c>
    </row>
    <row r="70" spans="1:17" ht="14.4" customHeight="1" x14ac:dyDescent="0.3">
      <c r="A70" s="406" t="s">
        <v>828</v>
      </c>
      <c r="B70" s="407" t="s">
        <v>384</v>
      </c>
      <c r="C70" s="407" t="s">
        <v>829</v>
      </c>
      <c r="D70" s="407" t="s">
        <v>886</v>
      </c>
      <c r="E70" s="407" t="s">
        <v>887</v>
      </c>
      <c r="F70" s="410"/>
      <c r="G70" s="410"/>
      <c r="H70" s="407"/>
      <c r="I70" s="407"/>
      <c r="J70" s="410">
        <v>5</v>
      </c>
      <c r="K70" s="410">
        <v>1780</v>
      </c>
      <c r="L70" s="407"/>
      <c r="M70" s="407">
        <v>356</v>
      </c>
      <c r="N70" s="410"/>
      <c r="O70" s="410"/>
      <c r="P70" s="479"/>
      <c r="Q70" s="411"/>
    </row>
    <row r="71" spans="1:17" ht="14.4" customHeight="1" x14ac:dyDescent="0.3">
      <c r="A71" s="406" t="s">
        <v>828</v>
      </c>
      <c r="B71" s="407" t="s">
        <v>384</v>
      </c>
      <c r="C71" s="407" t="s">
        <v>829</v>
      </c>
      <c r="D71" s="407" t="s">
        <v>888</v>
      </c>
      <c r="E71" s="407" t="s">
        <v>889</v>
      </c>
      <c r="F71" s="410">
        <v>262</v>
      </c>
      <c r="G71" s="410">
        <v>759639</v>
      </c>
      <c r="H71" s="407">
        <v>1</v>
      </c>
      <c r="I71" s="407">
        <v>2899.3854961832062</v>
      </c>
      <c r="J71" s="410">
        <v>225</v>
      </c>
      <c r="K71" s="410">
        <v>656325</v>
      </c>
      <c r="L71" s="407">
        <v>0.86399592437986994</v>
      </c>
      <c r="M71" s="407">
        <v>2917</v>
      </c>
      <c r="N71" s="410">
        <v>217</v>
      </c>
      <c r="O71" s="410">
        <v>673785</v>
      </c>
      <c r="P71" s="479">
        <v>0.88698052627629698</v>
      </c>
      <c r="Q71" s="411">
        <v>3105</v>
      </c>
    </row>
    <row r="72" spans="1:17" ht="14.4" customHeight="1" x14ac:dyDescent="0.3">
      <c r="A72" s="406" t="s">
        <v>828</v>
      </c>
      <c r="B72" s="407" t="s">
        <v>384</v>
      </c>
      <c r="C72" s="407" t="s">
        <v>829</v>
      </c>
      <c r="D72" s="407" t="s">
        <v>890</v>
      </c>
      <c r="E72" s="407" t="s">
        <v>891</v>
      </c>
      <c r="F72" s="410">
        <v>3</v>
      </c>
      <c r="G72" s="410">
        <v>38364</v>
      </c>
      <c r="H72" s="407">
        <v>1</v>
      </c>
      <c r="I72" s="407">
        <v>12788</v>
      </c>
      <c r="J72" s="410">
        <v>5</v>
      </c>
      <c r="K72" s="410">
        <v>63960</v>
      </c>
      <c r="L72" s="407">
        <v>1.6671879887394432</v>
      </c>
      <c r="M72" s="407">
        <v>12792</v>
      </c>
      <c r="N72" s="410">
        <v>13</v>
      </c>
      <c r="O72" s="410">
        <v>166309</v>
      </c>
      <c r="P72" s="479">
        <v>4.3350276300698569</v>
      </c>
      <c r="Q72" s="411">
        <v>12793</v>
      </c>
    </row>
    <row r="73" spans="1:17" ht="14.4" customHeight="1" x14ac:dyDescent="0.3">
      <c r="A73" s="406" t="s">
        <v>828</v>
      </c>
      <c r="B73" s="407" t="s">
        <v>384</v>
      </c>
      <c r="C73" s="407" t="s">
        <v>829</v>
      </c>
      <c r="D73" s="407" t="s">
        <v>898</v>
      </c>
      <c r="E73" s="407" t="s">
        <v>899</v>
      </c>
      <c r="F73" s="410">
        <v>2</v>
      </c>
      <c r="G73" s="410">
        <v>2522</v>
      </c>
      <c r="H73" s="407">
        <v>1</v>
      </c>
      <c r="I73" s="407">
        <v>1261</v>
      </c>
      <c r="J73" s="410"/>
      <c r="K73" s="410"/>
      <c r="L73" s="407"/>
      <c r="M73" s="407"/>
      <c r="N73" s="410"/>
      <c r="O73" s="410"/>
      <c r="P73" s="479"/>
      <c r="Q73" s="411"/>
    </row>
    <row r="74" spans="1:17" ht="14.4" customHeight="1" x14ac:dyDescent="0.3">
      <c r="A74" s="406" t="s">
        <v>828</v>
      </c>
      <c r="B74" s="407" t="s">
        <v>384</v>
      </c>
      <c r="C74" s="407" t="s">
        <v>829</v>
      </c>
      <c r="D74" s="407" t="s">
        <v>904</v>
      </c>
      <c r="E74" s="407" t="s">
        <v>905</v>
      </c>
      <c r="F74" s="410">
        <v>304</v>
      </c>
      <c r="G74" s="410">
        <v>659014</v>
      </c>
      <c r="H74" s="407">
        <v>1</v>
      </c>
      <c r="I74" s="407">
        <v>2167.8092105263158</v>
      </c>
      <c r="J74" s="410">
        <v>254</v>
      </c>
      <c r="K74" s="410">
        <v>551688</v>
      </c>
      <c r="L74" s="407">
        <v>0.83714154782751204</v>
      </c>
      <c r="M74" s="407">
        <v>2172</v>
      </c>
      <c r="N74" s="410">
        <v>229</v>
      </c>
      <c r="O74" s="410">
        <v>497617</v>
      </c>
      <c r="P74" s="479">
        <v>0.75509321501515902</v>
      </c>
      <c r="Q74" s="411">
        <v>2173</v>
      </c>
    </row>
    <row r="75" spans="1:17" ht="14.4" customHeight="1" x14ac:dyDescent="0.3">
      <c r="A75" s="406" t="s">
        <v>828</v>
      </c>
      <c r="B75" s="407" t="s">
        <v>384</v>
      </c>
      <c r="C75" s="407" t="s">
        <v>829</v>
      </c>
      <c r="D75" s="407" t="s">
        <v>914</v>
      </c>
      <c r="E75" s="407" t="s">
        <v>915</v>
      </c>
      <c r="F75" s="410">
        <v>12</v>
      </c>
      <c r="G75" s="410">
        <v>12072</v>
      </c>
      <c r="H75" s="407">
        <v>1</v>
      </c>
      <c r="I75" s="407">
        <v>1006</v>
      </c>
      <c r="J75" s="410">
        <v>8</v>
      </c>
      <c r="K75" s="410">
        <v>8064</v>
      </c>
      <c r="L75" s="407">
        <v>0.66799204771371767</v>
      </c>
      <c r="M75" s="407">
        <v>1008</v>
      </c>
      <c r="N75" s="410"/>
      <c r="O75" s="410"/>
      <c r="P75" s="479"/>
      <c r="Q75" s="411"/>
    </row>
    <row r="76" spans="1:17" ht="14.4" customHeight="1" x14ac:dyDescent="0.3">
      <c r="A76" s="406" t="s">
        <v>828</v>
      </c>
      <c r="B76" s="407" t="s">
        <v>384</v>
      </c>
      <c r="C76" s="407" t="s">
        <v>829</v>
      </c>
      <c r="D76" s="407" t="s">
        <v>918</v>
      </c>
      <c r="E76" s="407" t="s">
        <v>919</v>
      </c>
      <c r="F76" s="410">
        <v>24</v>
      </c>
      <c r="G76" s="410">
        <v>54096</v>
      </c>
      <c r="H76" s="407">
        <v>1</v>
      </c>
      <c r="I76" s="407">
        <v>2254</v>
      </c>
      <c r="J76" s="410"/>
      <c r="K76" s="410"/>
      <c r="L76" s="407"/>
      <c r="M76" s="407"/>
      <c r="N76" s="410"/>
      <c r="O76" s="410"/>
      <c r="P76" s="479"/>
      <c r="Q76" s="411"/>
    </row>
    <row r="77" spans="1:17" ht="14.4" customHeight="1" x14ac:dyDescent="0.3">
      <c r="A77" s="406" t="s">
        <v>828</v>
      </c>
      <c r="B77" s="407" t="s">
        <v>384</v>
      </c>
      <c r="C77" s="407" t="s">
        <v>829</v>
      </c>
      <c r="D77" s="407" t="s">
        <v>922</v>
      </c>
      <c r="E77" s="407" t="s">
        <v>923</v>
      </c>
      <c r="F77" s="410">
        <v>610</v>
      </c>
      <c r="G77" s="410">
        <v>1220748</v>
      </c>
      <c r="H77" s="407">
        <v>1</v>
      </c>
      <c r="I77" s="407">
        <v>2001.2262295081966</v>
      </c>
      <c r="J77" s="410">
        <v>540</v>
      </c>
      <c r="K77" s="410">
        <v>1086480</v>
      </c>
      <c r="L77" s="407">
        <v>0.89001169774597211</v>
      </c>
      <c r="M77" s="407">
        <v>2012</v>
      </c>
      <c r="N77" s="410">
        <v>477</v>
      </c>
      <c r="O77" s="410">
        <v>1016010</v>
      </c>
      <c r="P77" s="479">
        <v>0.83228479587924775</v>
      </c>
      <c r="Q77" s="411">
        <v>2130</v>
      </c>
    </row>
    <row r="78" spans="1:17" ht="14.4" customHeight="1" x14ac:dyDescent="0.3">
      <c r="A78" s="406" t="s">
        <v>828</v>
      </c>
      <c r="B78" s="407" t="s">
        <v>384</v>
      </c>
      <c r="C78" s="407" t="s">
        <v>829</v>
      </c>
      <c r="D78" s="407" t="s">
        <v>935</v>
      </c>
      <c r="E78" s="407" t="s">
        <v>936</v>
      </c>
      <c r="F78" s="410">
        <v>36</v>
      </c>
      <c r="G78" s="410">
        <v>9626</v>
      </c>
      <c r="H78" s="407">
        <v>1</v>
      </c>
      <c r="I78" s="407">
        <v>267.38888888888891</v>
      </c>
      <c r="J78" s="410">
        <v>22</v>
      </c>
      <c r="K78" s="410">
        <v>5918</v>
      </c>
      <c r="L78" s="407">
        <v>0.61479326823187197</v>
      </c>
      <c r="M78" s="407">
        <v>269</v>
      </c>
      <c r="N78" s="410">
        <v>8</v>
      </c>
      <c r="O78" s="410">
        <v>2304</v>
      </c>
      <c r="P78" s="479">
        <v>0.23935175566174943</v>
      </c>
      <c r="Q78" s="411">
        <v>288</v>
      </c>
    </row>
    <row r="79" spans="1:17" ht="14.4" customHeight="1" x14ac:dyDescent="0.3">
      <c r="A79" s="406" t="s">
        <v>828</v>
      </c>
      <c r="B79" s="407" t="s">
        <v>384</v>
      </c>
      <c r="C79" s="407" t="s">
        <v>829</v>
      </c>
      <c r="D79" s="407" t="s">
        <v>949</v>
      </c>
      <c r="E79" s="407" t="s">
        <v>950</v>
      </c>
      <c r="F79" s="410"/>
      <c r="G79" s="410"/>
      <c r="H79" s="407"/>
      <c r="I79" s="407"/>
      <c r="J79" s="410">
        <v>176</v>
      </c>
      <c r="K79" s="410">
        <v>0</v>
      </c>
      <c r="L79" s="407"/>
      <c r="M79" s="407">
        <v>0</v>
      </c>
      <c r="N79" s="410">
        <v>211</v>
      </c>
      <c r="O79" s="410">
        <v>0</v>
      </c>
      <c r="P79" s="479"/>
      <c r="Q79" s="411">
        <v>0</v>
      </c>
    </row>
    <row r="80" spans="1:17" ht="14.4" customHeight="1" thickBot="1" x14ac:dyDescent="0.35">
      <c r="A80" s="412" t="s">
        <v>953</v>
      </c>
      <c r="B80" s="413" t="s">
        <v>387</v>
      </c>
      <c r="C80" s="413" t="s">
        <v>829</v>
      </c>
      <c r="D80" s="413" t="s">
        <v>898</v>
      </c>
      <c r="E80" s="413" t="s">
        <v>899</v>
      </c>
      <c r="F80" s="416">
        <v>1</v>
      </c>
      <c r="G80" s="416">
        <v>1261</v>
      </c>
      <c r="H80" s="413">
        <v>1</v>
      </c>
      <c r="I80" s="413">
        <v>1261</v>
      </c>
      <c r="J80" s="416"/>
      <c r="K80" s="416"/>
      <c r="L80" s="413"/>
      <c r="M80" s="413"/>
      <c r="N80" s="416"/>
      <c r="O80" s="416"/>
      <c r="P80" s="427"/>
      <c r="Q80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24217943</v>
      </c>
      <c r="C3" s="190">
        <f t="shared" ref="C3:R3" si="0">SUBTOTAL(9,C6:C1048576)</f>
        <v>27</v>
      </c>
      <c r="D3" s="190">
        <f t="shared" si="0"/>
        <v>26067983</v>
      </c>
      <c r="E3" s="190">
        <f t="shared" si="0"/>
        <v>35.087449094363166</v>
      </c>
      <c r="F3" s="190">
        <f t="shared" si="0"/>
        <v>27299100</v>
      </c>
      <c r="G3" s="193">
        <f>IF(B3&lt;&gt;0,F3/B3,"")</f>
        <v>1.1272262057929527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955</v>
      </c>
      <c r="B6" s="475">
        <v>70664</v>
      </c>
      <c r="C6" s="401">
        <v>1</v>
      </c>
      <c r="D6" s="475">
        <v>152222</v>
      </c>
      <c r="E6" s="401">
        <v>2.1541661949507529</v>
      </c>
      <c r="F6" s="475">
        <v>172957</v>
      </c>
      <c r="G6" s="425">
        <v>2.4475970791350616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956</v>
      </c>
      <c r="B7" s="478">
        <v>864124</v>
      </c>
      <c r="C7" s="407">
        <v>1</v>
      </c>
      <c r="D7" s="478">
        <v>799854</v>
      </c>
      <c r="E7" s="407">
        <v>0.92562410024487229</v>
      </c>
      <c r="F7" s="478">
        <v>640298</v>
      </c>
      <c r="G7" s="479">
        <v>0.74097930389620004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957</v>
      </c>
      <c r="B8" s="478">
        <v>1128887</v>
      </c>
      <c r="C8" s="407">
        <v>1</v>
      </c>
      <c r="D8" s="478">
        <v>767273</v>
      </c>
      <c r="E8" s="407">
        <v>0.6796721018135562</v>
      </c>
      <c r="F8" s="478">
        <v>902358</v>
      </c>
      <c r="G8" s="479">
        <v>0.79933421148440897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958</v>
      </c>
      <c r="B9" s="478">
        <v>7304925</v>
      </c>
      <c r="C9" s="407">
        <v>1</v>
      </c>
      <c r="D9" s="478">
        <v>8047228</v>
      </c>
      <c r="E9" s="407">
        <v>1.1016167859355162</v>
      </c>
      <c r="F9" s="478">
        <v>8249461</v>
      </c>
      <c r="G9" s="479">
        <v>1.1293012590820577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959</v>
      </c>
      <c r="B10" s="478">
        <v>696838</v>
      </c>
      <c r="C10" s="407">
        <v>1</v>
      </c>
      <c r="D10" s="478">
        <v>691729</v>
      </c>
      <c r="E10" s="407">
        <v>0.9926683102815862</v>
      </c>
      <c r="F10" s="478">
        <v>681331</v>
      </c>
      <c r="G10" s="479">
        <v>0.97774662116589506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960</v>
      </c>
      <c r="B11" s="478">
        <v>759485</v>
      </c>
      <c r="C11" s="407">
        <v>1</v>
      </c>
      <c r="D11" s="478">
        <v>782177</v>
      </c>
      <c r="E11" s="407">
        <v>1.0298781411087776</v>
      </c>
      <c r="F11" s="478">
        <v>762472</v>
      </c>
      <c r="G11" s="479">
        <v>1.0039329282342639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961</v>
      </c>
      <c r="B12" s="478">
        <v>225738</v>
      </c>
      <c r="C12" s="407">
        <v>1</v>
      </c>
      <c r="D12" s="478">
        <v>128020</v>
      </c>
      <c r="E12" s="407">
        <v>0.5671176319449982</v>
      </c>
      <c r="F12" s="478">
        <v>376490</v>
      </c>
      <c r="G12" s="479">
        <v>1.6678184443912856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962</v>
      </c>
      <c r="B13" s="478">
        <v>3073331</v>
      </c>
      <c r="C13" s="407">
        <v>1</v>
      </c>
      <c r="D13" s="478">
        <v>3513642</v>
      </c>
      <c r="E13" s="407">
        <v>1.1432683300301856</v>
      </c>
      <c r="F13" s="478">
        <v>3627717</v>
      </c>
      <c r="G13" s="479">
        <v>1.1803860371694426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963</v>
      </c>
      <c r="B14" s="478">
        <v>46488</v>
      </c>
      <c r="C14" s="407">
        <v>1</v>
      </c>
      <c r="D14" s="478">
        <v>89264</v>
      </c>
      <c r="E14" s="407">
        <v>1.9201514369299604</v>
      </c>
      <c r="F14" s="478">
        <v>109346</v>
      </c>
      <c r="G14" s="479">
        <v>2.3521338840130785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964</v>
      </c>
      <c r="B15" s="478">
        <v>942820</v>
      </c>
      <c r="C15" s="407">
        <v>1</v>
      </c>
      <c r="D15" s="478">
        <v>753250</v>
      </c>
      <c r="E15" s="407">
        <v>0.79893298826923487</v>
      </c>
      <c r="F15" s="478">
        <v>918193</v>
      </c>
      <c r="G15" s="479">
        <v>0.9738794255531279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965</v>
      </c>
      <c r="B16" s="478">
        <v>100198</v>
      </c>
      <c r="C16" s="407">
        <v>1</v>
      </c>
      <c r="D16" s="478">
        <v>429603</v>
      </c>
      <c r="E16" s="407">
        <v>4.2875406694744402</v>
      </c>
      <c r="F16" s="478">
        <v>300121</v>
      </c>
      <c r="G16" s="479">
        <v>2.9952793468931516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966</v>
      </c>
      <c r="B17" s="478">
        <v>3788690</v>
      </c>
      <c r="C17" s="407">
        <v>1</v>
      </c>
      <c r="D17" s="478">
        <v>4506889</v>
      </c>
      <c r="E17" s="407">
        <v>1.1895639389868267</v>
      </c>
      <c r="F17" s="478">
        <v>4770586</v>
      </c>
      <c r="G17" s="479">
        <v>1.2591650412147735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967</v>
      </c>
      <c r="B18" s="478">
        <v>840565</v>
      </c>
      <c r="C18" s="407">
        <v>1</v>
      </c>
      <c r="D18" s="478">
        <v>918084</v>
      </c>
      <c r="E18" s="407">
        <v>1.0922224932039759</v>
      </c>
      <c r="F18" s="478">
        <v>1032174</v>
      </c>
      <c r="G18" s="479">
        <v>1.2279526271020087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968</v>
      </c>
      <c r="B19" s="478">
        <v>43822</v>
      </c>
      <c r="C19" s="407">
        <v>1</v>
      </c>
      <c r="D19" s="478">
        <v>74108</v>
      </c>
      <c r="E19" s="407">
        <v>1.6911140523024966</v>
      </c>
      <c r="F19" s="478">
        <v>37734</v>
      </c>
      <c r="G19" s="479">
        <v>0.8610743462187942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969</v>
      </c>
      <c r="B20" s="478">
        <v>686657</v>
      </c>
      <c r="C20" s="407">
        <v>1</v>
      </c>
      <c r="D20" s="478">
        <v>822073</v>
      </c>
      <c r="E20" s="407">
        <v>1.1972105432552207</v>
      </c>
      <c r="F20" s="478">
        <v>1025465</v>
      </c>
      <c r="G20" s="479">
        <v>1.4934166548946564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970</v>
      </c>
      <c r="B21" s="478">
        <v>23921</v>
      </c>
      <c r="C21" s="407">
        <v>1</v>
      </c>
      <c r="D21" s="478">
        <v>38724</v>
      </c>
      <c r="E21" s="407">
        <v>1.6188286442874462</v>
      </c>
      <c r="F21" s="478">
        <v>100714</v>
      </c>
      <c r="G21" s="479">
        <v>4.2102754901550936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971</v>
      </c>
      <c r="B22" s="478">
        <v>2827</v>
      </c>
      <c r="C22" s="407">
        <v>1</v>
      </c>
      <c r="D22" s="478">
        <v>10552</v>
      </c>
      <c r="E22" s="407">
        <v>3.7325787053413513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972</v>
      </c>
      <c r="B23" s="478">
        <v>205830</v>
      </c>
      <c r="C23" s="407">
        <v>1</v>
      </c>
      <c r="D23" s="478">
        <v>319424</v>
      </c>
      <c r="E23" s="407">
        <v>1.5518826215809163</v>
      </c>
      <c r="F23" s="478">
        <v>237056</v>
      </c>
      <c r="G23" s="479">
        <v>1.1517077199630763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973</v>
      </c>
      <c r="B24" s="478">
        <v>199872</v>
      </c>
      <c r="C24" s="407">
        <v>1</v>
      </c>
      <c r="D24" s="478">
        <v>223288</v>
      </c>
      <c r="E24" s="407">
        <v>1.1171549791866795</v>
      </c>
      <c r="F24" s="478">
        <v>226598</v>
      </c>
      <c r="G24" s="479">
        <v>1.1337155779699006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974</v>
      </c>
      <c r="B25" s="478"/>
      <c r="C25" s="407"/>
      <c r="D25" s="478"/>
      <c r="E25" s="407"/>
      <c r="F25" s="478">
        <v>1656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975</v>
      </c>
      <c r="B26" s="478">
        <v>257981</v>
      </c>
      <c r="C26" s="407">
        <v>1</v>
      </c>
      <c r="D26" s="478">
        <v>301794</v>
      </c>
      <c r="E26" s="407">
        <v>1.1698303363425988</v>
      </c>
      <c r="F26" s="478">
        <v>382741</v>
      </c>
      <c r="G26" s="479">
        <v>1.4836015055372296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976</v>
      </c>
      <c r="B27" s="478">
        <v>4020</v>
      </c>
      <c r="C27" s="407">
        <v>1</v>
      </c>
      <c r="D27" s="478">
        <v>5059</v>
      </c>
      <c r="E27" s="407">
        <v>1.2584577114427862</v>
      </c>
      <c r="F27" s="478">
        <v>1969</v>
      </c>
      <c r="G27" s="479">
        <v>0.48980099502487562</v>
      </c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977</v>
      </c>
      <c r="B28" s="478">
        <v>92371</v>
      </c>
      <c r="C28" s="407">
        <v>1</v>
      </c>
      <c r="D28" s="478">
        <v>3727</v>
      </c>
      <c r="E28" s="407">
        <v>4.0348161219430342E-2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978</v>
      </c>
      <c r="B29" s="478">
        <v>57023</v>
      </c>
      <c r="C29" s="407">
        <v>1</v>
      </c>
      <c r="D29" s="478">
        <v>4285</v>
      </c>
      <c r="E29" s="407">
        <v>7.5145116882661386E-2</v>
      </c>
      <c r="F29" s="478">
        <v>11803</v>
      </c>
      <c r="G29" s="479">
        <v>0.20698665450783019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979</v>
      </c>
      <c r="B30" s="478">
        <v>46354</v>
      </c>
      <c r="C30" s="407">
        <v>1</v>
      </c>
      <c r="D30" s="478">
        <v>30700</v>
      </c>
      <c r="E30" s="407">
        <v>0.66229451611511414</v>
      </c>
      <c r="F30" s="478">
        <v>28214</v>
      </c>
      <c r="G30" s="479">
        <v>0.60866376148768175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980</v>
      </c>
      <c r="B31" s="478">
        <v>635589</v>
      </c>
      <c r="C31" s="407">
        <v>1</v>
      </c>
      <c r="D31" s="478">
        <v>1070281</v>
      </c>
      <c r="E31" s="407">
        <v>1.6839199545618315</v>
      </c>
      <c r="F31" s="478">
        <v>651838</v>
      </c>
      <c r="G31" s="479">
        <v>1.0255652630866803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981</v>
      </c>
      <c r="B32" s="478">
        <v>132161</v>
      </c>
      <c r="C32" s="407">
        <v>1</v>
      </c>
      <c r="D32" s="478">
        <v>86167</v>
      </c>
      <c r="E32" s="407">
        <v>0.65198507880539647</v>
      </c>
      <c r="F32" s="478">
        <v>146688</v>
      </c>
      <c r="G32" s="479">
        <v>1.1099189624775843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982</v>
      </c>
      <c r="B33" s="476">
        <v>1986762</v>
      </c>
      <c r="C33" s="413">
        <v>1</v>
      </c>
      <c r="D33" s="476">
        <v>1498566</v>
      </c>
      <c r="E33" s="413">
        <v>0.75427554986455347</v>
      </c>
      <c r="F33" s="476">
        <v>1903120</v>
      </c>
      <c r="G33" s="427">
        <v>0.95790034236612132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9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1025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101514</v>
      </c>
      <c r="G3" s="78">
        <f t="shared" si="0"/>
        <v>24217943</v>
      </c>
      <c r="H3" s="78"/>
      <c r="I3" s="78"/>
      <c r="J3" s="78">
        <f t="shared" si="0"/>
        <v>108710</v>
      </c>
      <c r="K3" s="78">
        <f t="shared" si="0"/>
        <v>26067983</v>
      </c>
      <c r="L3" s="78"/>
      <c r="M3" s="78"/>
      <c r="N3" s="78">
        <f t="shared" si="0"/>
        <v>108599</v>
      </c>
      <c r="O3" s="78">
        <f t="shared" si="0"/>
        <v>27299100</v>
      </c>
      <c r="P3" s="59">
        <f>IF(G3=0,0,O3/G3)</f>
        <v>1.1272262057929527</v>
      </c>
      <c r="Q3" s="79">
        <f>IF(N3=0,0,O3/N3)</f>
        <v>251.37524286595641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983</v>
      </c>
      <c r="B6" s="401" t="s">
        <v>828</v>
      </c>
      <c r="C6" s="401" t="s">
        <v>829</v>
      </c>
      <c r="D6" s="401" t="s">
        <v>830</v>
      </c>
      <c r="E6" s="401" t="s">
        <v>831</v>
      </c>
      <c r="F6" s="404"/>
      <c r="G6" s="404"/>
      <c r="H6" s="404"/>
      <c r="I6" s="404"/>
      <c r="J6" s="404"/>
      <c r="K6" s="404"/>
      <c r="L6" s="404"/>
      <c r="M6" s="404"/>
      <c r="N6" s="404">
        <v>2</v>
      </c>
      <c r="O6" s="404">
        <v>4452</v>
      </c>
      <c r="P6" s="425"/>
      <c r="Q6" s="405">
        <v>2226</v>
      </c>
    </row>
    <row r="7" spans="1:17" ht="14.4" customHeight="1" x14ac:dyDescent="0.3">
      <c r="A7" s="406" t="s">
        <v>983</v>
      </c>
      <c r="B7" s="407" t="s">
        <v>828</v>
      </c>
      <c r="C7" s="407" t="s">
        <v>829</v>
      </c>
      <c r="D7" s="407" t="s">
        <v>836</v>
      </c>
      <c r="E7" s="407" t="s">
        <v>837</v>
      </c>
      <c r="F7" s="410">
        <v>22</v>
      </c>
      <c r="G7" s="410">
        <v>1188</v>
      </c>
      <c r="H7" s="410">
        <v>1</v>
      </c>
      <c r="I7" s="410">
        <v>54</v>
      </c>
      <c r="J7" s="410">
        <v>90</v>
      </c>
      <c r="K7" s="410">
        <v>4860</v>
      </c>
      <c r="L7" s="410">
        <v>4.0909090909090908</v>
      </c>
      <c r="M7" s="410">
        <v>54</v>
      </c>
      <c r="N7" s="410">
        <v>64</v>
      </c>
      <c r="O7" s="410">
        <v>3712</v>
      </c>
      <c r="P7" s="479">
        <v>3.1245791245791246</v>
      </c>
      <c r="Q7" s="411">
        <v>58</v>
      </c>
    </row>
    <row r="8" spans="1:17" ht="14.4" customHeight="1" x14ac:dyDescent="0.3">
      <c r="A8" s="406" t="s">
        <v>983</v>
      </c>
      <c r="B8" s="407" t="s">
        <v>828</v>
      </c>
      <c r="C8" s="407" t="s">
        <v>829</v>
      </c>
      <c r="D8" s="407" t="s">
        <v>840</v>
      </c>
      <c r="E8" s="407" t="s">
        <v>841</v>
      </c>
      <c r="F8" s="410"/>
      <c r="G8" s="410"/>
      <c r="H8" s="410"/>
      <c r="I8" s="410"/>
      <c r="J8" s="410"/>
      <c r="K8" s="410"/>
      <c r="L8" s="410"/>
      <c r="M8" s="410"/>
      <c r="N8" s="410">
        <v>1</v>
      </c>
      <c r="O8" s="410">
        <v>189</v>
      </c>
      <c r="P8" s="479"/>
      <c r="Q8" s="411">
        <v>189</v>
      </c>
    </row>
    <row r="9" spans="1:17" ht="14.4" customHeight="1" x14ac:dyDescent="0.3">
      <c r="A9" s="406" t="s">
        <v>983</v>
      </c>
      <c r="B9" s="407" t="s">
        <v>828</v>
      </c>
      <c r="C9" s="407" t="s">
        <v>829</v>
      </c>
      <c r="D9" s="407" t="s">
        <v>844</v>
      </c>
      <c r="E9" s="407" t="s">
        <v>845</v>
      </c>
      <c r="F9" s="410"/>
      <c r="G9" s="410"/>
      <c r="H9" s="410"/>
      <c r="I9" s="410"/>
      <c r="J9" s="410"/>
      <c r="K9" s="410"/>
      <c r="L9" s="410"/>
      <c r="M9" s="410"/>
      <c r="N9" s="410">
        <v>2</v>
      </c>
      <c r="O9" s="410">
        <v>814</v>
      </c>
      <c r="P9" s="479"/>
      <c r="Q9" s="411">
        <v>407</v>
      </c>
    </row>
    <row r="10" spans="1:17" ht="14.4" customHeight="1" x14ac:dyDescent="0.3">
      <c r="A10" s="406" t="s">
        <v>983</v>
      </c>
      <c r="B10" s="407" t="s">
        <v>828</v>
      </c>
      <c r="C10" s="407" t="s">
        <v>829</v>
      </c>
      <c r="D10" s="407" t="s">
        <v>846</v>
      </c>
      <c r="E10" s="407" t="s">
        <v>847</v>
      </c>
      <c r="F10" s="410">
        <v>4</v>
      </c>
      <c r="G10" s="410">
        <v>684</v>
      </c>
      <c r="H10" s="410">
        <v>1</v>
      </c>
      <c r="I10" s="410">
        <v>171</v>
      </c>
      <c r="J10" s="410">
        <v>23</v>
      </c>
      <c r="K10" s="410">
        <v>3956</v>
      </c>
      <c r="L10" s="410">
        <v>5.7836257309941521</v>
      </c>
      <c r="M10" s="410">
        <v>172</v>
      </c>
      <c r="N10" s="410">
        <v>16</v>
      </c>
      <c r="O10" s="410">
        <v>2864</v>
      </c>
      <c r="P10" s="479">
        <v>4.1871345029239766</v>
      </c>
      <c r="Q10" s="411">
        <v>179</v>
      </c>
    </row>
    <row r="11" spans="1:17" ht="14.4" customHeight="1" x14ac:dyDescent="0.3">
      <c r="A11" s="406" t="s">
        <v>983</v>
      </c>
      <c r="B11" s="407" t="s">
        <v>828</v>
      </c>
      <c r="C11" s="407" t="s">
        <v>829</v>
      </c>
      <c r="D11" s="407" t="s">
        <v>850</v>
      </c>
      <c r="E11" s="407" t="s">
        <v>851</v>
      </c>
      <c r="F11" s="410">
        <v>18</v>
      </c>
      <c r="G11" s="410">
        <v>5756</v>
      </c>
      <c r="H11" s="410">
        <v>1</v>
      </c>
      <c r="I11" s="410">
        <v>319.77777777777777</v>
      </c>
      <c r="J11" s="410">
        <v>45</v>
      </c>
      <c r="K11" s="410">
        <v>14490</v>
      </c>
      <c r="L11" s="410">
        <v>2.5173731758165392</v>
      </c>
      <c r="M11" s="410">
        <v>322</v>
      </c>
      <c r="N11" s="410">
        <v>40</v>
      </c>
      <c r="O11" s="410">
        <v>13400</v>
      </c>
      <c r="P11" s="479">
        <v>2.3280055594162614</v>
      </c>
      <c r="Q11" s="411">
        <v>335</v>
      </c>
    </row>
    <row r="12" spans="1:17" ht="14.4" customHeight="1" x14ac:dyDescent="0.3">
      <c r="A12" s="406" t="s">
        <v>983</v>
      </c>
      <c r="B12" s="407" t="s">
        <v>828</v>
      </c>
      <c r="C12" s="407" t="s">
        <v>829</v>
      </c>
      <c r="D12" s="407" t="s">
        <v>852</v>
      </c>
      <c r="E12" s="407" t="s">
        <v>853</v>
      </c>
      <c r="F12" s="410"/>
      <c r="G12" s="410"/>
      <c r="H12" s="410"/>
      <c r="I12" s="410"/>
      <c r="J12" s="410">
        <v>1</v>
      </c>
      <c r="K12" s="410">
        <v>439</v>
      </c>
      <c r="L12" s="410"/>
      <c r="M12" s="410">
        <v>439</v>
      </c>
      <c r="N12" s="410">
        <v>1</v>
      </c>
      <c r="O12" s="410">
        <v>458</v>
      </c>
      <c r="P12" s="479"/>
      <c r="Q12" s="411">
        <v>458</v>
      </c>
    </row>
    <row r="13" spans="1:17" ht="14.4" customHeight="1" x14ac:dyDescent="0.3">
      <c r="A13" s="406" t="s">
        <v>983</v>
      </c>
      <c r="B13" s="407" t="s">
        <v>828</v>
      </c>
      <c r="C13" s="407" t="s">
        <v>829</v>
      </c>
      <c r="D13" s="407" t="s">
        <v>854</v>
      </c>
      <c r="E13" s="407" t="s">
        <v>855</v>
      </c>
      <c r="F13" s="410">
        <v>7</v>
      </c>
      <c r="G13" s="410">
        <v>2380</v>
      </c>
      <c r="H13" s="410">
        <v>1</v>
      </c>
      <c r="I13" s="410">
        <v>340</v>
      </c>
      <c r="J13" s="410">
        <v>50</v>
      </c>
      <c r="K13" s="410">
        <v>17050</v>
      </c>
      <c r="L13" s="410">
        <v>7.1638655462184877</v>
      </c>
      <c r="M13" s="410">
        <v>341</v>
      </c>
      <c r="N13" s="410">
        <v>59</v>
      </c>
      <c r="O13" s="410">
        <v>20591</v>
      </c>
      <c r="P13" s="479">
        <v>8.6516806722689079</v>
      </c>
      <c r="Q13" s="411">
        <v>349</v>
      </c>
    </row>
    <row r="14" spans="1:17" ht="14.4" customHeight="1" x14ac:dyDescent="0.3">
      <c r="A14" s="406" t="s">
        <v>983</v>
      </c>
      <c r="B14" s="407" t="s">
        <v>828</v>
      </c>
      <c r="C14" s="407" t="s">
        <v>829</v>
      </c>
      <c r="D14" s="407" t="s">
        <v>862</v>
      </c>
      <c r="E14" s="407" t="s">
        <v>863</v>
      </c>
      <c r="F14" s="410"/>
      <c r="G14" s="410"/>
      <c r="H14" s="410"/>
      <c r="I14" s="410"/>
      <c r="J14" s="410"/>
      <c r="K14" s="410"/>
      <c r="L14" s="410"/>
      <c r="M14" s="410"/>
      <c r="N14" s="410">
        <v>1</v>
      </c>
      <c r="O14" s="410">
        <v>117</v>
      </c>
      <c r="P14" s="479"/>
      <c r="Q14" s="411">
        <v>117</v>
      </c>
    </row>
    <row r="15" spans="1:17" ht="14.4" customHeight="1" x14ac:dyDescent="0.3">
      <c r="A15" s="406" t="s">
        <v>983</v>
      </c>
      <c r="B15" s="407" t="s">
        <v>828</v>
      </c>
      <c r="C15" s="407" t="s">
        <v>829</v>
      </c>
      <c r="D15" s="407" t="s">
        <v>864</v>
      </c>
      <c r="E15" s="407" t="s">
        <v>865</v>
      </c>
      <c r="F15" s="410"/>
      <c r="G15" s="410"/>
      <c r="H15" s="410"/>
      <c r="I15" s="410"/>
      <c r="J15" s="410"/>
      <c r="K15" s="410"/>
      <c r="L15" s="410"/>
      <c r="M15" s="410"/>
      <c r="N15" s="410">
        <v>1</v>
      </c>
      <c r="O15" s="410">
        <v>49</v>
      </c>
      <c r="P15" s="479"/>
      <c r="Q15" s="411">
        <v>49</v>
      </c>
    </row>
    <row r="16" spans="1:17" ht="14.4" customHeight="1" x14ac:dyDescent="0.3">
      <c r="A16" s="406" t="s">
        <v>983</v>
      </c>
      <c r="B16" s="407" t="s">
        <v>828</v>
      </c>
      <c r="C16" s="407" t="s">
        <v>829</v>
      </c>
      <c r="D16" s="407" t="s">
        <v>866</v>
      </c>
      <c r="E16" s="407" t="s">
        <v>867</v>
      </c>
      <c r="F16" s="410">
        <v>7</v>
      </c>
      <c r="G16" s="410">
        <v>2595</v>
      </c>
      <c r="H16" s="410">
        <v>1</v>
      </c>
      <c r="I16" s="410">
        <v>370.71428571428572</v>
      </c>
      <c r="J16" s="410">
        <v>6</v>
      </c>
      <c r="K16" s="410">
        <v>2256</v>
      </c>
      <c r="L16" s="410">
        <v>0.86936416184971099</v>
      </c>
      <c r="M16" s="410">
        <v>376</v>
      </c>
      <c r="N16" s="410">
        <v>13</v>
      </c>
      <c r="O16" s="410">
        <v>5031</v>
      </c>
      <c r="P16" s="479">
        <v>1.9387283236994219</v>
      </c>
      <c r="Q16" s="411">
        <v>387</v>
      </c>
    </row>
    <row r="17" spans="1:17" ht="14.4" customHeight="1" x14ac:dyDescent="0.3">
      <c r="A17" s="406" t="s">
        <v>983</v>
      </c>
      <c r="B17" s="407" t="s">
        <v>828</v>
      </c>
      <c r="C17" s="407" t="s">
        <v>829</v>
      </c>
      <c r="D17" s="407" t="s">
        <v>868</v>
      </c>
      <c r="E17" s="407" t="s">
        <v>869</v>
      </c>
      <c r="F17" s="410">
        <v>2</v>
      </c>
      <c r="G17" s="410">
        <v>74</v>
      </c>
      <c r="H17" s="410">
        <v>1</v>
      </c>
      <c r="I17" s="410">
        <v>37</v>
      </c>
      <c r="J17" s="410"/>
      <c r="K17" s="410"/>
      <c r="L17" s="410"/>
      <c r="M17" s="410"/>
      <c r="N17" s="410">
        <v>1</v>
      </c>
      <c r="O17" s="410">
        <v>38</v>
      </c>
      <c r="P17" s="479">
        <v>0.51351351351351349</v>
      </c>
      <c r="Q17" s="411">
        <v>38</v>
      </c>
    </row>
    <row r="18" spans="1:17" ht="14.4" customHeight="1" x14ac:dyDescent="0.3">
      <c r="A18" s="406" t="s">
        <v>983</v>
      </c>
      <c r="B18" s="407" t="s">
        <v>828</v>
      </c>
      <c r="C18" s="407" t="s">
        <v>829</v>
      </c>
      <c r="D18" s="407" t="s">
        <v>874</v>
      </c>
      <c r="E18" s="407" t="s">
        <v>875</v>
      </c>
      <c r="F18" s="410">
        <v>11</v>
      </c>
      <c r="G18" s="410">
        <v>7352</v>
      </c>
      <c r="H18" s="410">
        <v>1</v>
      </c>
      <c r="I18" s="410">
        <v>668.36363636363637</v>
      </c>
      <c r="J18" s="410">
        <v>8</v>
      </c>
      <c r="K18" s="410">
        <v>5408</v>
      </c>
      <c r="L18" s="410">
        <v>0.73558215451577802</v>
      </c>
      <c r="M18" s="410">
        <v>676</v>
      </c>
      <c r="N18" s="410">
        <v>13</v>
      </c>
      <c r="O18" s="410">
        <v>9152</v>
      </c>
      <c r="P18" s="479">
        <v>1.2448313384113165</v>
      </c>
      <c r="Q18" s="411">
        <v>704</v>
      </c>
    </row>
    <row r="19" spans="1:17" ht="14.4" customHeight="1" x14ac:dyDescent="0.3">
      <c r="A19" s="406" t="s">
        <v>983</v>
      </c>
      <c r="B19" s="407" t="s">
        <v>828</v>
      </c>
      <c r="C19" s="407" t="s">
        <v>829</v>
      </c>
      <c r="D19" s="407" t="s">
        <v>876</v>
      </c>
      <c r="E19" s="407" t="s">
        <v>877</v>
      </c>
      <c r="F19" s="410">
        <v>1</v>
      </c>
      <c r="G19" s="410">
        <v>136</v>
      </c>
      <c r="H19" s="410">
        <v>1</v>
      </c>
      <c r="I19" s="410">
        <v>136</v>
      </c>
      <c r="J19" s="410"/>
      <c r="K19" s="410"/>
      <c r="L19" s="410"/>
      <c r="M19" s="410"/>
      <c r="N19" s="410">
        <v>2</v>
      </c>
      <c r="O19" s="410">
        <v>294</v>
      </c>
      <c r="P19" s="479">
        <v>2.1617647058823528</v>
      </c>
      <c r="Q19" s="411">
        <v>147</v>
      </c>
    </row>
    <row r="20" spans="1:17" ht="14.4" customHeight="1" x14ac:dyDescent="0.3">
      <c r="A20" s="406" t="s">
        <v>983</v>
      </c>
      <c r="B20" s="407" t="s">
        <v>828</v>
      </c>
      <c r="C20" s="407" t="s">
        <v>829</v>
      </c>
      <c r="D20" s="407" t="s">
        <v>878</v>
      </c>
      <c r="E20" s="407" t="s">
        <v>879</v>
      </c>
      <c r="F20" s="410">
        <v>5</v>
      </c>
      <c r="G20" s="410">
        <v>1420</v>
      </c>
      <c r="H20" s="410">
        <v>1</v>
      </c>
      <c r="I20" s="410">
        <v>284</v>
      </c>
      <c r="J20" s="410">
        <v>18</v>
      </c>
      <c r="K20" s="410">
        <v>5130</v>
      </c>
      <c r="L20" s="410">
        <v>3.612676056338028</v>
      </c>
      <c r="M20" s="410">
        <v>285</v>
      </c>
      <c r="N20" s="410">
        <v>22</v>
      </c>
      <c r="O20" s="410">
        <v>6688</v>
      </c>
      <c r="P20" s="479">
        <v>4.7098591549295774</v>
      </c>
      <c r="Q20" s="411">
        <v>304</v>
      </c>
    </row>
    <row r="21" spans="1:17" ht="14.4" customHeight="1" x14ac:dyDescent="0.3">
      <c r="A21" s="406" t="s">
        <v>983</v>
      </c>
      <c r="B21" s="407" t="s">
        <v>828</v>
      </c>
      <c r="C21" s="407" t="s">
        <v>829</v>
      </c>
      <c r="D21" s="407" t="s">
        <v>880</v>
      </c>
      <c r="E21" s="407" t="s">
        <v>881</v>
      </c>
      <c r="F21" s="410">
        <v>1</v>
      </c>
      <c r="G21" s="410">
        <v>3485</v>
      </c>
      <c r="H21" s="410">
        <v>1</v>
      </c>
      <c r="I21" s="410">
        <v>3485</v>
      </c>
      <c r="J21" s="410"/>
      <c r="K21" s="410"/>
      <c r="L21" s="410"/>
      <c r="M21" s="410"/>
      <c r="N21" s="410">
        <v>3</v>
      </c>
      <c r="O21" s="410">
        <v>11121</v>
      </c>
      <c r="P21" s="479">
        <v>3.1911047345767574</v>
      </c>
      <c r="Q21" s="411">
        <v>3707</v>
      </c>
    </row>
    <row r="22" spans="1:17" ht="14.4" customHeight="1" x14ac:dyDescent="0.3">
      <c r="A22" s="406" t="s">
        <v>983</v>
      </c>
      <c r="B22" s="407" t="s">
        <v>828</v>
      </c>
      <c r="C22" s="407" t="s">
        <v>829</v>
      </c>
      <c r="D22" s="407" t="s">
        <v>882</v>
      </c>
      <c r="E22" s="407" t="s">
        <v>883</v>
      </c>
      <c r="F22" s="410">
        <v>22</v>
      </c>
      <c r="G22" s="410">
        <v>10080</v>
      </c>
      <c r="H22" s="410">
        <v>1</v>
      </c>
      <c r="I22" s="410">
        <v>458.18181818181819</v>
      </c>
      <c r="J22" s="410">
        <v>48</v>
      </c>
      <c r="K22" s="410">
        <v>22176</v>
      </c>
      <c r="L22" s="410">
        <v>2.2000000000000002</v>
      </c>
      <c r="M22" s="410">
        <v>462</v>
      </c>
      <c r="N22" s="410">
        <v>53</v>
      </c>
      <c r="O22" s="410">
        <v>26182</v>
      </c>
      <c r="P22" s="479">
        <v>2.5974206349206348</v>
      </c>
      <c r="Q22" s="411">
        <v>494</v>
      </c>
    </row>
    <row r="23" spans="1:17" ht="14.4" customHeight="1" x14ac:dyDescent="0.3">
      <c r="A23" s="406" t="s">
        <v>983</v>
      </c>
      <c r="B23" s="407" t="s">
        <v>828</v>
      </c>
      <c r="C23" s="407" t="s">
        <v>829</v>
      </c>
      <c r="D23" s="407" t="s">
        <v>886</v>
      </c>
      <c r="E23" s="407" t="s">
        <v>887</v>
      </c>
      <c r="F23" s="410">
        <v>25</v>
      </c>
      <c r="G23" s="410">
        <v>8802</v>
      </c>
      <c r="H23" s="410">
        <v>1</v>
      </c>
      <c r="I23" s="410">
        <v>352.08</v>
      </c>
      <c r="J23" s="410">
        <v>64</v>
      </c>
      <c r="K23" s="410">
        <v>22784</v>
      </c>
      <c r="L23" s="410">
        <v>2.5885026130424902</v>
      </c>
      <c r="M23" s="410">
        <v>356</v>
      </c>
      <c r="N23" s="410">
        <v>35</v>
      </c>
      <c r="O23" s="410">
        <v>12950</v>
      </c>
      <c r="P23" s="479">
        <v>1.4712565326062259</v>
      </c>
      <c r="Q23" s="411">
        <v>370</v>
      </c>
    </row>
    <row r="24" spans="1:17" ht="14.4" customHeight="1" x14ac:dyDescent="0.3">
      <c r="A24" s="406" t="s">
        <v>983</v>
      </c>
      <c r="B24" s="407" t="s">
        <v>828</v>
      </c>
      <c r="C24" s="407" t="s">
        <v>829</v>
      </c>
      <c r="D24" s="407" t="s">
        <v>892</v>
      </c>
      <c r="E24" s="407" t="s">
        <v>893</v>
      </c>
      <c r="F24" s="410">
        <v>17</v>
      </c>
      <c r="G24" s="410">
        <v>1761</v>
      </c>
      <c r="H24" s="410">
        <v>1</v>
      </c>
      <c r="I24" s="410">
        <v>103.58823529411765</v>
      </c>
      <c r="J24" s="410">
        <v>5</v>
      </c>
      <c r="K24" s="410">
        <v>525</v>
      </c>
      <c r="L24" s="410">
        <v>0.2981260647359455</v>
      </c>
      <c r="M24" s="410">
        <v>105</v>
      </c>
      <c r="N24" s="410">
        <v>2</v>
      </c>
      <c r="O24" s="410">
        <v>222</v>
      </c>
      <c r="P24" s="479">
        <v>0.12606473594548551</v>
      </c>
      <c r="Q24" s="411">
        <v>111</v>
      </c>
    </row>
    <row r="25" spans="1:17" ht="14.4" customHeight="1" x14ac:dyDescent="0.3">
      <c r="A25" s="406" t="s">
        <v>983</v>
      </c>
      <c r="B25" s="407" t="s">
        <v>828</v>
      </c>
      <c r="C25" s="407" t="s">
        <v>829</v>
      </c>
      <c r="D25" s="407" t="s">
        <v>894</v>
      </c>
      <c r="E25" s="407" t="s">
        <v>895</v>
      </c>
      <c r="F25" s="410"/>
      <c r="G25" s="410"/>
      <c r="H25" s="410"/>
      <c r="I25" s="410"/>
      <c r="J25" s="410">
        <v>2</v>
      </c>
      <c r="K25" s="410">
        <v>234</v>
      </c>
      <c r="L25" s="410"/>
      <c r="M25" s="410">
        <v>117</v>
      </c>
      <c r="N25" s="410">
        <v>1</v>
      </c>
      <c r="O25" s="410">
        <v>125</v>
      </c>
      <c r="P25" s="479"/>
      <c r="Q25" s="411">
        <v>125</v>
      </c>
    </row>
    <row r="26" spans="1:17" ht="14.4" customHeight="1" x14ac:dyDescent="0.3">
      <c r="A26" s="406" t="s">
        <v>983</v>
      </c>
      <c r="B26" s="407" t="s">
        <v>828</v>
      </c>
      <c r="C26" s="407" t="s">
        <v>829</v>
      </c>
      <c r="D26" s="407" t="s">
        <v>896</v>
      </c>
      <c r="E26" s="407" t="s">
        <v>897</v>
      </c>
      <c r="F26" s="410">
        <v>3</v>
      </c>
      <c r="G26" s="410">
        <v>1379</v>
      </c>
      <c r="H26" s="410">
        <v>1</v>
      </c>
      <c r="I26" s="410">
        <v>459.66666666666669</v>
      </c>
      <c r="J26" s="410">
        <v>2</v>
      </c>
      <c r="K26" s="410">
        <v>926</v>
      </c>
      <c r="L26" s="410">
        <v>0.6715010877447426</v>
      </c>
      <c r="M26" s="410">
        <v>463</v>
      </c>
      <c r="N26" s="410">
        <v>1</v>
      </c>
      <c r="O26" s="410">
        <v>495</v>
      </c>
      <c r="P26" s="479">
        <v>0.35895576504713561</v>
      </c>
      <c r="Q26" s="411">
        <v>495</v>
      </c>
    </row>
    <row r="27" spans="1:17" ht="14.4" customHeight="1" x14ac:dyDescent="0.3">
      <c r="A27" s="406" t="s">
        <v>983</v>
      </c>
      <c r="B27" s="407" t="s">
        <v>828</v>
      </c>
      <c r="C27" s="407" t="s">
        <v>829</v>
      </c>
      <c r="D27" s="407" t="s">
        <v>900</v>
      </c>
      <c r="E27" s="407" t="s">
        <v>901</v>
      </c>
      <c r="F27" s="410">
        <v>22</v>
      </c>
      <c r="G27" s="410">
        <v>9508</v>
      </c>
      <c r="H27" s="410">
        <v>1</v>
      </c>
      <c r="I27" s="410">
        <v>432.18181818181819</v>
      </c>
      <c r="J27" s="410">
        <v>53</v>
      </c>
      <c r="K27" s="410">
        <v>23161</v>
      </c>
      <c r="L27" s="410">
        <v>2.4359486748001684</v>
      </c>
      <c r="M27" s="410">
        <v>437</v>
      </c>
      <c r="N27" s="410">
        <v>25</v>
      </c>
      <c r="O27" s="410">
        <v>11400</v>
      </c>
      <c r="P27" s="479">
        <v>1.1989903239377366</v>
      </c>
      <c r="Q27" s="411">
        <v>456</v>
      </c>
    </row>
    <row r="28" spans="1:17" ht="14.4" customHeight="1" x14ac:dyDescent="0.3">
      <c r="A28" s="406" t="s">
        <v>983</v>
      </c>
      <c r="B28" s="407" t="s">
        <v>828</v>
      </c>
      <c r="C28" s="407" t="s">
        <v>829</v>
      </c>
      <c r="D28" s="407" t="s">
        <v>902</v>
      </c>
      <c r="E28" s="407" t="s">
        <v>903</v>
      </c>
      <c r="F28" s="410">
        <v>54</v>
      </c>
      <c r="G28" s="410">
        <v>2892</v>
      </c>
      <c r="H28" s="410">
        <v>1</v>
      </c>
      <c r="I28" s="410">
        <v>53.555555555555557</v>
      </c>
      <c r="J28" s="410">
        <v>90</v>
      </c>
      <c r="K28" s="410">
        <v>4860</v>
      </c>
      <c r="L28" s="410">
        <v>1.6804979253112033</v>
      </c>
      <c r="M28" s="410">
        <v>54</v>
      </c>
      <c r="N28" s="410">
        <v>152</v>
      </c>
      <c r="O28" s="410">
        <v>8816</v>
      </c>
      <c r="P28" s="479">
        <v>3.0484094052558781</v>
      </c>
      <c r="Q28" s="411">
        <v>58</v>
      </c>
    </row>
    <row r="29" spans="1:17" ht="14.4" customHeight="1" x14ac:dyDescent="0.3">
      <c r="A29" s="406" t="s">
        <v>983</v>
      </c>
      <c r="B29" s="407" t="s">
        <v>828</v>
      </c>
      <c r="C29" s="407" t="s">
        <v>829</v>
      </c>
      <c r="D29" s="407" t="s">
        <v>906</v>
      </c>
      <c r="E29" s="407" t="s">
        <v>907</v>
      </c>
      <c r="F29" s="410">
        <v>29</v>
      </c>
      <c r="G29" s="410">
        <v>4872</v>
      </c>
      <c r="H29" s="410">
        <v>1</v>
      </c>
      <c r="I29" s="410">
        <v>168</v>
      </c>
      <c r="J29" s="410">
        <v>43</v>
      </c>
      <c r="K29" s="410">
        <v>7267</v>
      </c>
      <c r="L29" s="410">
        <v>1.4915845648604269</v>
      </c>
      <c r="M29" s="410">
        <v>169</v>
      </c>
      <c r="N29" s="410">
        <v>134</v>
      </c>
      <c r="O29" s="410">
        <v>23450</v>
      </c>
      <c r="P29" s="479">
        <v>4.8132183908045976</v>
      </c>
      <c r="Q29" s="411">
        <v>175</v>
      </c>
    </row>
    <row r="30" spans="1:17" ht="14.4" customHeight="1" x14ac:dyDescent="0.3">
      <c r="A30" s="406" t="s">
        <v>983</v>
      </c>
      <c r="B30" s="407" t="s">
        <v>828</v>
      </c>
      <c r="C30" s="407" t="s">
        <v>829</v>
      </c>
      <c r="D30" s="407" t="s">
        <v>908</v>
      </c>
      <c r="E30" s="407" t="s">
        <v>909</v>
      </c>
      <c r="F30" s="410">
        <v>26</v>
      </c>
      <c r="G30" s="410">
        <v>2065</v>
      </c>
      <c r="H30" s="410">
        <v>1</v>
      </c>
      <c r="I30" s="410">
        <v>79.42307692307692</v>
      </c>
      <c r="J30" s="410">
        <v>22</v>
      </c>
      <c r="K30" s="410">
        <v>1782</v>
      </c>
      <c r="L30" s="410">
        <v>0.86295399515738502</v>
      </c>
      <c r="M30" s="410">
        <v>81</v>
      </c>
      <c r="N30" s="410">
        <v>29</v>
      </c>
      <c r="O30" s="410">
        <v>2465</v>
      </c>
      <c r="P30" s="479">
        <v>1.1937046004842615</v>
      </c>
      <c r="Q30" s="411">
        <v>85</v>
      </c>
    </row>
    <row r="31" spans="1:17" ht="14.4" customHeight="1" x14ac:dyDescent="0.3">
      <c r="A31" s="406" t="s">
        <v>983</v>
      </c>
      <c r="B31" s="407" t="s">
        <v>828</v>
      </c>
      <c r="C31" s="407" t="s">
        <v>829</v>
      </c>
      <c r="D31" s="407" t="s">
        <v>910</v>
      </c>
      <c r="E31" s="407" t="s">
        <v>911</v>
      </c>
      <c r="F31" s="410">
        <v>1</v>
      </c>
      <c r="G31" s="410">
        <v>162</v>
      </c>
      <c r="H31" s="410">
        <v>1</v>
      </c>
      <c r="I31" s="410">
        <v>162</v>
      </c>
      <c r="J31" s="410">
        <v>1</v>
      </c>
      <c r="K31" s="410">
        <v>163</v>
      </c>
      <c r="L31" s="410">
        <v>1.0061728395061729</v>
      </c>
      <c r="M31" s="410">
        <v>163</v>
      </c>
      <c r="N31" s="410">
        <v>1</v>
      </c>
      <c r="O31" s="410">
        <v>169</v>
      </c>
      <c r="P31" s="479">
        <v>1.0432098765432098</v>
      </c>
      <c r="Q31" s="411">
        <v>169</v>
      </c>
    </row>
    <row r="32" spans="1:17" ht="14.4" customHeight="1" x14ac:dyDescent="0.3">
      <c r="A32" s="406" t="s">
        <v>983</v>
      </c>
      <c r="B32" s="407" t="s">
        <v>828</v>
      </c>
      <c r="C32" s="407" t="s">
        <v>829</v>
      </c>
      <c r="D32" s="407" t="s">
        <v>912</v>
      </c>
      <c r="E32" s="407" t="s">
        <v>913</v>
      </c>
      <c r="F32" s="410">
        <v>2</v>
      </c>
      <c r="G32" s="410">
        <v>54</v>
      </c>
      <c r="H32" s="410">
        <v>1</v>
      </c>
      <c r="I32" s="410">
        <v>27</v>
      </c>
      <c r="J32" s="410"/>
      <c r="K32" s="410"/>
      <c r="L32" s="410"/>
      <c r="M32" s="410"/>
      <c r="N32" s="410"/>
      <c r="O32" s="410"/>
      <c r="P32" s="479"/>
      <c r="Q32" s="411"/>
    </row>
    <row r="33" spans="1:17" ht="14.4" customHeight="1" x14ac:dyDescent="0.3">
      <c r="A33" s="406" t="s">
        <v>983</v>
      </c>
      <c r="B33" s="407" t="s">
        <v>828</v>
      </c>
      <c r="C33" s="407" t="s">
        <v>829</v>
      </c>
      <c r="D33" s="407" t="s">
        <v>916</v>
      </c>
      <c r="E33" s="407" t="s">
        <v>917</v>
      </c>
      <c r="F33" s="410"/>
      <c r="G33" s="410"/>
      <c r="H33" s="410"/>
      <c r="I33" s="410"/>
      <c r="J33" s="410">
        <v>1</v>
      </c>
      <c r="K33" s="410">
        <v>170</v>
      </c>
      <c r="L33" s="410"/>
      <c r="M33" s="410">
        <v>170</v>
      </c>
      <c r="N33" s="410">
        <v>1</v>
      </c>
      <c r="O33" s="410">
        <v>176</v>
      </c>
      <c r="P33" s="479"/>
      <c r="Q33" s="411">
        <v>176</v>
      </c>
    </row>
    <row r="34" spans="1:17" ht="14.4" customHeight="1" x14ac:dyDescent="0.3">
      <c r="A34" s="406" t="s">
        <v>983</v>
      </c>
      <c r="B34" s="407" t="s">
        <v>828</v>
      </c>
      <c r="C34" s="407" t="s">
        <v>829</v>
      </c>
      <c r="D34" s="407" t="s">
        <v>920</v>
      </c>
      <c r="E34" s="407" t="s">
        <v>921</v>
      </c>
      <c r="F34" s="410">
        <v>8</v>
      </c>
      <c r="G34" s="410">
        <v>1953</v>
      </c>
      <c r="H34" s="410">
        <v>1</v>
      </c>
      <c r="I34" s="410">
        <v>244.125</v>
      </c>
      <c r="J34" s="410">
        <v>8</v>
      </c>
      <c r="K34" s="410">
        <v>1976</v>
      </c>
      <c r="L34" s="410">
        <v>1.0117767537122375</v>
      </c>
      <c r="M34" s="410">
        <v>247</v>
      </c>
      <c r="N34" s="410">
        <v>13</v>
      </c>
      <c r="O34" s="410">
        <v>3419</v>
      </c>
      <c r="P34" s="479">
        <v>1.7506400409626217</v>
      </c>
      <c r="Q34" s="411">
        <v>263</v>
      </c>
    </row>
    <row r="35" spans="1:17" ht="14.4" customHeight="1" x14ac:dyDescent="0.3">
      <c r="A35" s="406" t="s">
        <v>983</v>
      </c>
      <c r="B35" s="407" t="s">
        <v>828</v>
      </c>
      <c r="C35" s="407" t="s">
        <v>829</v>
      </c>
      <c r="D35" s="407" t="s">
        <v>922</v>
      </c>
      <c r="E35" s="407" t="s">
        <v>923</v>
      </c>
      <c r="F35" s="410"/>
      <c r="G35" s="410"/>
      <c r="H35" s="410"/>
      <c r="I35" s="410"/>
      <c r="J35" s="410">
        <v>5</v>
      </c>
      <c r="K35" s="410">
        <v>10060</v>
      </c>
      <c r="L35" s="410"/>
      <c r="M35" s="410">
        <v>2012</v>
      </c>
      <c r="N35" s="410"/>
      <c r="O35" s="410"/>
      <c r="P35" s="479"/>
      <c r="Q35" s="411"/>
    </row>
    <row r="36" spans="1:17" ht="14.4" customHeight="1" x14ac:dyDescent="0.3">
      <c r="A36" s="406" t="s">
        <v>983</v>
      </c>
      <c r="B36" s="407" t="s">
        <v>828</v>
      </c>
      <c r="C36" s="407" t="s">
        <v>829</v>
      </c>
      <c r="D36" s="407" t="s">
        <v>926</v>
      </c>
      <c r="E36" s="407" t="s">
        <v>927</v>
      </c>
      <c r="F36" s="410">
        <v>1</v>
      </c>
      <c r="G36" s="410">
        <v>414</v>
      </c>
      <c r="H36" s="410">
        <v>1</v>
      </c>
      <c r="I36" s="410">
        <v>414</v>
      </c>
      <c r="J36" s="410">
        <v>1</v>
      </c>
      <c r="K36" s="410">
        <v>418</v>
      </c>
      <c r="L36" s="410">
        <v>1.0096618357487923</v>
      </c>
      <c r="M36" s="410">
        <v>418</v>
      </c>
      <c r="N36" s="410">
        <v>4</v>
      </c>
      <c r="O36" s="410">
        <v>1692</v>
      </c>
      <c r="P36" s="479">
        <v>4.0869565217391308</v>
      </c>
      <c r="Q36" s="411">
        <v>423</v>
      </c>
    </row>
    <row r="37" spans="1:17" ht="14.4" customHeight="1" x14ac:dyDescent="0.3">
      <c r="A37" s="406" t="s">
        <v>983</v>
      </c>
      <c r="B37" s="407" t="s">
        <v>828</v>
      </c>
      <c r="C37" s="407" t="s">
        <v>829</v>
      </c>
      <c r="D37" s="407" t="s">
        <v>928</v>
      </c>
      <c r="E37" s="407" t="s">
        <v>929</v>
      </c>
      <c r="F37" s="410"/>
      <c r="G37" s="410"/>
      <c r="H37" s="410"/>
      <c r="I37" s="410"/>
      <c r="J37" s="410">
        <v>1</v>
      </c>
      <c r="K37" s="410">
        <v>812</v>
      </c>
      <c r="L37" s="410"/>
      <c r="M37" s="410">
        <v>812</v>
      </c>
      <c r="N37" s="410"/>
      <c r="O37" s="410"/>
      <c r="P37" s="479"/>
      <c r="Q37" s="411"/>
    </row>
    <row r="38" spans="1:17" ht="14.4" customHeight="1" x14ac:dyDescent="0.3">
      <c r="A38" s="406" t="s">
        <v>983</v>
      </c>
      <c r="B38" s="407" t="s">
        <v>828</v>
      </c>
      <c r="C38" s="407" t="s">
        <v>829</v>
      </c>
      <c r="D38" s="407" t="s">
        <v>935</v>
      </c>
      <c r="E38" s="407" t="s">
        <v>936</v>
      </c>
      <c r="F38" s="410"/>
      <c r="G38" s="410"/>
      <c r="H38" s="410"/>
      <c r="I38" s="410"/>
      <c r="J38" s="410">
        <v>1</v>
      </c>
      <c r="K38" s="410">
        <v>269</v>
      </c>
      <c r="L38" s="410"/>
      <c r="M38" s="410">
        <v>269</v>
      </c>
      <c r="N38" s="410"/>
      <c r="O38" s="410"/>
      <c r="P38" s="479"/>
      <c r="Q38" s="411"/>
    </row>
    <row r="39" spans="1:17" ht="14.4" customHeight="1" x14ac:dyDescent="0.3">
      <c r="A39" s="406" t="s">
        <v>983</v>
      </c>
      <c r="B39" s="407" t="s">
        <v>828</v>
      </c>
      <c r="C39" s="407" t="s">
        <v>829</v>
      </c>
      <c r="D39" s="407" t="s">
        <v>937</v>
      </c>
      <c r="E39" s="407" t="s">
        <v>938</v>
      </c>
      <c r="F39" s="410">
        <v>1</v>
      </c>
      <c r="G39" s="410">
        <v>1042</v>
      </c>
      <c r="H39" s="410">
        <v>1</v>
      </c>
      <c r="I39" s="410">
        <v>1042</v>
      </c>
      <c r="J39" s="410">
        <v>1</v>
      </c>
      <c r="K39" s="410">
        <v>1050</v>
      </c>
      <c r="L39" s="410">
        <v>1.0076775431861804</v>
      </c>
      <c r="M39" s="410">
        <v>1050</v>
      </c>
      <c r="N39" s="410">
        <v>2</v>
      </c>
      <c r="O39" s="410">
        <v>2192</v>
      </c>
      <c r="P39" s="479">
        <v>2.1036468330134359</v>
      </c>
      <c r="Q39" s="411">
        <v>1096</v>
      </c>
    </row>
    <row r="40" spans="1:17" ht="14.4" customHeight="1" x14ac:dyDescent="0.3">
      <c r="A40" s="406" t="s">
        <v>983</v>
      </c>
      <c r="B40" s="407" t="s">
        <v>828</v>
      </c>
      <c r="C40" s="407" t="s">
        <v>829</v>
      </c>
      <c r="D40" s="407" t="s">
        <v>941</v>
      </c>
      <c r="E40" s="407" t="s">
        <v>942</v>
      </c>
      <c r="F40" s="410"/>
      <c r="G40" s="410"/>
      <c r="H40" s="410"/>
      <c r="I40" s="410"/>
      <c r="J40" s="410"/>
      <c r="K40" s="410"/>
      <c r="L40" s="410"/>
      <c r="M40" s="410"/>
      <c r="N40" s="410">
        <v>1</v>
      </c>
      <c r="O40" s="410">
        <v>234</v>
      </c>
      <c r="P40" s="479"/>
      <c r="Q40" s="411">
        <v>234</v>
      </c>
    </row>
    <row r="41" spans="1:17" ht="14.4" customHeight="1" x14ac:dyDescent="0.3">
      <c r="A41" s="406" t="s">
        <v>983</v>
      </c>
      <c r="B41" s="407" t="s">
        <v>828</v>
      </c>
      <c r="C41" s="407" t="s">
        <v>829</v>
      </c>
      <c r="D41" s="407" t="s">
        <v>943</v>
      </c>
      <c r="E41" s="407" t="s">
        <v>944</v>
      </c>
      <c r="F41" s="410">
        <v>2</v>
      </c>
      <c r="G41" s="410">
        <v>610</v>
      </c>
      <c r="H41" s="410">
        <v>1</v>
      </c>
      <c r="I41" s="410">
        <v>305</v>
      </c>
      <c r="J41" s="410"/>
      <c r="K41" s="410"/>
      <c r="L41" s="410"/>
      <c r="M41" s="410"/>
      <c r="N41" s="410"/>
      <c r="O41" s="410"/>
      <c r="P41" s="479"/>
      <c r="Q41" s="411"/>
    </row>
    <row r="42" spans="1:17" ht="14.4" customHeight="1" x14ac:dyDescent="0.3">
      <c r="A42" s="406" t="s">
        <v>984</v>
      </c>
      <c r="B42" s="407" t="s">
        <v>828</v>
      </c>
      <c r="C42" s="407" t="s">
        <v>829</v>
      </c>
      <c r="D42" s="407" t="s">
        <v>836</v>
      </c>
      <c r="E42" s="407" t="s">
        <v>837</v>
      </c>
      <c r="F42" s="410">
        <v>62</v>
      </c>
      <c r="G42" s="410">
        <v>3330</v>
      </c>
      <c r="H42" s="410">
        <v>1</v>
      </c>
      <c r="I42" s="410">
        <v>53.70967741935484</v>
      </c>
      <c r="J42" s="410">
        <v>92</v>
      </c>
      <c r="K42" s="410">
        <v>4968</v>
      </c>
      <c r="L42" s="410">
        <v>1.491891891891892</v>
      </c>
      <c r="M42" s="410">
        <v>54</v>
      </c>
      <c r="N42" s="410">
        <v>68</v>
      </c>
      <c r="O42" s="410">
        <v>3944</v>
      </c>
      <c r="P42" s="479">
        <v>1.1843843843843844</v>
      </c>
      <c r="Q42" s="411">
        <v>58</v>
      </c>
    </row>
    <row r="43" spans="1:17" ht="14.4" customHeight="1" x14ac:dyDescent="0.3">
      <c r="A43" s="406" t="s">
        <v>984</v>
      </c>
      <c r="B43" s="407" t="s">
        <v>828</v>
      </c>
      <c r="C43" s="407" t="s">
        <v>829</v>
      </c>
      <c r="D43" s="407" t="s">
        <v>838</v>
      </c>
      <c r="E43" s="407" t="s">
        <v>839</v>
      </c>
      <c r="F43" s="410">
        <v>4</v>
      </c>
      <c r="G43" s="410">
        <v>488</v>
      </c>
      <c r="H43" s="410">
        <v>1</v>
      </c>
      <c r="I43" s="410">
        <v>122</v>
      </c>
      <c r="J43" s="410"/>
      <c r="K43" s="410"/>
      <c r="L43" s="410"/>
      <c r="M43" s="410"/>
      <c r="N43" s="410"/>
      <c r="O43" s="410"/>
      <c r="P43" s="479"/>
      <c r="Q43" s="411"/>
    </row>
    <row r="44" spans="1:17" ht="14.4" customHeight="1" x14ac:dyDescent="0.3">
      <c r="A44" s="406" t="s">
        <v>984</v>
      </c>
      <c r="B44" s="407" t="s">
        <v>828</v>
      </c>
      <c r="C44" s="407" t="s">
        <v>829</v>
      </c>
      <c r="D44" s="407" t="s">
        <v>846</v>
      </c>
      <c r="E44" s="407" t="s">
        <v>847</v>
      </c>
      <c r="F44" s="410">
        <v>91</v>
      </c>
      <c r="G44" s="410">
        <v>15504</v>
      </c>
      <c r="H44" s="410">
        <v>1</v>
      </c>
      <c r="I44" s="410">
        <v>170.37362637362637</v>
      </c>
      <c r="J44" s="410">
        <v>142</v>
      </c>
      <c r="K44" s="410">
        <v>24424</v>
      </c>
      <c r="L44" s="410">
        <v>1.5753353973168214</v>
      </c>
      <c r="M44" s="410">
        <v>172</v>
      </c>
      <c r="N44" s="410">
        <v>79</v>
      </c>
      <c r="O44" s="410">
        <v>14141</v>
      </c>
      <c r="P44" s="479">
        <v>0.91208720330237358</v>
      </c>
      <c r="Q44" s="411">
        <v>179</v>
      </c>
    </row>
    <row r="45" spans="1:17" ht="14.4" customHeight="1" x14ac:dyDescent="0.3">
      <c r="A45" s="406" t="s">
        <v>984</v>
      </c>
      <c r="B45" s="407" t="s">
        <v>828</v>
      </c>
      <c r="C45" s="407" t="s">
        <v>829</v>
      </c>
      <c r="D45" s="407" t="s">
        <v>848</v>
      </c>
      <c r="E45" s="407" t="s">
        <v>849</v>
      </c>
      <c r="F45" s="410"/>
      <c r="G45" s="410"/>
      <c r="H45" s="410"/>
      <c r="I45" s="410"/>
      <c r="J45" s="410">
        <v>1</v>
      </c>
      <c r="K45" s="410">
        <v>533</v>
      </c>
      <c r="L45" s="410"/>
      <c r="M45" s="410">
        <v>533</v>
      </c>
      <c r="N45" s="410"/>
      <c r="O45" s="410"/>
      <c r="P45" s="479"/>
      <c r="Q45" s="411"/>
    </row>
    <row r="46" spans="1:17" ht="14.4" customHeight="1" x14ac:dyDescent="0.3">
      <c r="A46" s="406" t="s">
        <v>984</v>
      </c>
      <c r="B46" s="407" t="s">
        <v>828</v>
      </c>
      <c r="C46" s="407" t="s">
        <v>829</v>
      </c>
      <c r="D46" s="407" t="s">
        <v>850</v>
      </c>
      <c r="E46" s="407" t="s">
        <v>851</v>
      </c>
      <c r="F46" s="410">
        <v>141</v>
      </c>
      <c r="G46" s="410">
        <v>45020</v>
      </c>
      <c r="H46" s="410">
        <v>1</v>
      </c>
      <c r="I46" s="410">
        <v>319.29078014184398</v>
      </c>
      <c r="J46" s="410">
        <v>98</v>
      </c>
      <c r="K46" s="410">
        <v>31556</v>
      </c>
      <c r="L46" s="410">
        <v>0.70093291870279872</v>
      </c>
      <c r="M46" s="410">
        <v>322</v>
      </c>
      <c r="N46" s="410">
        <v>64</v>
      </c>
      <c r="O46" s="410">
        <v>21440</v>
      </c>
      <c r="P46" s="479">
        <v>0.47623278542869835</v>
      </c>
      <c r="Q46" s="411">
        <v>335</v>
      </c>
    </row>
    <row r="47" spans="1:17" ht="14.4" customHeight="1" x14ac:dyDescent="0.3">
      <c r="A47" s="406" t="s">
        <v>984</v>
      </c>
      <c r="B47" s="407" t="s">
        <v>828</v>
      </c>
      <c r="C47" s="407" t="s">
        <v>829</v>
      </c>
      <c r="D47" s="407" t="s">
        <v>852</v>
      </c>
      <c r="E47" s="407" t="s">
        <v>853</v>
      </c>
      <c r="F47" s="410">
        <v>19</v>
      </c>
      <c r="G47" s="410">
        <v>8304</v>
      </c>
      <c r="H47" s="410">
        <v>1</v>
      </c>
      <c r="I47" s="410">
        <v>437.05263157894734</v>
      </c>
      <c r="J47" s="410">
        <v>2</v>
      </c>
      <c r="K47" s="410">
        <v>878</v>
      </c>
      <c r="L47" s="410">
        <v>0.10573217726396918</v>
      </c>
      <c r="M47" s="410">
        <v>439</v>
      </c>
      <c r="N47" s="410"/>
      <c r="O47" s="410"/>
      <c r="P47" s="479"/>
      <c r="Q47" s="411"/>
    </row>
    <row r="48" spans="1:17" ht="14.4" customHeight="1" x14ac:dyDescent="0.3">
      <c r="A48" s="406" t="s">
        <v>984</v>
      </c>
      <c r="B48" s="407" t="s">
        <v>828</v>
      </c>
      <c r="C48" s="407" t="s">
        <v>829</v>
      </c>
      <c r="D48" s="407" t="s">
        <v>854</v>
      </c>
      <c r="E48" s="407" t="s">
        <v>855</v>
      </c>
      <c r="F48" s="410">
        <v>180</v>
      </c>
      <c r="G48" s="410">
        <v>61102</v>
      </c>
      <c r="H48" s="410">
        <v>1</v>
      </c>
      <c r="I48" s="410">
        <v>339.45555555555558</v>
      </c>
      <c r="J48" s="410">
        <v>179</v>
      </c>
      <c r="K48" s="410">
        <v>61039</v>
      </c>
      <c r="L48" s="410">
        <v>0.99896893718699875</v>
      </c>
      <c r="M48" s="410">
        <v>341</v>
      </c>
      <c r="N48" s="410">
        <v>160</v>
      </c>
      <c r="O48" s="410">
        <v>55840</v>
      </c>
      <c r="P48" s="479">
        <v>0.91388170599980356</v>
      </c>
      <c r="Q48" s="411">
        <v>349</v>
      </c>
    </row>
    <row r="49" spans="1:17" ht="14.4" customHeight="1" x14ac:dyDescent="0.3">
      <c r="A49" s="406" t="s">
        <v>984</v>
      </c>
      <c r="B49" s="407" t="s">
        <v>828</v>
      </c>
      <c r="C49" s="407" t="s">
        <v>829</v>
      </c>
      <c r="D49" s="407" t="s">
        <v>864</v>
      </c>
      <c r="E49" s="407" t="s">
        <v>865</v>
      </c>
      <c r="F49" s="410">
        <v>7</v>
      </c>
      <c r="G49" s="410">
        <v>324</v>
      </c>
      <c r="H49" s="410">
        <v>1</v>
      </c>
      <c r="I49" s="410">
        <v>46.285714285714285</v>
      </c>
      <c r="J49" s="410">
        <v>2</v>
      </c>
      <c r="K49" s="410">
        <v>94</v>
      </c>
      <c r="L49" s="410">
        <v>0.29012345679012347</v>
      </c>
      <c r="M49" s="410">
        <v>47</v>
      </c>
      <c r="N49" s="410">
        <v>8</v>
      </c>
      <c r="O49" s="410">
        <v>392</v>
      </c>
      <c r="P49" s="479">
        <v>1.2098765432098766</v>
      </c>
      <c r="Q49" s="411">
        <v>49</v>
      </c>
    </row>
    <row r="50" spans="1:17" ht="14.4" customHeight="1" x14ac:dyDescent="0.3">
      <c r="A50" s="406" t="s">
        <v>984</v>
      </c>
      <c r="B50" s="407" t="s">
        <v>828</v>
      </c>
      <c r="C50" s="407" t="s">
        <v>829</v>
      </c>
      <c r="D50" s="407" t="s">
        <v>866</v>
      </c>
      <c r="E50" s="407" t="s">
        <v>867</v>
      </c>
      <c r="F50" s="410">
        <v>23</v>
      </c>
      <c r="G50" s="410">
        <v>8515</v>
      </c>
      <c r="H50" s="410">
        <v>1</v>
      </c>
      <c r="I50" s="410">
        <v>370.21739130434781</v>
      </c>
      <c r="J50" s="410">
        <v>19</v>
      </c>
      <c r="K50" s="410">
        <v>7144</v>
      </c>
      <c r="L50" s="410">
        <v>0.83899001761597181</v>
      </c>
      <c r="M50" s="410">
        <v>376</v>
      </c>
      <c r="N50" s="410">
        <v>26</v>
      </c>
      <c r="O50" s="410">
        <v>10062</v>
      </c>
      <c r="P50" s="479">
        <v>1.1816793893129771</v>
      </c>
      <c r="Q50" s="411">
        <v>387</v>
      </c>
    </row>
    <row r="51" spans="1:17" ht="14.4" customHeight="1" x14ac:dyDescent="0.3">
      <c r="A51" s="406" t="s">
        <v>984</v>
      </c>
      <c r="B51" s="407" t="s">
        <v>828</v>
      </c>
      <c r="C51" s="407" t="s">
        <v>829</v>
      </c>
      <c r="D51" s="407" t="s">
        <v>868</v>
      </c>
      <c r="E51" s="407" t="s">
        <v>869</v>
      </c>
      <c r="F51" s="410">
        <v>13</v>
      </c>
      <c r="G51" s="410">
        <v>481</v>
      </c>
      <c r="H51" s="410">
        <v>1</v>
      </c>
      <c r="I51" s="410">
        <v>37</v>
      </c>
      <c r="J51" s="410">
        <v>11</v>
      </c>
      <c r="K51" s="410">
        <v>407</v>
      </c>
      <c r="L51" s="410">
        <v>0.84615384615384615</v>
      </c>
      <c r="M51" s="410">
        <v>37</v>
      </c>
      <c r="N51" s="410">
        <v>7</v>
      </c>
      <c r="O51" s="410">
        <v>266</v>
      </c>
      <c r="P51" s="479">
        <v>0.55301455301455305</v>
      </c>
      <c r="Q51" s="411">
        <v>38</v>
      </c>
    </row>
    <row r="52" spans="1:17" ht="14.4" customHeight="1" x14ac:dyDescent="0.3">
      <c r="A52" s="406" t="s">
        <v>984</v>
      </c>
      <c r="B52" s="407" t="s">
        <v>828</v>
      </c>
      <c r="C52" s="407" t="s">
        <v>829</v>
      </c>
      <c r="D52" s="407" t="s">
        <v>870</v>
      </c>
      <c r="E52" s="407" t="s">
        <v>871</v>
      </c>
      <c r="F52" s="410">
        <v>5</v>
      </c>
      <c r="G52" s="410">
        <v>1261</v>
      </c>
      <c r="H52" s="410">
        <v>1</v>
      </c>
      <c r="I52" s="410">
        <v>252.2</v>
      </c>
      <c r="J52" s="410"/>
      <c r="K52" s="410"/>
      <c r="L52" s="410"/>
      <c r="M52" s="410"/>
      <c r="N52" s="410">
        <v>4</v>
      </c>
      <c r="O52" s="410">
        <v>1056</v>
      </c>
      <c r="P52" s="479">
        <v>0.83743061062648694</v>
      </c>
      <c r="Q52" s="411">
        <v>264</v>
      </c>
    </row>
    <row r="53" spans="1:17" ht="14.4" customHeight="1" x14ac:dyDescent="0.3">
      <c r="A53" s="406" t="s">
        <v>984</v>
      </c>
      <c r="B53" s="407" t="s">
        <v>828</v>
      </c>
      <c r="C53" s="407" t="s">
        <v>829</v>
      </c>
      <c r="D53" s="407" t="s">
        <v>874</v>
      </c>
      <c r="E53" s="407" t="s">
        <v>875</v>
      </c>
      <c r="F53" s="410">
        <v>37</v>
      </c>
      <c r="G53" s="410">
        <v>24744</v>
      </c>
      <c r="H53" s="410">
        <v>1</v>
      </c>
      <c r="I53" s="410">
        <v>668.75675675675677</v>
      </c>
      <c r="J53" s="410">
        <v>28</v>
      </c>
      <c r="K53" s="410">
        <v>18928</v>
      </c>
      <c r="L53" s="410">
        <v>0.76495311994827031</v>
      </c>
      <c r="M53" s="410">
        <v>676</v>
      </c>
      <c r="N53" s="410">
        <v>35</v>
      </c>
      <c r="O53" s="410">
        <v>24640</v>
      </c>
      <c r="P53" s="479">
        <v>0.99579696087940506</v>
      </c>
      <c r="Q53" s="411">
        <v>704</v>
      </c>
    </row>
    <row r="54" spans="1:17" ht="14.4" customHeight="1" x14ac:dyDescent="0.3">
      <c r="A54" s="406" t="s">
        <v>984</v>
      </c>
      <c r="B54" s="407" t="s">
        <v>828</v>
      </c>
      <c r="C54" s="407" t="s">
        <v>829</v>
      </c>
      <c r="D54" s="407" t="s">
        <v>876</v>
      </c>
      <c r="E54" s="407" t="s">
        <v>877</v>
      </c>
      <c r="F54" s="410">
        <v>2</v>
      </c>
      <c r="G54" s="410">
        <v>274</v>
      </c>
      <c r="H54" s="410">
        <v>1</v>
      </c>
      <c r="I54" s="410">
        <v>137</v>
      </c>
      <c r="J54" s="410">
        <v>3</v>
      </c>
      <c r="K54" s="410">
        <v>414</v>
      </c>
      <c r="L54" s="410">
        <v>1.5109489051094891</v>
      </c>
      <c r="M54" s="410">
        <v>138</v>
      </c>
      <c r="N54" s="410"/>
      <c r="O54" s="410"/>
      <c r="P54" s="479"/>
      <c r="Q54" s="411"/>
    </row>
    <row r="55" spans="1:17" ht="14.4" customHeight="1" x14ac:dyDescent="0.3">
      <c r="A55" s="406" t="s">
        <v>984</v>
      </c>
      <c r="B55" s="407" t="s">
        <v>828</v>
      </c>
      <c r="C55" s="407" t="s">
        <v>829</v>
      </c>
      <c r="D55" s="407" t="s">
        <v>878</v>
      </c>
      <c r="E55" s="407" t="s">
        <v>879</v>
      </c>
      <c r="F55" s="410">
        <v>4</v>
      </c>
      <c r="G55" s="410">
        <v>1130</v>
      </c>
      <c r="H55" s="410">
        <v>1</v>
      </c>
      <c r="I55" s="410">
        <v>282.5</v>
      </c>
      <c r="J55" s="410">
        <v>2</v>
      </c>
      <c r="K55" s="410">
        <v>570</v>
      </c>
      <c r="L55" s="410">
        <v>0.50442477876106195</v>
      </c>
      <c r="M55" s="410">
        <v>285</v>
      </c>
      <c r="N55" s="410">
        <v>1</v>
      </c>
      <c r="O55" s="410">
        <v>304</v>
      </c>
      <c r="P55" s="479">
        <v>0.26902654867256637</v>
      </c>
      <c r="Q55" s="411">
        <v>304</v>
      </c>
    </row>
    <row r="56" spans="1:17" ht="14.4" customHeight="1" x14ac:dyDescent="0.3">
      <c r="A56" s="406" t="s">
        <v>984</v>
      </c>
      <c r="B56" s="407" t="s">
        <v>828</v>
      </c>
      <c r="C56" s="407" t="s">
        <v>829</v>
      </c>
      <c r="D56" s="407" t="s">
        <v>880</v>
      </c>
      <c r="E56" s="407" t="s">
        <v>881</v>
      </c>
      <c r="F56" s="410">
        <v>1</v>
      </c>
      <c r="G56" s="410">
        <v>3485</v>
      </c>
      <c r="H56" s="410">
        <v>1</v>
      </c>
      <c r="I56" s="410">
        <v>3485</v>
      </c>
      <c r="J56" s="410"/>
      <c r="K56" s="410"/>
      <c r="L56" s="410"/>
      <c r="M56" s="410"/>
      <c r="N56" s="410"/>
      <c r="O56" s="410"/>
      <c r="P56" s="479"/>
      <c r="Q56" s="411"/>
    </row>
    <row r="57" spans="1:17" ht="14.4" customHeight="1" x14ac:dyDescent="0.3">
      <c r="A57" s="406" t="s">
        <v>984</v>
      </c>
      <c r="B57" s="407" t="s">
        <v>828</v>
      </c>
      <c r="C57" s="407" t="s">
        <v>829</v>
      </c>
      <c r="D57" s="407" t="s">
        <v>882</v>
      </c>
      <c r="E57" s="407" t="s">
        <v>883</v>
      </c>
      <c r="F57" s="410">
        <v>506</v>
      </c>
      <c r="G57" s="410">
        <v>232120</v>
      </c>
      <c r="H57" s="410">
        <v>1</v>
      </c>
      <c r="I57" s="410">
        <v>458.73517786561263</v>
      </c>
      <c r="J57" s="410">
        <v>551</v>
      </c>
      <c r="K57" s="410">
        <v>254562</v>
      </c>
      <c r="L57" s="410">
        <v>1.0966827503015681</v>
      </c>
      <c r="M57" s="410">
        <v>462</v>
      </c>
      <c r="N57" s="410">
        <v>369</v>
      </c>
      <c r="O57" s="410">
        <v>182286</v>
      </c>
      <c r="P57" s="479">
        <v>0.78530932276408749</v>
      </c>
      <c r="Q57" s="411">
        <v>494</v>
      </c>
    </row>
    <row r="58" spans="1:17" ht="14.4" customHeight="1" x14ac:dyDescent="0.3">
      <c r="A58" s="406" t="s">
        <v>984</v>
      </c>
      <c r="B58" s="407" t="s">
        <v>828</v>
      </c>
      <c r="C58" s="407" t="s">
        <v>829</v>
      </c>
      <c r="D58" s="407" t="s">
        <v>886</v>
      </c>
      <c r="E58" s="407" t="s">
        <v>887</v>
      </c>
      <c r="F58" s="410">
        <v>409</v>
      </c>
      <c r="G58" s="410">
        <v>143976</v>
      </c>
      <c r="H58" s="410">
        <v>1</v>
      </c>
      <c r="I58" s="410">
        <v>352.01955990220051</v>
      </c>
      <c r="J58" s="410">
        <v>383</v>
      </c>
      <c r="K58" s="410">
        <v>136348</v>
      </c>
      <c r="L58" s="410">
        <v>0.94701894760237815</v>
      </c>
      <c r="M58" s="410">
        <v>356</v>
      </c>
      <c r="N58" s="410">
        <v>266</v>
      </c>
      <c r="O58" s="410">
        <v>98420</v>
      </c>
      <c r="P58" s="479">
        <v>0.68358615324776351</v>
      </c>
      <c r="Q58" s="411">
        <v>370</v>
      </c>
    </row>
    <row r="59" spans="1:17" ht="14.4" customHeight="1" x14ac:dyDescent="0.3">
      <c r="A59" s="406" t="s">
        <v>984</v>
      </c>
      <c r="B59" s="407" t="s">
        <v>828</v>
      </c>
      <c r="C59" s="407" t="s">
        <v>829</v>
      </c>
      <c r="D59" s="407" t="s">
        <v>892</v>
      </c>
      <c r="E59" s="407" t="s">
        <v>893</v>
      </c>
      <c r="F59" s="410">
        <v>163</v>
      </c>
      <c r="G59" s="410">
        <v>16892</v>
      </c>
      <c r="H59" s="410">
        <v>1</v>
      </c>
      <c r="I59" s="410">
        <v>103.6319018404908</v>
      </c>
      <c r="J59" s="410">
        <v>116</v>
      </c>
      <c r="K59" s="410">
        <v>12180</v>
      </c>
      <c r="L59" s="410">
        <v>0.72105138527113422</v>
      </c>
      <c r="M59" s="410">
        <v>105</v>
      </c>
      <c r="N59" s="410">
        <v>98</v>
      </c>
      <c r="O59" s="410">
        <v>10878</v>
      </c>
      <c r="P59" s="479">
        <v>0.64397347856973719</v>
      </c>
      <c r="Q59" s="411">
        <v>111</v>
      </c>
    </row>
    <row r="60" spans="1:17" ht="14.4" customHeight="1" x14ac:dyDescent="0.3">
      <c r="A60" s="406" t="s">
        <v>984</v>
      </c>
      <c r="B60" s="407" t="s">
        <v>828</v>
      </c>
      <c r="C60" s="407" t="s">
        <v>829</v>
      </c>
      <c r="D60" s="407" t="s">
        <v>896</v>
      </c>
      <c r="E60" s="407" t="s">
        <v>897</v>
      </c>
      <c r="F60" s="410">
        <v>34</v>
      </c>
      <c r="G60" s="410">
        <v>15622</v>
      </c>
      <c r="H60" s="410">
        <v>1</v>
      </c>
      <c r="I60" s="410">
        <v>459.47058823529414</v>
      </c>
      <c r="J60" s="410">
        <v>26</v>
      </c>
      <c r="K60" s="410">
        <v>12038</v>
      </c>
      <c r="L60" s="410">
        <v>0.77057995135065938</v>
      </c>
      <c r="M60" s="410">
        <v>463</v>
      </c>
      <c r="N60" s="410">
        <v>18</v>
      </c>
      <c r="O60" s="410">
        <v>8910</v>
      </c>
      <c r="P60" s="479">
        <v>0.57034950710536425</v>
      </c>
      <c r="Q60" s="411">
        <v>495</v>
      </c>
    </row>
    <row r="61" spans="1:17" ht="14.4" customHeight="1" x14ac:dyDescent="0.3">
      <c r="A61" s="406" t="s">
        <v>984</v>
      </c>
      <c r="B61" s="407" t="s">
        <v>828</v>
      </c>
      <c r="C61" s="407" t="s">
        <v>829</v>
      </c>
      <c r="D61" s="407" t="s">
        <v>898</v>
      </c>
      <c r="E61" s="407" t="s">
        <v>899</v>
      </c>
      <c r="F61" s="410"/>
      <c r="G61" s="410"/>
      <c r="H61" s="410"/>
      <c r="I61" s="410"/>
      <c r="J61" s="410"/>
      <c r="K61" s="410"/>
      <c r="L61" s="410"/>
      <c r="M61" s="410"/>
      <c r="N61" s="410">
        <v>1</v>
      </c>
      <c r="O61" s="410">
        <v>1283</v>
      </c>
      <c r="P61" s="479"/>
      <c r="Q61" s="411">
        <v>1283</v>
      </c>
    </row>
    <row r="62" spans="1:17" ht="14.4" customHeight="1" x14ac:dyDescent="0.3">
      <c r="A62" s="406" t="s">
        <v>984</v>
      </c>
      <c r="B62" s="407" t="s">
        <v>828</v>
      </c>
      <c r="C62" s="407" t="s">
        <v>829</v>
      </c>
      <c r="D62" s="407" t="s">
        <v>900</v>
      </c>
      <c r="E62" s="407" t="s">
        <v>901</v>
      </c>
      <c r="F62" s="410">
        <v>206</v>
      </c>
      <c r="G62" s="410">
        <v>89059</v>
      </c>
      <c r="H62" s="410">
        <v>1</v>
      </c>
      <c r="I62" s="410">
        <v>432.32524271844659</v>
      </c>
      <c r="J62" s="410">
        <v>148</v>
      </c>
      <c r="K62" s="410">
        <v>64676</v>
      </c>
      <c r="L62" s="410">
        <v>0.72621520565018693</v>
      </c>
      <c r="M62" s="410">
        <v>437</v>
      </c>
      <c r="N62" s="410">
        <v>135</v>
      </c>
      <c r="O62" s="410">
        <v>61560</v>
      </c>
      <c r="P62" s="479">
        <v>0.6912271640148665</v>
      </c>
      <c r="Q62" s="411">
        <v>456</v>
      </c>
    </row>
    <row r="63" spans="1:17" ht="14.4" customHeight="1" x14ac:dyDescent="0.3">
      <c r="A63" s="406" t="s">
        <v>984</v>
      </c>
      <c r="B63" s="407" t="s">
        <v>828</v>
      </c>
      <c r="C63" s="407" t="s">
        <v>829</v>
      </c>
      <c r="D63" s="407" t="s">
        <v>902</v>
      </c>
      <c r="E63" s="407" t="s">
        <v>903</v>
      </c>
      <c r="F63" s="410">
        <v>1640</v>
      </c>
      <c r="G63" s="410">
        <v>88038</v>
      </c>
      <c r="H63" s="410">
        <v>1</v>
      </c>
      <c r="I63" s="410">
        <v>53.681707317073169</v>
      </c>
      <c r="J63" s="410">
        <v>1551</v>
      </c>
      <c r="K63" s="410">
        <v>83754</v>
      </c>
      <c r="L63" s="410">
        <v>0.95133919443876502</v>
      </c>
      <c r="M63" s="410">
        <v>54</v>
      </c>
      <c r="N63" s="410">
        <v>1010</v>
      </c>
      <c r="O63" s="410">
        <v>58580</v>
      </c>
      <c r="P63" s="479">
        <v>0.66539448874349716</v>
      </c>
      <c r="Q63" s="411">
        <v>58</v>
      </c>
    </row>
    <row r="64" spans="1:17" ht="14.4" customHeight="1" x14ac:dyDescent="0.3">
      <c r="A64" s="406" t="s">
        <v>984</v>
      </c>
      <c r="B64" s="407" t="s">
        <v>828</v>
      </c>
      <c r="C64" s="407" t="s">
        <v>829</v>
      </c>
      <c r="D64" s="407" t="s">
        <v>985</v>
      </c>
      <c r="E64" s="407" t="s">
        <v>986</v>
      </c>
      <c r="F64" s="410"/>
      <c r="G64" s="410"/>
      <c r="H64" s="410"/>
      <c r="I64" s="410"/>
      <c r="J64" s="410"/>
      <c r="K64" s="410"/>
      <c r="L64" s="410"/>
      <c r="M64" s="410"/>
      <c r="N64" s="410">
        <v>2</v>
      </c>
      <c r="O64" s="410">
        <v>504</v>
      </c>
      <c r="P64" s="479"/>
      <c r="Q64" s="411">
        <v>252</v>
      </c>
    </row>
    <row r="65" spans="1:17" ht="14.4" customHeight="1" x14ac:dyDescent="0.3">
      <c r="A65" s="406" t="s">
        <v>984</v>
      </c>
      <c r="B65" s="407" t="s">
        <v>828</v>
      </c>
      <c r="C65" s="407" t="s">
        <v>829</v>
      </c>
      <c r="D65" s="407" t="s">
        <v>906</v>
      </c>
      <c r="E65" s="407" t="s">
        <v>907</v>
      </c>
      <c r="F65" s="410">
        <v>333</v>
      </c>
      <c r="G65" s="410">
        <v>55743</v>
      </c>
      <c r="H65" s="410">
        <v>1</v>
      </c>
      <c r="I65" s="410">
        <v>167.3963963963964</v>
      </c>
      <c r="J65" s="410">
        <v>288</v>
      </c>
      <c r="K65" s="410">
        <v>48672</v>
      </c>
      <c r="L65" s="410">
        <v>0.87314999192723752</v>
      </c>
      <c r="M65" s="410">
        <v>169</v>
      </c>
      <c r="N65" s="410">
        <v>169</v>
      </c>
      <c r="O65" s="410">
        <v>29575</v>
      </c>
      <c r="P65" s="479">
        <v>0.53055989092800893</v>
      </c>
      <c r="Q65" s="411">
        <v>175</v>
      </c>
    </row>
    <row r="66" spans="1:17" ht="14.4" customHeight="1" x14ac:dyDescent="0.3">
      <c r="A66" s="406" t="s">
        <v>984</v>
      </c>
      <c r="B66" s="407" t="s">
        <v>828</v>
      </c>
      <c r="C66" s="407" t="s">
        <v>829</v>
      </c>
      <c r="D66" s="407" t="s">
        <v>908</v>
      </c>
      <c r="E66" s="407" t="s">
        <v>909</v>
      </c>
      <c r="F66" s="410">
        <v>327</v>
      </c>
      <c r="G66" s="410">
        <v>26022</v>
      </c>
      <c r="H66" s="410">
        <v>1</v>
      </c>
      <c r="I66" s="410">
        <v>79.577981651376149</v>
      </c>
      <c r="J66" s="410">
        <v>217</v>
      </c>
      <c r="K66" s="410">
        <v>17577</v>
      </c>
      <c r="L66" s="410">
        <v>0.67546691261240488</v>
      </c>
      <c r="M66" s="410">
        <v>81</v>
      </c>
      <c r="N66" s="410">
        <v>153</v>
      </c>
      <c r="O66" s="410">
        <v>13005</v>
      </c>
      <c r="P66" s="479">
        <v>0.49976942587041734</v>
      </c>
      <c r="Q66" s="411">
        <v>85</v>
      </c>
    </row>
    <row r="67" spans="1:17" ht="14.4" customHeight="1" x14ac:dyDescent="0.3">
      <c r="A67" s="406" t="s">
        <v>984</v>
      </c>
      <c r="B67" s="407" t="s">
        <v>828</v>
      </c>
      <c r="C67" s="407" t="s">
        <v>829</v>
      </c>
      <c r="D67" s="407" t="s">
        <v>910</v>
      </c>
      <c r="E67" s="407" t="s">
        <v>911</v>
      </c>
      <c r="F67" s="410">
        <v>2</v>
      </c>
      <c r="G67" s="410">
        <v>324</v>
      </c>
      <c r="H67" s="410">
        <v>1</v>
      </c>
      <c r="I67" s="410">
        <v>162</v>
      </c>
      <c r="J67" s="410">
        <v>2</v>
      </c>
      <c r="K67" s="410">
        <v>326</v>
      </c>
      <c r="L67" s="410">
        <v>1.0061728395061729</v>
      </c>
      <c r="M67" s="410">
        <v>163</v>
      </c>
      <c r="N67" s="410">
        <v>2</v>
      </c>
      <c r="O67" s="410">
        <v>338</v>
      </c>
      <c r="P67" s="479">
        <v>1.0432098765432098</v>
      </c>
      <c r="Q67" s="411">
        <v>169</v>
      </c>
    </row>
    <row r="68" spans="1:17" ht="14.4" customHeight="1" x14ac:dyDescent="0.3">
      <c r="A68" s="406" t="s">
        <v>984</v>
      </c>
      <c r="B68" s="407" t="s">
        <v>828</v>
      </c>
      <c r="C68" s="407" t="s">
        <v>829</v>
      </c>
      <c r="D68" s="407" t="s">
        <v>912</v>
      </c>
      <c r="E68" s="407" t="s">
        <v>913</v>
      </c>
      <c r="F68" s="410"/>
      <c r="G68" s="410"/>
      <c r="H68" s="410"/>
      <c r="I68" s="410"/>
      <c r="J68" s="410">
        <v>1</v>
      </c>
      <c r="K68" s="410">
        <v>28</v>
      </c>
      <c r="L68" s="410"/>
      <c r="M68" s="410">
        <v>28</v>
      </c>
      <c r="N68" s="410">
        <v>6</v>
      </c>
      <c r="O68" s="410">
        <v>174</v>
      </c>
      <c r="P68" s="479"/>
      <c r="Q68" s="411">
        <v>29</v>
      </c>
    </row>
    <row r="69" spans="1:17" ht="14.4" customHeight="1" x14ac:dyDescent="0.3">
      <c r="A69" s="406" t="s">
        <v>984</v>
      </c>
      <c r="B69" s="407" t="s">
        <v>828</v>
      </c>
      <c r="C69" s="407" t="s">
        <v>829</v>
      </c>
      <c r="D69" s="407" t="s">
        <v>914</v>
      </c>
      <c r="E69" s="407" t="s">
        <v>915</v>
      </c>
      <c r="F69" s="410"/>
      <c r="G69" s="410"/>
      <c r="H69" s="410"/>
      <c r="I69" s="410"/>
      <c r="J69" s="410"/>
      <c r="K69" s="410"/>
      <c r="L69" s="410"/>
      <c r="M69" s="410"/>
      <c r="N69" s="410">
        <v>9</v>
      </c>
      <c r="O69" s="410">
        <v>9099</v>
      </c>
      <c r="P69" s="479"/>
      <c r="Q69" s="411">
        <v>1011</v>
      </c>
    </row>
    <row r="70" spans="1:17" ht="14.4" customHeight="1" x14ac:dyDescent="0.3">
      <c r="A70" s="406" t="s">
        <v>984</v>
      </c>
      <c r="B70" s="407" t="s">
        <v>828</v>
      </c>
      <c r="C70" s="407" t="s">
        <v>829</v>
      </c>
      <c r="D70" s="407" t="s">
        <v>916</v>
      </c>
      <c r="E70" s="407" t="s">
        <v>917</v>
      </c>
      <c r="F70" s="410">
        <v>23</v>
      </c>
      <c r="G70" s="410">
        <v>3867</v>
      </c>
      <c r="H70" s="410">
        <v>1</v>
      </c>
      <c r="I70" s="410">
        <v>168.13043478260869</v>
      </c>
      <c r="J70" s="410">
        <v>23</v>
      </c>
      <c r="K70" s="410">
        <v>3910</v>
      </c>
      <c r="L70" s="410">
        <v>1.0111197310576674</v>
      </c>
      <c r="M70" s="410">
        <v>170</v>
      </c>
      <c r="N70" s="410">
        <v>5</v>
      </c>
      <c r="O70" s="410">
        <v>880</v>
      </c>
      <c r="P70" s="479">
        <v>0.22756658908714766</v>
      </c>
      <c r="Q70" s="411">
        <v>176</v>
      </c>
    </row>
    <row r="71" spans="1:17" ht="14.4" customHeight="1" x14ac:dyDescent="0.3">
      <c r="A71" s="406" t="s">
        <v>984</v>
      </c>
      <c r="B71" s="407" t="s">
        <v>828</v>
      </c>
      <c r="C71" s="407" t="s">
        <v>829</v>
      </c>
      <c r="D71" s="407" t="s">
        <v>918</v>
      </c>
      <c r="E71" s="407" t="s">
        <v>919</v>
      </c>
      <c r="F71" s="410"/>
      <c r="G71" s="410"/>
      <c r="H71" s="410"/>
      <c r="I71" s="410"/>
      <c r="J71" s="410"/>
      <c r="K71" s="410"/>
      <c r="L71" s="410"/>
      <c r="M71" s="410"/>
      <c r="N71" s="410">
        <v>9</v>
      </c>
      <c r="O71" s="410">
        <v>20646</v>
      </c>
      <c r="P71" s="479"/>
      <c r="Q71" s="411">
        <v>2294</v>
      </c>
    </row>
    <row r="72" spans="1:17" ht="14.4" customHeight="1" x14ac:dyDescent="0.3">
      <c r="A72" s="406" t="s">
        <v>984</v>
      </c>
      <c r="B72" s="407" t="s">
        <v>828</v>
      </c>
      <c r="C72" s="407" t="s">
        <v>829</v>
      </c>
      <c r="D72" s="407" t="s">
        <v>920</v>
      </c>
      <c r="E72" s="407" t="s">
        <v>921</v>
      </c>
      <c r="F72" s="410">
        <v>47</v>
      </c>
      <c r="G72" s="410">
        <v>11505</v>
      </c>
      <c r="H72" s="410">
        <v>1</v>
      </c>
      <c r="I72" s="410">
        <v>244.78723404255319</v>
      </c>
      <c r="J72" s="410">
        <v>33</v>
      </c>
      <c r="K72" s="410">
        <v>8151</v>
      </c>
      <c r="L72" s="410">
        <v>0.70847457627118648</v>
      </c>
      <c r="M72" s="410">
        <v>247</v>
      </c>
      <c r="N72" s="410">
        <v>37</v>
      </c>
      <c r="O72" s="410">
        <v>9731</v>
      </c>
      <c r="P72" s="479">
        <v>0.84580617122990009</v>
      </c>
      <c r="Q72" s="411">
        <v>263</v>
      </c>
    </row>
    <row r="73" spans="1:17" ht="14.4" customHeight="1" x14ac:dyDescent="0.3">
      <c r="A73" s="406" t="s">
        <v>984</v>
      </c>
      <c r="B73" s="407" t="s">
        <v>828</v>
      </c>
      <c r="C73" s="407" t="s">
        <v>829</v>
      </c>
      <c r="D73" s="407" t="s">
        <v>922</v>
      </c>
      <c r="E73" s="407" t="s">
        <v>923</v>
      </c>
      <c r="F73" s="410">
        <v>2</v>
      </c>
      <c r="G73" s="410">
        <v>4012</v>
      </c>
      <c r="H73" s="410">
        <v>1</v>
      </c>
      <c r="I73" s="410">
        <v>2006</v>
      </c>
      <c r="J73" s="410">
        <v>3</v>
      </c>
      <c r="K73" s="410">
        <v>6036</v>
      </c>
      <c r="L73" s="410">
        <v>1.5044865403788634</v>
      </c>
      <c r="M73" s="410">
        <v>2012</v>
      </c>
      <c r="N73" s="410">
        <v>1</v>
      </c>
      <c r="O73" s="410">
        <v>2130</v>
      </c>
      <c r="P73" s="479">
        <v>0.53090727816550354</v>
      </c>
      <c r="Q73" s="411">
        <v>2130</v>
      </c>
    </row>
    <row r="74" spans="1:17" ht="14.4" customHeight="1" x14ac:dyDescent="0.3">
      <c r="A74" s="406" t="s">
        <v>984</v>
      </c>
      <c r="B74" s="407" t="s">
        <v>828</v>
      </c>
      <c r="C74" s="407" t="s">
        <v>829</v>
      </c>
      <c r="D74" s="407" t="s">
        <v>926</v>
      </c>
      <c r="E74" s="407" t="s">
        <v>927</v>
      </c>
      <c r="F74" s="410">
        <v>2</v>
      </c>
      <c r="G74" s="410">
        <v>828</v>
      </c>
      <c r="H74" s="410">
        <v>1</v>
      </c>
      <c r="I74" s="410">
        <v>414</v>
      </c>
      <c r="J74" s="410"/>
      <c r="K74" s="410"/>
      <c r="L74" s="410"/>
      <c r="M74" s="410"/>
      <c r="N74" s="410"/>
      <c r="O74" s="410"/>
      <c r="P74" s="479"/>
      <c r="Q74" s="411"/>
    </row>
    <row r="75" spans="1:17" ht="14.4" customHeight="1" x14ac:dyDescent="0.3">
      <c r="A75" s="406" t="s">
        <v>984</v>
      </c>
      <c r="B75" s="407" t="s">
        <v>828</v>
      </c>
      <c r="C75" s="407" t="s">
        <v>829</v>
      </c>
      <c r="D75" s="407" t="s">
        <v>930</v>
      </c>
      <c r="E75" s="407" t="s">
        <v>837</v>
      </c>
      <c r="F75" s="410">
        <v>2</v>
      </c>
      <c r="G75" s="410">
        <v>70</v>
      </c>
      <c r="H75" s="410">
        <v>1</v>
      </c>
      <c r="I75" s="410">
        <v>35</v>
      </c>
      <c r="J75" s="410"/>
      <c r="K75" s="410"/>
      <c r="L75" s="410"/>
      <c r="M75" s="410"/>
      <c r="N75" s="410"/>
      <c r="O75" s="410"/>
      <c r="P75" s="479"/>
      <c r="Q75" s="411"/>
    </row>
    <row r="76" spans="1:17" ht="14.4" customHeight="1" x14ac:dyDescent="0.3">
      <c r="A76" s="406" t="s">
        <v>984</v>
      </c>
      <c r="B76" s="407" t="s">
        <v>828</v>
      </c>
      <c r="C76" s="407" t="s">
        <v>829</v>
      </c>
      <c r="D76" s="407" t="s">
        <v>935</v>
      </c>
      <c r="E76" s="407" t="s">
        <v>936</v>
      </c>
      <c r="F76" s="410">
        <v>2</v>
      </c>
      <c r="G76" s="410">
        <v>534</v>
      </c>
      <c r="H76" s="410">
        <v>1</v>
      </c>
      <c r="I76" s="410">
        <v>267</v>
      </c>
      <c r="J76" s="410">
        <v>2</v>
      </c>
      <c r="K76" s="410">
        <v>538</v>
      </c>
      <c r="L76" s="410">
        <v>1.0074906367041199</v>
      </c>
      <c r="M76" s="410">
        <v>269</v>
      </c>
      <c r="N76" s="410"/>
      <c r="O76" s="410"/>
      <c r="P76" s="479"/>
      <c r="Q76" s="411"/>
    </row>
    <row r="77" spans="1:17" ht="14.4" customHeight="1" x14ac:dyDescent="0.3">
      <c r="A77" s="406" t="s">
        <v>984</v>
      </c>
      <c r="B77" s="407" t="s">
        <v>828</v>
      </c>
      <c r="C77" s="407" t="s">
        <v>829</v>
      </c>
      <c r="D77" s="407" t="s">
        <v>937</v>
      </c>
      <c r="E77" s="407" t="s">
        <v>938</v>
      </c>
      <c r="F77" s="410">
        <v>1</v>
      </c>
      <c r="G77" s="410">
        <v>1042</v>
      </c>
      <c r="H77" s="410">
        <v>1</v>
      </c>
      <c r="I77" s="410">
        <v>1042</v>
      </c>
      <c r="J77" s="410"/>
      <c r="K77" s="410"/>
      <c r="L77" s="410"/>
      <c r="M77" s="410"/>
      <c r="N77" s="410"/>
      <c r="O77" s="410"/>
      <c r="P77" s="479"/>
      <c r="Q77" s="411"/>
    </row>
    <row r="78" spans="1:17" ht="14.4" customHeight="1" x14ac:dyDescent="0.3">
      <c r="A78" s="406" t="s">
        <v>984</v>
      </c>
      <c r="B78" s="407" t="s">
        <v>828</v>
      </c>
      <c r="C78" s="407" t="s">
        <v>829</v>
      </c>
      <c r="D78" s="407" t="s">
        <v>939</v>
      </c>
      <c r="E78" s="407" t="s">
        <v>940</v>
      </c>
      <c r="F78" s="410">
        <v>2</v>
      </c>
      <c r="G78" s="410">
        <v>203</v>
      </c>
      <c r="H78" s="410">
        <v>1</v>
      </c>
      <c r="I78" s="410">
        <v>101.5</v>
      </c>
      <c r="J78" s="410">
        <v>1</v>
      </c>
      <c r="K78" s="410">
        <v>103</v>
      </c>
      <c r="L78" s="410">
        <v>0.5073891625615764</v>
      </c>
      <c r="M78" s="410">
        <v>103</v>
      </c>
      <c r="N78" s="410">
        <v>2</v>
      </c>
      <c r="O78" s="410">
        <v>214</v>
      </c>
      <c r="P78" s="479">
        <v>1.0541871921182266</v>
      </c>
      <c r="Q78" s="411">
        <v>107</v>
      </c>
    </row>
    <row r="79" spans="1:17" ht="14.4" customHeight="1" x14ac:dyDescent="0.3">
      <c r="A79" s="406" t="s">
        <v>984</v>
      </c>
      <c r="B79" s="407" t="s">
        <v>828</v>
      </c>
      <c r="C79" s="407" t="s">
        <v>829</v>
      </c>
      <c r="D79" s="407" t="s">
        <v>943</v>
      </c>
      <c r="E79" s="407" t="s">
        <v>944</v>
      </c>
      <c r="F79" s="410">
        <v>1</v>
      </c>
      <c r="G79" s="410">
        <v>305</v>
      </c>
      <c r="H79" s="410">
        <v>1</v>
      </c>
      <c r="I79" s="410">
        <v>305</v>
      </c>
      <c r="J79" s="410"/>
      <c r="K79" s="410"/>
      <c r="L79" s="410"/>
      <c r="M79" s="410"/>
      <c r="N79" s="410"/>
      <c r="O79" s="410"/>
      <c r="P79" s="479"/>
      <c r="Q79" s="411"/>
    </row>
    <row r="80" spans="1:17" ht="14.4" customHeight="1" x14ac:dyDescent="0.3">
      <c r="A80" s="406" t="s">
        <v>987</v>
      </c>
      <c r="B80" s="407" t="s">
        <v>828</v>
      </c>
      <c r="C80" s="407" t="s">
        <v>829</v>
      </c>
      <c r="D80" s="407" t="s">
        <v>836</v>
      </c>
      <c r="E80" s="407" t="s">
        <v>837</v>
      </c>
      <c r="F80" s="410">
        <v>344</v>
      </c>
      <c r="G80" s="410">
        <v>18438</v>
      </c>
      <c r="H80" s="410">
        <v>1</v>
      </c>
      <c r="I80" s="410">
        <v>53.598837209302324</v>
      </c>
      <c r="J80" s="410">
        <v>172</v>
      </c>
      <c r="K80" s="410">
        <v>9288</v>
      </c>
      <c r="L80" s="410">
        <v>0.50374227139602989</v>
      </c>
      <c r="M80" s="410">
        <v>54</v>
      </c>
      <c r="N80" s="410">
        <v>204</v>
      </c>
      <c r="O80" s="410">
        <v>11832</v>
      </c>
      <c r="P80" s="479">
        <v>0.64171819069313374</v>
      </c>
      <c r="Q80" s="411">
        <v>58</v>
      </c>
    </row>
    <row r="81" spans="1:17" ht="14.4" customHeight="1" x14ac:dyDescent="0.3">
      <c r="A81" s="406" t="s">
        <v>987</v>
      </c>
      <c r="B81" s="407" t="s">
        <v>828</v>
      </c>
      <c r="C81" s="407" t="s">
        <v>829</v>
      </c>
      <c r="D81" s="407" t="s">
        <v>838</v>
      </c>
      <c r="E81" s="407" t="s">
        <v>839</v>
      </c>
      <c r="F81" s="410">
        <v>6</v>
      </c>
      <c r="G81" s="410">
        <v>726</v>
      </c>
      <c r="H81" s="410">
        <v>1</v>
      </c>
      <c r="I81" s="410">
        <v>121</v>
      </c>
      <c r="J81" s="410">
        <v>2</v>
      </c>
      <c r="K81" s="410">
        <v>246</v>
      </c>
      <c r="L81" s="410">
        <v>0.33884297520661155</v>
      </c>
      <c r="M81" s="410">
        <v>123</v>
      </c>
      <c r="N81" s="410">
        <v>2</v>
      </c>
      <c r="O81" s="410">
        <v>262</v>
      </c>
      <c r="P81" s="479">
        <v>0.3608815426997245</v>
      </c>
      <c r="Q81" s="411">
        <v>131</v>
      </c>
    </row>
    <row r="82" spans="1:17" ht="14.4" customHeight="1" x14ac:dyDescent="0.3">
      <c r="A82" s="406" t="s">
        <v>987</v>
      </c>
      <c r="B82" s="407" t="s">
        <v>828</v>
      </c>
      <c r="C82" s="407" t="s">
        <v>829</v>
      </c>
      <c r="D82" s="407" t="s">
        <v>840</v>
      </c>
      <c r="E82" s="407" t="s">
        <v>841</v>
      </c>
      <c r="F82" s="410">
        <v>2</v>
      </c>
      <c r="G82" s="410">
        <v>350</v>
      </c>
      <c r="H82" s="410">
        <v>1</v>
      </c>
      <c r="I82" s="410">
        <v>175</v>
      </c>
      <c r="J82" s="410">
        <v>1</v>
      </c>
      <c r="K82" s="410">
        <v>177</v>
      </c>
      <c r="L82" s="410">
        <v>0.50571428571428567</v>
      </c>
      <c r="M82" s="410">
        <v>177</v>
      </c>
      <c r="N82" s="410">
        <v>2</v>
      </c>
      <c r="O82" s="410">
        <v>378</v>
      </c>
      <c r="P82" s="479">
        <v>1.08</v>
      </c>
      <c r="Q82" s="411">
        <v>189</v>
      </c>
    </row>
    <row r="83" spans="1:17" ht="14.4" customHeight="1" x14ac:dyDescent="0.3">
      <c r="A83" s="406" t="s">
        <v>987</v>
      </c>
      <c r="B83" s="407" t="s">
        <v>828</v>
      </c>
      <c r="C83" s="407" t="s">
        <v>829</v>
      </c>
      <c r="D83" s="407" t="s">
        <v>844</v>
      </c>
      <c r="E83" s="407" t="s">
        <v>845</v>
      </c>
      <c r="F83" s="410"/>
      <c r="G83" s="410"/>
      <c r="H83" s="410"/>
      <c r="I83" s="410"/>
      <c r="J83" s="410">
        <v>2</v>
      </c>
      <c r="K83" s="410">
        <v>768</v>
      </c>
      <c r="L83" s="410"/>
      <c r="M83" s="410">
        <v>384</v>
      </c>
      <c r="N83" s="410"/>
      <c r="O83" s="410"/>
      <c r="P83" s="479"/>
      <c r="Q83" s="411"/>
    </row>
    <row r="84" spans="1:17" ht="14.4" customHeight="1" x14ac:dyDescent="0.3">
      <c r="A84" s="406" t="s">
        <v>987</v>
      </c>
      <c r="B84" s="407" t="s">
        <v>828</v>
      </c>
      <c r="C84" s="407" t="s">
        <v>829</v>
      </c>
      <c r="D84" s="407" t="s">
        <v>846</v>
      </c>
      <c r="E84" s="407" t="s">
        <v>847</v>
      </c>
      <c r="F84" s="410">
        <v>148</v>
      </c>
      <c r="G84" s="410">
        <v>25158</v>
      </c>
      <c r="H84" s="410">
        <v>1</v>
      </c>
      <c r="I84" s="410">
        <v>169.98648648648648</v>
      </c>
      <c r="J84" s="410">
        <v>108</v>
      </c>
      <c r="K84" s="410">
        <v>18576</v>
      </c>
      <c r="L84" s="410">
        <v>0.7383734796088719</v>
      </c>
      <c r="M84" s="410">
        <v>172</v>
      </c>
      <c r="N84" s="410">
        <v>129</v>
      </c>
      <c r="O84" s="410">
        <v>23091</v>
      </c>
      <c r="P84" s="479">
        <v>0.91783925590269499</v>
      </c>
      <c r="Q84" s="411">
        <v>179</v>
      </c>
    </row>
    <row r="85" spans="1:17" ht="14.4" customHeight="1" x14ac:dyDescent="0.3">
      <c r="A85" s="406" t="s">
        <v>987</v>
      </c>
      <c r="B85" s="407" t="s">
        <v>828</v>
      </c>
      <c r="C85" s="407" t="s">
        <v>829</v>
      </c>
      <c r="D85" s="407" t="s">
        <v>848</v>
      </c>
      <c r="E85" s="407" t="s">
        <v>849</v>
      </c>
      <c r="F85" s="410">
        <v>59</v>
      </c>
      <c r="G85" s="410">
        <v>31179</v>
      </c>
      <c r="H85" s="410">
        <v>1</v>
      </c>
      <c r="I85" s="410">
        <v>528.45762711864404</v>
      </c>
      <c r="J85" s="410">
        <v>46</v>
      </c>
      <c r="K85" s="410">
        <v>24518</v>
      </c>
      <c r="L85" s="410">
        <v>0.7863626158632413</v>
      </c>
      <c r="M85" s="410">
        <v>533</v>
      </c>
      <c r="N85" s="410">
        <v>66</v>
      </c>
      <c r="O85" s="410">
        <v>37554</v>
      </c>
      <c r="P85" s="479">
        <v>1.2044645434427019</v>
      </c>
      <c r="Q85" s="411">
        <v>569</v>
      </c>
    </row>
    <row r="86" spans="1:17" ht="14.4" customHeight="1" x14ac:dyDescent="0.3">
      <c r="A86" s="406" t="s">
        <v>987</v>
      </c>
      <c r="B86" s="407" t="s">
        <v>828</v>
      </c>
      <c r="C86" s="407" t="s">
        <v>829</v>
      </c>
      <c r="D86" s="407" t="s">
        <v>850</v>
      </c>
      <c r="E86" s="407" t="s">
        <v>851</v>
      </c>
      <c r="F86" s="410">
        <v>383</v>
      </c>
      <c r="G86" s="410">
        <v>121916</v>
      </c>
      <c r="H86" s="410">
        <v>1</v>
      </c>
      <c r="I86" s="410">
        <v>318.31853785900785</v>
      </c>
      <c r="J86" s="410">
        <v>242</v>
      </c>
      <c r="K86" s="410">
        <v>77924</v>
      </c>
      <c r="L86" s="410">
        <v>0.63916138980937698</v>
      </c>
      <c r="M86" s="410">
        <v>322</v>
      </c>
      <c r="N86" s="410">
        <v>296</v>
      </c>
      <c r="O86" s="410">
        <v>99160</v>
      </c>
      <c r="P86" s="479">
        <v>0.81334689458315557</v>
      </c>
      <c r="Q86" s="411">
        <v>335</v>
      </c>
    </row>
    <row r="87" spans="1:17" ht="14.4" customHeight="1" x14ac:dyDescent="0.3">
      <c r="A87" s="406" t="s">
        <v>987</v>
      </c>
      <c r="B87" s="407" t="s">
        <v>828</v>
      </c>
      <c r="C87" s="407" t="s">
        <v>829</v>
      </c>
      <c r="D87" s="407" t="s">
        <v>852</v>
      </c>
      <c r="E87" s="407" t="s">
        <v>853</v>
      </c>
      <c r="F87" s="410">
        <v>29</v>
      </c>
      <c r="G87" s="410">
        <v>12660</v>
      </c>
      <c r="H87" s="410">
        <v>1</v>
      </c>
      <c r="I87" s="410">
        <v>436.55172413793105</v>
      </c>
      <c r="J87" s="410">
        <v>10</v>
      </c>
      <c r="K87" s="410">
        <v>4390</v>
      </c>
      <c r="L87" s="410">
        <v>0.34676145339652448</v>
      </c>
      <c r="M87" s="410">
        <v>439</v>
      </c>
      <c r="N87" s="410">
        <v>4</v>
      </c>
      <c r="O87" s="410">
        <v>1832</v>
      </c>
      <c r="P87" s="479">
        <v>0.14470774091627173</v>
      </c>
      <c r="Q87" s="411">
        <v>458</v>
      </c>
    </row>
    <row r="88" spans="1:17" ht="14.4" customHeight="1" x14ac:dyDescent="0.3">
      <c r="A88" s="406" t="s">
        <v>987</v>
      </c>
      <c r="B88" s="407" t="s">
        <v>828</v>
      </c>
      <c r="C88" s="407" t="s">
        <v>829</v>
      </c>
      <c r="D88" s="407" t="s">
        <v>854</v>
      </c>
      <c r="E88" s="407" t="s">
        <v>855</v>
      </c>
      <c r="F88" s="410">
        <v>586</v>
      </c>
      <c r="G88" s="410">
        <v>198794</v>
      </c>
      <c r="H88" s="410">
        <v>1</v>
      </c>
      <c r="I88" s="410">
        <v>339.23890784982933</v>
      </c>
      <c r="J88" s="410">
        <v>441</v>
      </c>
      <c r="K88" s="410">
        <v>150381</v>
      </c>
      <c r="L88" s="410">
        <v>0.75646649295250357</v>
      </c>
      <c r="M88" s="410">
        <v>341</v>
      </c>
      <c r="N88" s="410">
        <v>457</v>
      </c>
      <c r="O88" s="410">
        <v>159493</v>
      </c>
      <c r="P88" s="479">
        <v>0.80230288640502223</v>
      </c>
      <c r="Q88" s="411">
        <v>349</v>
      </c>
    </row>
    <row r="89" spans="1:17" ht="14.4" customHeight="1" x14ac:dyDescent="0.3">
      <c r="A89" s="406" t="s">
        <v>987</v>
      </c>
      <c r="B89" s="407" t="s">
        <v>828</v>
      </c>
      <c r="C89" s="407" t="s">
        <v>829</v>
      </c>
      <c r="D89" s="407" t="s">
        <v>856</v>
      </c>
      <c r="E89" s="407" t="s">
        <v>857</v>
      </c>
      <c r="F89" s="410">
        <v>25</v>
      </c>
      <c r="G89" s="410">
        <v>39821</v>
      </c>
      <c r="H89" s="410">
        <v>1</v>
      </c>
      <c r="I89" s="410">
        <v>1592.84</v>
      </c>
      <c r="J89" s="410">
        <v>17</v>
      </c>
      <c r="K89" s="410">
        <v>27166</v>
      </c>
      <c r="L89" s="410">
        <v>0.68220285778860401</v>
      </c>
      <c r="M89" s="410">
        <v>1598</v>
      </c>
      <c r="N89" s="410">
        <v>26</v>
      </c>
      <c r="O89" s="410">
        <v>42978</v>
      </c>
      <c r="P89" s="479">
        <v>1.0792797770020843</v>
      </c>
      <c r="Q89" s="411">
        <v>1653</v>
      </c>
    </row>
    <row r="90" spans="1:17" ht="14.4" customHeight="1" x14ac:dyDescent="0.3">
      <c r="A90" s="406" t="s">
        <v>987</v>
      </c>
      <c r="B90" s="407" t="s">
        <v>828</v>
      </c>
      <c r="C90" s="407" t="s">
        <v>829</v>
      </c>
      <c r="D90" s="407" t="s">
        <v>860</v>
      </c>
      <c r="E90" s="407" t="s">
        <v>861</v>
      </c>
      <c r="F90" s="410">
        <v>13</v>
      </c>
      <c r="G90" s="410">
        <v>76537</v>
      </c>
      <c r="H90" s="410">
        <v>1</v>
      </c>
      <c r="I90" s="410">
        <v>5887.4615384615381</v>
      </c>
      <c r="J90" s="410">
        <v>5</v>
      </c>
      <c r="K90" s="410">
        <v>29665</v>
      </c>
      <c r="L90" s="410">
        <v>0.38759031579497499</v>
      </c>
      <c r="M90" s="410">
        <v>5933</v>
      </c>
      <c r="N90" s="410">
        <v>6</v>
      </c>
      <c r="O90" s="410">
        <v>37356</v>
      </c>
      <c r="P90" s="479">
        <v>0.48807766178449641</v>
      </c>
      <c r="Q90" s="411">
        <v>6226</v>
      </c>
    </row>
    <row r="91" spans="1:17" ht="14.4" customHeight="1" x14ac:dyDescent="0.3">
      <c r="A91" s="406" t="s">
        <v>987</v>
      </c>
      <c r="B91" s="407" t="s">
        <v>828</v>
      </c>
      <c r="C91" s="407" t="s">
        <v>829</v>
      </c>
      <c r="D91" s="407" t="s">
        <v>864</v>
      </c>
      <c r="E91" s="407" t="s">
        <v>865</v>
      </c>
      <c r="F91" s="410">
        <v>2</v>
      </c>
      <c r="G91" s="410">
        <v>93</v>
      </c>
      <c r="H91" s="410">
        <v>1</v>
      </c>
      <c r="I91" s="410">
        <v>46.5</v>
      </c>
      <c r="J91" s="410">
        <v>10</v>
      </c>
      <c r="K91" s="410">
        <v>470</v>
      </c>
      <c r="L91" s="410">
        <v>5.053763440860215</v>
      </c>
      <c r="M91" s="410">
        <v>47</v>
      </c>
      <c r="N91" s="410">
        <v>63</v>
      </c>
      <c r="O91" s="410">
        <v>3087</v>
      </c>
      <c r="P91" s="479">
        <v>33.193548387096776</v>
      </c>
      <c r="Q91" s="411">
        <v>49</v>
      </c>
    </row>
    <row r="92" spans="1:17" ht="14.4" customHeight="1" x14ac:dyDescent="0.3">
      <c r="A92" s="406" t="s">
        <v>987</v>
      </c>
      <c r="B92" s="407" t="s">
        <v>828</v>
      </c>
      <c r="C92" s="407" t="s">
        <v>829</v>
      </c>
      <c r="D92" s="407" t="s">
        <v>866</v>
      </c>
      <c r="E92" s="407" t="s">
        <v>867</v>
      </c>
      <c r="F92" s="410">
        <v>24</v>
      </c>
      <c r="G92" s="410">
        <v>8880</v>
      </c>
      <c r="H92" s="410">
        <v>1</v>
      </c>
      <c r="I92" s="410">
        <v>370</v>
      </c>
      <c r="J92" s="410">
        <v>26</v>
      </c>
      <c r="K92" s="410">
        <v>9776</v>
      </c>
      <c r="L92" s="410">
        <v>1.100900900900901</v>
      </c>
      <c r="M92" s="410">
        <v>376</v>
      </c>
      <c r="N92" s="410">
        <v>31</v>
      </c>
      <c r="O92" s="410">
        <v>11997</v>
      </c>
      <c r="P92" s="479">
        <v>1.3510135135135135</v>
      </c>
      <c r="Q92" s="411">
        <v>387</v>
      </c>
    </row>
    <row r="93" spans="1:17" ht="14.4" customHeight="1" x14ac:dyDescent="0.3">
      <c r="A93" s="406" t="s">
        <v>987</v>
      </c>
      <c r="B93" s="407" t="s">
        <v>828</v>
      </c>
      <c r="C93" s="407" t="s">
        <v>829</v>
      </c>
      <c r="D93" s="407" t="s">
        <v>868</v>
      </c>
      <c r="E93" s="407" t="s">
        <v>869</v>
      </c>
      <c r="F93" s="410">
        <v>1</v>
      </c>
      <c r="G93" s="410">
        <v>37</v>
      </c>
      <c r="H93" s="410">
        <v>1</v>
      </c>
      <c r="I93" s="410">
        <v>37</v>
      </c>
      <c r="J93" s="410">
        <v>1</v>
      </c>
      <c r="K93" s="410">
        <v>37</v>
      </c>
      <c r="L93" s="410">
        <v>1</v>
      </c>
      <c r="M93" s="410">
        <v>37</v>
      </c>
      <c r="N93" s="410">
        <v>2</v>
      </c>
      <c r="O93" s="410">
        <v>76</v>
      </c>
      <c r="P93" s="479">
        <v>2.0540540540540539</v>
      </c>
      <c r="Q93" s="411">
        <v>38</v>
      </c>
    </row>
    <row r="94" spans="1:17" ht="14.4" customHeight="1" x14ac:dyDescent="0.3">
      <c r="A94" s="406" t="s">
        <v>987</v>
      </c>
      <c r="B94" s="407" t="s">
        <v>828</v>
      </c>
      <c r="C94" s="407" t="s">
        <v>829</v>
      </c>
      <c r="D94" s="407" t="s">
        <v>870</v>
      </c>
      <c r="E94" s="407" t="s">
        <v>871</v>
      </c>
      <c r="F94" s="410"/>
      <c r="G94" s="410"/>
      <c r="H94" s="410"/>
      <c r="I94" s="410"/>
      <c r="J94" s="410"/>
      <c r="K94" s="410"/>
      <c r="L94" s="410"/>
      <c r="M94" s="410"/>
      <c r="N94" s="410">
        <v>9</v>
      </c>
      <c r="O94" s="410">
        <v>2376</v>
      </c>
      <c r="P94" s="479"/>
      <c r="Q94" s="411">
        <v>264</v>
      </c>
    </row>
    <row r="95" spans="1:17" ht="14.4" customHeight="1" x14ac:dyDescent="0.3">
      <c r="A95" s="406" t="s">
        <v>987</v>
      </c>
      <c r="B95" s="407" t="s">
        <v>828</v>
      </c>
      <c r="C95" s="407" t="s">
        <v>829</v>
      </c>
      <c r="D95" s="407" t="s">
        <v>874</v>
      </c>
      <c r="E95" s="407" t="s">
        <v>875</v>
      </c>
      <c r="F95" s="410">
        <v>36</v>
      </c>
      <c r="G95" s="410">
        <v>24088</v>
      </c>
      <c r="H95" s="410">
        <v>1</v>
      </c>
      <c r="I95" s="410">
        <v>669.11111111111109</v>
      </c>
      <c r="J95" s="410">
        <v>43</v>
      </c>
      <c r="K95" s="410">
        <v>29068</v>
      </c>
      <c r="L95" s="410">
        <v>1.2067419461972766</v>
      </c>
      <c r="M95" s="410">
        <v>676</v>
      </c>
      <c r="N95" s="410">
        <v>40</v>
      </c>
      <c r="O95" s="410">
        <v>28160</v>
      </c>
      <c r="P95" s="479">
        <v>1.1690468282962472</v>
      </c>
      <c r="Q95" s="411">
        <v>704</v>
      </c>
    </row>
    <row r="96" spans="1:17" ht="14.4" customHeight="1" x14ac:dyDescent="0.3">
      <c r="A96" s="406" t="s">
        <v>987</v>
      </c>
      <c r="B96" s="407" t="s">
        <v>828</v>
      </c>
      <c r="C96" s="407" t="s">
        <v>829</v>
      </c>
      <c r="D96" s="407" t="s">
        <v>876</v>
      </c>
      <c r="E96" s="407" t="s">
        <v>877</v>
      </c>
      <c r="F96" s="410">
        <v>2</v>
      </c>
      <c r="G96" s="410">
        <v>273</v>
      </c>
      <c r="H96" s="410">
        <v>1</v>
      </c>
      <c r="I96" s="410">
        <v>136.5</v>
      </c>
      <c r="J96" s="410">
        <v>5</v>
      </c>
      <c r="K96" s="410">
        <v>690</v>
      </c>
      <c r="L96" s="410">
        <v>2.5274725274725274</v>
      </c>
      <c r="M96" s="410">
        <v>138</v>
      </c>
      <c r="N96" s="410">
        <v>2</v>
      </c>
      <c r="O96" s="410">
        <v>294</v>
      </c>
      <c r="P96" s="479">
        <v>1.0769230769230769</v>
      </c>
      <c r="Q96" s="411">
        <v>147</v>
      </c>
    </row>
    <row r="97" spans="1:17" ht="14.4" customHeight="1" x14ac:dyDescent="0.3">
      <c r="A97" s="406" t="s">
        <v>987</v>
      </c>
      <c r="B97" s="407" t="s">
        <v>828</v>
      </c>
      <c r="C97" s="407" t="s">
        <v>829</v>
      </c>
      <c r="D97" s="407" t="s">
        <v>878</v>
      </c>
      <c r="E97" s="407" t="s">
        <v>879</v>
      </c>
      <c r="F97" s="410">
        <v>31</v>
      </c>
      <c r="G97" s="410">
        <v>8747</v>
      </c>
      <c r="H97" s="410">
        <v>1</v>
      </c>
      <c r="I97" s="410">
        <v>282.16129032258067</v>
      </c>
      <c r="J97" s="410">
        <v>13</v>
      </c>
      <c r="K97" s="410">
        <v>3705</v>
      </c>
      <c r="L97" s="410">
        <v>0.42357379673030754</v>
      </c>
      <c r="M97" s="410">
        <v>285</v>
      </c>
      <c r="N97" s="410">
        <v>22</v>
      </c>
      <c r="O97" s="410">
        <v>6688</v>
      </c>
      <c r="P97" s="479">
        <v>0.76460500743111925</v>
      </c>
      <c r="Q97" s="411">
        <v>304</v>
      </c>
    </row>
    <row r="98" spans="1:17" ht="14.4" customHeight="1" x14ac:dyDescent="0.3">
      <c r="A98" s="406" t="s">
        <v>987</v>
      </c>
      <c r="B98" s="407" t="s">
        <v>828</v>
      </c>
      <c r="C98" s="407" t="s">
        <v>829</v>
      </c>
      <c r="D98" s="407" t="s">
        <v>880</v>
      </c>
      <c r="E98" s="407" t="s">
        <v>881</v>
      </c>
      <c r="F98" s="410">
        <v>3</v>
      </c>
      <c r="G98" s="410">
        <v>10455</v>
      </c>
      <c r="H98" s="410">
        <v>1</v>
      </c>
      <c r="I98" s="410">
        <v>3485</v>
      </c>
      <c r="J98" s="410"/>
      <c r="K98" s="410"/>
      <c r="L98" s="410"/>
      <c r="M98" s="410"/>
      <c r="N98" s="410"/>
      <c r="O98" s="410"/>
      <c r="P98" s="479"/>
      <c r="Q98" s="411"/>
    </row>
    <row r="99" spans="1:17" ht="14.4" customHeight="1" x14ac:dyDescent="0.3">
      <c r="A99" s="406" t="s">
        <v>987</v>
      </c>
      <c r="B99" s="407" t="s">
        <v>828</v>
      </c>
      <c r="C99" s="407" t="s">
        <v>829</v>
      </c>
      <c r="D99" s="407" t="s">
        <v>882</v>
      </c>
      <c r="E99" s="407" t="s">
        <v>883</v>
      </c>
      <c r="F99" s="410">
        <v>200</v>
      </c>
      <c r="G99" s="410">
        <v>91668</v>
      </c>
      <c r="H99" s="410">
        <v>1</v>
      </c>
      <c r="I99" s="410">
        <v>458.34</v>
      </c>
      <c r="J99" s="410">
        <v>144</v>
      </c>
      <c r="K99" s="410">
        <v>66528</v>
      </c>
      <c r="L99" s="410">
        <v>0.72574944364445604</v>
      </c>
      <c r="M99" s="410">
        <v>462</v>
      </c>
      <c r="N99" s="410">
        <v>185</v>
      </c>
      <c r="O99" s="410">
        <v>91390</v>
      </c>
      <c r="P99" s="479">
        <v>0.99696731683902784</v>
      </c>
      <c r="Q99" s="411">
        <v>494</v>
      </c>
    </row>
    <row r="100" spans="1:17" ht="14.4" customHeight="1" x14ac:dyDescent="0.3">
      <c r="A100" s="406" t="s">
        <v>987</v>
      </c>
      <c r="B100" s="407" t="s">
        <v>828</v>
      </c>
      <c r="C100" s="407" t="s">
        <v>829</v>
      </c>
      <c r="D100" s="407" t="s">
        <v>886</v>
      </c>
      <c r="E100" s="407" t="s">
        <v>887</v>
      </c>
      <c r="F100" s="410">
        <v>222</v>
      </c>
      <c r="G100" s="410">
        <v>78000</v>
      </c>
      <c r="H100" s="410">
        <v>1</v>
      </c>
      <c r="I100" s="410">
        <v>351.35135135135135</v>
      </c>
      <c r="J100" s="410">
        <v>137</v>
      </c>
      <c r="K100" s="410">
        <v>48772</v>
      </c>
      <c r="L100" s="410">
        <v>0.62528205128205128</v>
      </c>
      <c r="M100" s="410">
        <v>356</v>
      </c>
      <c r="N100" s="410">
        <v>180</v>
      </c>
      <c r="O100" s="410">
        <v>66600</v>
      </c>
      <c r="P100" s="479">
        <v>0.85384615384615381</v>
      </c>
      <c r="Q100" s="411">
        <v>370</v>
      </c>
    </row>
    <row r="101" spans="1:17" ht="14.4" customHeight="1" x14ac:dyDescent="0.3">
      <c r="A101" s="406" t="s">
        <v>987</v>
      </c>
      <c r="B101" s="407" t="s">
        <v>828</v>
      </c>
      <c r="C101" s="407" t="s">
        <v>829</v>
      </c>
      <c r="D101" s="407" t="s">
        <v>888</v>
      </c>
      <c r="E101" s="407" t="s">
        <v>889</v>
      </c>
      <c r="F101" s="410">
        <v>2</v>
      </c>
      <c r="G101" s="410">
        <v>5772</v>
      </c>
      <c r="H101" s="410">
        <v>1</v>
      </c>
      <c r="I101" s="410">
        <v>2886</v>
      </c>
      <c r="J101" s="410"/>
      <c r="K101" s="410"/>
      <c r="L101" s="410"/>
      <c r="M101" s="410"/>
      <c r="N101" s="410"/>
      <c r="O101" s="410"/>
      <c r="P101" s="479"/>
      <c r="Q101" s="411"/>
    </row>
    <row r="102" spans="1:17" ht="14.4" customHeight="1" x14ac:dyDescent="0.3">
      <c r="A102" s="406" t="s">
        <v>987</v>
      </c>
      <c r="B102" s="407" t="s">
        <v>828</v>
      </c>
      <c r="C102" s="407" t="s">
        <v>829</v>
      </c>
      <c r="D102" s="407" t="s">
        <v>890</v>
      </c>
      <c r="E102" s="407" t="s">
        <v>891</v>
      </c>
      <c r="F102" s="410">
        <v>1</v>
      </c>
      <c r="G102" s="410">
        <v>12779</v>
      </c>
      <c r="H102" s="410">
        <v>1</v>
      </c>
      <c r="I102" s="410">
        <v>12779</v>
      </c>
      <c r="J102" s="410"/>
      <c r="K102" s="410"/>
      <c r="L102" s="410"/>
      <c r="M102" s="410"/>
      <c r="N102" s="410"/>
      <c r="O102" s="410"/>
      <c r="P102" s="479"/>
      <c r="Q102" s="411"/>
    </row>
    <row r="103" spans="1:17" ht="14.4" customHeight="1" x14ac:dyDescent="0.3">
      <c r="A103" s="406" t="s">
        <v>987</v>
      </c>
      <c r="B103" s="407" t="s">
        <v>828</v>
      </c>
      <c r="C103" s="407" t="s">
        <v>829</v>
      </c>
      <c r="D103" s="407" t="s">
        <v>988</v>
      </c>
      <c r="E103" s="407" t="s">
        <v>989</v>
      </c>
      <c r="F103" s="410"/>
      <c r="G103" s="410"/>
      <c r="H103" s="410"/>
      <c r="I103" s="410"/>
      <c r="J103" s="410"/>
      <c r="K103" s="410"/>
      <c r="L103" s="410"/>
      <c r="M103" s="410"/>
      <c r="N103" s="410">
        <v>1</v>
      </c>
      <c r="O103" s="410">
        <v>4659</v>
      </c>
      <c r="P103" s="479"/>
      <c r="Q103" s="411">
        <v>4659</v>
      </c>
    </row>
    <row r="104" spans="1:17" ht="14.4" customHeight="1" x14ac:dyDescent="0.3">
      <c r="A104" s="406" t="s">
        <v>987</v>
      </c>
      <c r="B104" s="407" t="s">
        <v>828</v>
      </c>
      <c r="C104" s="407" t="s">
        <v>829</v>
      </c>
      <c r="D104" s="407" t="s">
        <v>892</v>
      </c>
      <c r="E104" s="407" t="s">
        <v>893</v>
      </c>
      <c r="F104" s="410">
        <v>51</v>
      </c>
      <c r="G104" s="410">
        <v>5282</v>
      </c>
      <c r="H104" s="410">
        <v>1</v>
      </c>
      <c r="I104" s="410">
        <v>103.56862745098039</v>
      </c>
      <c r="J104" s="410">
        <v>31</v>
      </c>
      <c r="K104" s="410">
        <v>3255</v>
      </c>
      <c r="L104" s="410">
        <v>0.61624384702764101</v>
      </c>
      <c r="M104" s="410">
        <v>105</v>
      </c>
      <c r="N104" s="410">
        <v>32</v>
      </c>
      <c r="O104" s="410">
        <v>3552</v>
      </c>
      <c r="P104" s="479">
        <v>0.67247254827716774</v>
      </c>
      <c r="Q104" s="411">
        <v>111</v>
      </c>
    </row>
    <row r="105" spans="1:17" ht="14.4" customHeight="1" x14ac:dyDescent="0.3">
      <c r="A105" s="406" t="s">
        <v>987</v>
      </c>
      <c r="B105" s="407" t="s">
        <v>828</v>
      </c>
      <c r="C105" s="407" t="s">
        <v>829</v>
      </c>
      <c r="D105" s="407" t="s">
        <v>894</v>
      </c>
      <c r="E105" s="407" t="s">
        <v>895</v>
      </c>
      <c r="F105" s="410"/>
      <c r="G105" s="410"/>
      <c r="H105" s="410"/>
      <c r="I105" s="410"/>
      <c r="J105" s="410">
        <v>1</v>
      </c>
      <c r="K105" s="410">
        <v>117</v>
      </c>
      <c r="L105" s="410"/>
      <c r="M105" s="410">
        <v>117</v>
      </c>
      <c r="N105" s="410">
        <v>2</v>
      </c>
      <c r="O105" s="410">
        <v>250</v>
      </c>
      <c r="P105" s="479"/>
      <c r="Q105" s="411">
        <v>125</v>
      </c>
    </row>
    <row r="106" spans="1:17" ht="14.4" customHeight="1" x14ac:dyDescent="0.3">
      <c r="A106" s="406" t="s">
        <v>987</v>
      </c>
      <c r="B106" s="407" t="s">
        <v>828</v>
      </c>
      <c r="C106" s="407" t="s">
        <v>829</v>
      </c>
      <c r="D106" s="407" t="s">
        <v>896</v>
      </c>
      <c r="E106" s="407" t="s">
        <v>897</v>
      </c>
      <c r="F106" s="410">
        <v>3</v>
      </c>
      <c r="G106" s="410">
        <v>1379</v>
      </c>
      <c r="H106" s="410">
        <v>1</v>
      </c>
      <c r="I106" s="410">
        <v>459.66666666666669</v>
      </c>
      <c r="J106" s="410">
        <v>25</v>
      </c>
      <c r="K106" s="410">
        <v>11575</v>
      </c>
      <c r="L106" s="410">
        <v>8.3937635968092827</v>
      </c>
      <c r="M106" s="410">
        <v>463</v>
      </c>
      <c r="N106" s="410">
        <v>24</v>
      </c>
      <c r="O106" s="410">
        <v>11880</v>
      </c>
      <c r="P106" s="479">
        <v>8.6149383611312551</v>
      </c>
      <c r="Q106" s="411">
        <v>495</v>
      </c>
    </row>
    <row r="107" spans="1:17" ht="14.4" customHeight="1" x14ac:dyDescent="0.3">
      <c r="A107" s="406" t="s">
        <v>987</v>
      </c>
      <c r="B107" s="407" t="s">
        <v>828</v>
      </c>
      <c r="C107" s="407" t="s">
        <v>829</v>
      </c>
      <c r="D107" s="407" t="s">
        <v>898</v>
      </c>
      <c r="E107" s="407" t="s">
        <v>899</v>
      </c>
      <c r="F107" s="410">
        <v>3</v>
      </c>
      <c r="G107" s="410">
        <v>3767</v>
      </c>
      <c r="H107" s="410">
        <v>1</v>
      </c>
      <c r="I107" s="410">
        <v>1255.6666666666667</v>
      </c>
      <c r="J107" s="410">
        <v>2</v>
      </c>
      <c r="K107" s="410">
        <v>2536</v>
      </c>
      <c r="L107" s="410">
        <v>0.67321475975577383</v>
      </c>
      <c r="M107" s="410">
        <v>1268</v>
      </c>
      <c r="N107" s="410">
        <v>1</v>
      </c>
      <c r="O107" s="410">
        <v>1283</v>
      </c>
      <c r="P107" s="479">
        <v>0.34058932837801964</v>
      </c>
      <c r="Q107" s="411">
        <v>1283</v>
      </c>
    </row>
    <row r="108" spans="1:17" ht="14.4" customHeight="1" x14ac:dyDescent="0.3">
      <c r="A108" s="406" t="s">
        <v>987</v>
      </c>
      <c r="B108" s="407" t="s">
        <v>828</v>
      </c>
      <c r="C108" s="407" t="s">
        <v>829</v>
      </c>
      <c r="D108" s="407" t="s">
        <v>900</v>
      </c>
      <c r="E108" s="407" t="s">
        <v>901</v>
      </c>
      <c r="F108" s="410">
        <v>233</v>
      </c>
      <c r="G108" s="410">
        <v>100662</v>
      </c>
      <c r="H108" s="410">
        <v>1</v>
      </c>
      <c r="I108" s="410">
        <v>432.02575107296138</v>
      </c>
      <c r="J108" s="410">
        <v>146</v>
      </c>
      <c r="K108" s="410">
        <v>63802</v>
      </c>
      <c r="L108" s="410">
        <v>0.63382408456021144</v>
      </c>
      <c r="M108" s="410">
        <v>437</v>
      </c>
      <c r="N108" s="410">
        <v>170</v>
      </c>
      <c r="O108" s="410">
        <v>77520</v>
      </c>
      <c r="P108" s="479">
        <v>0.77010192525481314</v>
      </c>
      <c r="Q108" s="411">
        <v>456</v>
      </c>
    </row>
    <row r="109" spans="1:17" ht="14.4" customHeight="1" x14ac:dyDescent="0.3">
      <c r="A109" s="406" t="s">
        <v>987</v>
      </c>
      <c r="B109" s="407" t="s">
        <v>828</v>
      </c>
      <c r="C109" s="407" t="s">
        <v>829</v>
      </c>
      <c r="D109" s="407" t="s">
        <v>902</v>
      </c>
      <c r="E109" s="407" t="s">
        <v>903</v>
      </c>
      <c r="F109" s="410">
        <v>238</v>
      </c>
      <c r="G109" s="410">
        <v>12740</v>
      </c>
      <c r="H109" s="410">
        <v>1</v>
      </c>
      <c r="I109" s="410">
        <v>53.529411764705884</v>
      </c>
      <c r="J109" s="410">
        <v>158</v>
      </c>
      <c r="K109" s="410">
        <v>8532</v>
      </c>
      <c r="L109" s="410">
        <v>0.66970172684458396</v>
      </c>
      <c r="M109" s="410">
        <v>54</v>
      </c>
      <c r="N109" s="410">
        <v>266</v>
      </c>
      <c r="O109" s="410">
        <v>15428</v>
      </c>
      <c r="P109" s="479">
        <v>1.2109890109890109</v>
      </c>
      <c r="Q109" s="411">
        <v>58</v>
      </c>
    </row>
    <row r="110" spans="1:17" ht="14.4" customHeight="1" x14ac:dyDescent="0.3">
      <c r="A110" s="406" t="s">
        <v>987</v>
      </c>
      <c r="B110" s="407" t="s">
        <v>828</v>
      </c>
      <c r="C110" s="407" t="s">
        <v>829</v>
      </c>
      <c r="D110" s="407" t="s">
        <v>904</v>
      </c>
      <c r="E110" s="407" t="s">
        <v>905</v>
      </c>
      <c r="F110" s="410">
        <v>1</v>
      </c>
      <c r="G110" s="410">
        <v>2164</v>
      </c>
      <c r="H110" s="410">
        <v>1</v>
      </c>
      <c r="I110" s="410">
        <v>2164</v>
      </c>
      <c r="J110" s="410"/>
      <c r="K110" s="410"/>
      <c r="L110" s="410"/>
      <c r="M110" s="410"/>
      <c r="N110" s="410"/>
      <c r="O110" s="410"/>
      <c r="P110" s="479"/>
      <c r="Q110" s="411"/>
    </row>
    <row r="111" spans="1:17" ht="14.4" customHeight="1" x14ac:dyDescent="0.3">
      <c r="A111" s="406" t="s">
        <v>987</v>
      </c>
      <c r="B111" s="407" t="s">
        <v>828</v>
      </c>
      <c r="C111" s="407" t="s">
        <v>829</v>
      </c>
      <c r="D111" s="407" t="s">
        <v>906</v>
      </c>
      <c r="E111" s="407" t="s">
        <v>907</v>
      </c>
      <c r="F111" s="410">
        <v>75</v>
      </c>
      <c r="G111" s="410">
        <v>12510</v>
      </c>
      <c r="H111" s="410">
        <v>1</v>
      </c>
      <c r="I111" s="410">
        <v>166.8</v>
      </c>
      <c r="J111" s="410">
        <v>28</v>
      </c>
      <c r="K111" s="410">
        <v>4732</v>
      </c>
      <c r="L111" s="410">
        <v>0.37825739408473219</v>
      </c>
      <c r="M111" s="410">
        <v>169</v>
      </c>
      <c r="N111" s="410">
        <v>79</v>
      </c>
      <c r="O111" s="410">
        <v>13825</v>
      </c>
      <c r="P111" s="479">
        <v>1.1051159072741807</v>
      </c>
      <c r="Q111" s="411">
        <v>175</v>
      </c>
    </row>
    <row r="112" spans="1:17" ht="14.4" customHeight="1" x14ac:dyDescent="0.3">
      <c r="A112" s="406" t="s">
        <v>987</v>
      </c>
      <c r="B112" s="407" t="s">
        <v>828</v>
      </c>
      <c r="C112" s="407" t="s">
        <v>829</v>
      </c>
      <c r="D112" s="407" t="s">
        <v>908</v>
      </c>
      <c r="E112" s="407" t="s">
        <v>909</v>
      </c>
      <c r="F112" s="410">
        <v>134</v>
      </c>
      <c r="G112" s="410">
        <v>10680</v>
      </c>
      <c r="H112" s="410">
        <v>1</v>
      </c>
      <c r="I112" s="410">
        <v>79.701492537313428</v>
      </c>
      <c r="J112" s="410">
        <v>533</v>
      </c>
      <c r="K112" s="410">
        <v>43173</v>
      </c>
      <c r="L112" s="410">
        <v>4.0424157303370789</v>
      </c>
      <c r="M112" s="410">
        <v>81</v>
      </c>
      <c r="N112" s="410">
        <v>402</v>
      </c>
      <c r="O112" s="410">
        <v>34170</v>
      </c>
      <c r="P112" s="479">
        <v>3.1994382022471912</v>
      </c>
      <c r="Q112" s="411">
        <v>85</v>
      </c>
    </row>
    <row r="113" spans="1:17" ht="14.4" customHeight="1" x14ac:dyDescent="0.3">
      <c r="A113" s="406" t="s">
        <v>987</v>
      </c>
      <c r="B113" s="407" t="s">
        <v>828</v>
      </c>
      <c r="C113" s="407" t="s">
        <v>829</v>
      </c>
      <c r="D113" s="407" t="s">
        <v>910</v>
      </c>
      <c r="E113" s="407" t="s">
        <v>911</v>
      </c>
      <c r="F113" s="410">
        <v>25</v>
      </c>
      <c r="G113" s="410">
        <v>4030</v>
      </c>
      <c r="H113" s="410">
        <v>1</v>
      </c>
      <c r="I113" s="410">
        <v>161.19999999999999</v>
      </c>
      <c r="J113" s="410">
        <v>8</v>
      </c>
      <c r="K113" s="410">
        <v>1304</v>
      </c>
      <c r="L113" s="410">
        <v>0.32357320099255582</v>
      </c>
      <c r="M113" s="410">
        <v>163</v>
      </c>
      <c r="N113" s="410">
        <v>4</v>
      </c>
      <c r="O113" s="410">
        <v>676</v>
      </c>
      <c r="P113" s="479">
        <v>0.16774193548387098</v>
      </c>
      <c r="Q113" s="411">
        <v>169</v>
      </c>
    </row>
    <row r="114" spans="1:17" ht="14.4" customHeight="1" x14ac:dyDescent="0.3">
      <c r="A114" s="406" t="s">
        <v>987</v>
      </c>
      <c r="B114" s="407" t="s">
        <v>828</v>
      </c>
      <c r="C114" s="407" t="s">
        <v>829</v>
      </c>
      <c r="D114" s="407" t="s">
        <v>912</v>
      </c>
      <c r="E114" s="407" t="s">
        <v>913</v>
      </c>
      <c r="F114" s="410"/>
      <c r="G114" s="410"/>
      <c r="H114" s="410"/>
      <c r="I114" s="410"/>
      <c r="J114" s="410"/>
      <c r="K114" s="410"/>
      <c r="L114" s="410"/>
      <c r="M114" s="410"/>
      <c r="N114" s="410">
        <v>2</v>
      </c>
      <c r="O114" s="410">
        <v>58</v>
      </c>
      <c r="P114" s="479"/>
      <c r="Q114" s="411">
        <v>29</v>
      </c>
    </row>
    <row r="115" spans="1:17" ht="14.4" customHeight="1" x14ac:dyDescent="0.3">
      <c r="A115" s="406" t="s">
        <v>987</v>
      </c>
      <c r="B115" s="407" t="s">
        <v>828</v>
      </c>
      <c r="C115" s="407" t="s">
        <v>829</v>
      </c>
      <c r="D115" s="407" t="s">
        <v>914</v>
      </c>
      <c r="E115" s="407" t="s">
        <v>915</v>
      </c>
      <c r="F115" s="410">
        <v>18</v>
      </c>
      <c r="G115" s="410">
        <v>18080</v>
      </c>
      <c r="H115" s="410">
        <v>1</v>
      </c>
      <c r="I115" s="410">
        <v>1004.4444444444445</v>
      </c>
      <c r="J115" s="410">
        <v>5</v>
      </c>
      <c r="K115" s="410">
        <v>5040</v>
      </c>
      <c r="L115" s="410">
        <v>0.27876106194690264</v>
      </c>
      <c r="M115" s="410">
        <v>1008</v>
      </c>
      <c r="N115" s="410">
        <v>8</v>
      </c>
      <c r="O115" s="410">
        <v>8088</v>
      </c>
      <c r="P115" s="479">
        <v>0.44734513274336285</v>
      </c>
      <c r="Q115" s="411">
        <v>1011</v>
      </c>
    </row>
    <row r="116" spans="1:17" ht="14.4" customHeight="1" x14ac:dyDescent="0.3">
      <c r="A116" s="406" t="s">
        <v>987</v>
      </c>
      <c r="B116" s="407" t="s">
        <v>828</v>
      </c>
      <c r="C116" s="407" t="s">
        <v>829</v>
      </c>
      <c r="D116" s="407" t="s">
        <v>916</v>
      </c>
      <c r="E116" s="407" t="s">
        <v>917</v>
      </c>
      <c r="F116" s="410">
        <v>13</v>
      </c>
      <c r="G116" s="410">
        <v>2191</v>
      </c>
      <c r="H116" s="410">
        <v>1</v>
      </c>
      <c r="I116" s="410">
        <v>168.53846153846155</v>
      </c>
      <c r="J116" s="410">
        <v>103</v>
      </c>
      <c r="K116" s="410">
        <v>17510</v>
      </c>
      <c r="L116" s="410">
        <v>7.9917845732542219</v>
      </c>
      <c r="M116" s="410">
        <v>170</v>
      </c>
      <c r="N116" s="410">
        <v>63</v>
      </c>
      <c r="O116" s="410">
        <v>11088</v>
      </c>
      <c r="P116" s="479">
        <v>5.060702875399361</v>
      </c>
      <c r="Q116" s="411">
        <v>176</v>
      </c>
    </row>
    <row r="117" spans="1:17" ht="14.4" customHeight="1" x14ac:dyDescent="0.3">
      <c r="A117" s="406" t="s">
        <v>987</v>
      </c>
      <c r="B117" s="407" t="s">
        <v>828</v>
      </c>
      <c r="C117" s="407" t="s">
        <v>829</v>
      </c>
      <c r="D117" s="407" t="s">
        <v>918</v>
      </c>
      <c r="E117" s="407" t="s">
        <v>919</v>
      </c>
      <c r="F117" s="410">
        <v>18</v>
      </c>
      <c r="G117" s="410">
        <v>40425</v>
      </c>
      <c r="H117" s="410">
        <v>1</v>
      </c>
      <c r="I117" s="410">
        <v>2245.8333333333335</v>
      </c>
      <c r="J117" s="410">
        <v>11</v>
      </c>
      <c r="K117" s="410">
        <v>24904</v>
      </c>
      <c r="L117" s="410">
        <v>0.61605442176870751</v>
      </c>
      <c r="M117" s="410">
        <v>2264</v>
      </c>
      <c r="N117" s="410">
        <v>7</v>
      </c>
      <c r="O117" s="410">
        <v>16058</v>
      </c>
      <c r="P117" s="479">
        <v>0.39722943722943721</v>
      </c>
      <c r="Q117" s="411">
        <v>2294</v>
      </c>
    </row>
    <row r="118" spans="1:17" ht="14.4" customHeight="1" x14ac:dyDescent="0.3">
      <c r="A118" s="406" t="s">
        <v>987</v>
      </c>
      <c r="B118" s="407" t="s">
        <v>828</v>
      </c>
      <c r="C118" s="407" t="s">
        <v>829</v>
      </c>
      <c r="D118" s="407" t="s">
        <v>920</v>
      </c>
      <c r="E118" s="407" t="s">
        <v>921</v>
      </c>
      <c r="F118" s="410">
        <v>51</v>
      </c>
      <c r="G118" s="410">
        <v>12501</v>
      </c>
      <c r="H118" s="410">
        <v>1</v>
      </c>
      <c r="I118" s="410">
        <v>245.11764705882354</v>
      </c>
      <c r="J118" s="410">
        <v>113</v>
      </c>
      <c r="K118" s="410">
        <v>27911</v>
      </c>
      <c r="L118" s="410">
        <v>2.2327013838892888</v>
      </c>
      <c r="M118" s="410">
        <v>247</v>
      </c>
      <c r="N118" s="410">
        <v>90</v>
      </c>
      <c r="O118" s="410">
        <v>23670</v>
      </c>
      <c r="P118" s="479">
        <v>1.8934485241180705</v>
      </c>
      <c r="Q118" s="411">
        <v>263</v>
      </c>
    </row>
    <row r="119" spans="1:17" ht="14.4" customHeight="1" x14ac:dyDescent="0.3">
      <c r="A119" s="406" t="s">
        <v>987</v>
      </c>
      <c r="B119" s="407" t="s">
        <v>828</v>
      </c>
      <c r="C119" s="407" t="s">
        <v>829</v>
      </c>
      <c r="D119" s="407" t="s">
        <v>922</v>
      </c>
      <c r="E119" s="407" t="s">
        <v>923</v>
      </c>
      <c r="F119" s="410">
        <v>24</v>
      </c>
      <c r="G119" s="410">
        <v>47949</v>
      </c>
      <c r="H119" s="410">
        <v>1</v>
      </c>
      <c r="I119" s="410">
        <v>1997.875</v>
      </c>
      <c r="J119" s="410">
        <v>5</v>
      </c>
      <c r="K119" s="410">
        <v>10060</v>
      </c>
      <c r="L119" s="410">
        <v>0.20980625247658971</v>
      </c>
      <c r="M119" s="410">
        <v>2012</v>
      </c>
      <c r="N119" s="410">
        <v>3</v>
      </c>
      <c r="O119" s="410">
        <v>6390</v>
      </c>
      <c r="P119" s="479">
        <v>0.13326659575799288</v>
      </c>
      <c r="Q119" s="411">
        <v>2130</v>
      </c>
    </row>
    <row r="120" spans="1:17" ht="14.4" customHeight="1" x14ac:dyDescent="0.3">
      <c r="A120" s="406" t="s">
        <v>987</v>
      </c>
      <c r="B120" s="407" t="s">
        <v>828</v>
      </c>
      <c r="C120" s="407" t="s">
        <v>829</v>
      </c>
      <c r="D120" s="407" t="s">
        <v>926</v>
      </c>
      <c r="E120" s="407" t="s">
        <v>927</v>
      </c>
      <c r="F120" s="410">
        <v>2</v>
      </c>
      <c r="G120" s="410">
        <v>828</v>
      </c>
      <c r="H120" s="410">
        <v>1</v>
      </c>
      <c r="I120" s="410">
        <v>414</v>
      </c>
      <c r="J120" s="410"/>
      <c r="K120" s="410"/>
      <c r="L120" s="410"/>
      <c r="M120" s="410"/>
      <c r="N120" s="410">
        <v>1</v>
      </c>
      <c r="O120" s="410">
        <v>423</v>
      </c>
      <c r="P120" s="479">
        <v>0.51086956521739135</v>
      </c>
      <c r="Q120" s="411">
        <v>423</v>
      </c>
    </row>
    <row r="121" spans="1:17" ht="14.4" customHeight="1" x14ac:dyDescent="0.3">
      <c r="A121" s="406" t="s">
        <v>987</v>
      </c>
      <c r="B121" s="407" t="s">
        <v>828</v>
      </c>
      <c r="C121" s="407" t="s">
        <v>829</v>
      </c>
      <c r="D121" s="407" t="s">
        <v>931</v>
      </c>
      <c r="E121" s="407" t="s">
        <v>932</v>
      </c>
      <c r="F121" s="410">
        <v>16</v>
      </c>
      <c r="G121" s="410">
        <v>80819</v>
      </c>
      <c r="H121" s="410">
        <v>1</v>
      </c>
      <c r="I121" s="410">
        <v>5051.1875</v>
      </c>
      <c r="J121" s="410">
        <v>7</v>
      </c>
      <c r="K121" s="410">
        <v>35623</v>
      </c>
      <c r="L121" s="410">
        <v>0.44077506526930549</v>
      </c>
      <c r="M121" s="410">
        <v>5089</v>
      </c>
      <c r="N121" s="410">
        <v>8</v>
      </c>
      <c r="O121" s="410">
        <v>41728</v>
      </c>
      <c r="P121" s="479">
        <v>0.51631423303926061</v>
      </c>
      <c r="Q121" s="411">
        <v>5216</v>
      </c>
    </row>
    <row r="122" spans="1:17" ht="14.4" customHeight="1" x14ac:dyDescent="0.3">
      <c r="A122" s="406" t="s">
        <v>987</v>
      </c>
      <c r="B122" s="407" t="s">
        <v>828</v>
      </c>
      <c r="C122" s="407" t="s">
        <v>829</v>
      </c>
      <c r="D122" s="407" t="s">
        <v>933</v>
      </c>
      <c r="E122" s="407" t="s">
        <v>934</v>
      </c>
      <c r="F122" s="410">
        <v>2</v>
      </c>
      <c r="G122" s="410">
        <v>2060</v>
      </c>
      <c r="H122" s="410">
        <v>1</v>
      </c>
      <c r="I122" s="410">
        <v>1030</v>
      </c>
      <c r="J122" s="410"/>
      <c r="K122" s="410"/>
      <c r="L122" s="410"/>
      <c r="M122" s="410"/>
      <c r="N122" s="410"/>
      <c r="O122" s="410"/>
      <c r="P122" s="479"/>
      <c r="Q122" s="411"/>
    </row>
    <row r="123" spans="1:17" ht="14.4" customHeight="1" x14ac:dyDescent="0.3">
      <c r="A123" s="406" t="s">
        <v>987</v>
      </c>
      <c r="B123" s="407" t="s">
        <v>828</v>
      </c>
      <c r="C123" s="407" t="s">
        <v>829</v>
      </c>
      <c r="D123" s="407" t="s">
        <v>935</v>
      </c>
      <c r="E123" s="407" t="s">
        <v>936</v>
      </c>
      <c r="F123" s="410">
        <v>8</v>
      </c>
      <c r="G123" s="410">
        <v>2140</v>
      </c>
      <c r="H123" s="410">
        <v>1</v>
      </c>
      <c r="I123" s="410">
        <v>267.5</v>
      </c>
      <c r="J123" s="410">
        <v>4</v>
      </c>
      <c r="K123" s="410">
        <v>1076</v>
      </c>
      <c r="L123" s="410">
        <v>0.50280373831775704</v>
      </c>
      <c r="M123" s="410">
        <v>269</v>
      </c>
      <c r="N123" s="410">
        <v>7</v>
      </c>
      <c r="O123" s="410">
        <v>2016</v>
      </c>
      <c r="P123" s="479">
        <v>0.94205607476635511</v>
      </c>
      <c r="Q123" s="411">
        <v>288</v>
      </c>
    </row>
    <row r="124" spans="1:17" ht="14.4" customHeight="1" x14ac:dyDescent="0.3">
      <c r="A124" s="406" t="s">
        <v>987</v>
      </c>
      <c r="B124" s="407" t="s">
        <v>828</v>
      </c>
      <c r="C124" s="407" t="s">
        <v>829</v>
      </c>
      <c r="D124" s="407" t="s">
        <v>937</v>
      </c>
      <c r="E124" s="407" t="s">
        <v>938</v>
      </c>
      <c r="F124" s="410">
        <v>2</v>
      </c>
      <c r="G124" s="410">
        <v>2084</v>
      </c>
      <c r="H124" s="410">
        <v>1</v>
      </c>
      <c r="I124" s="410">
        <v>1042</v>
      </c>
      <c r="J124" s="410"/>
      <c r="K124" s="410"/>
      <c r="L124" s="410"/>
      <c r="M124" s="410"/>
      <c r="N124" s="410">
        <v>1</v>
      </c>
      <c r="O124" s="410">
        <v>1096</v>
      </c>
      <c r="P124" s="479">
        <v>0.52591170825335898</v>
      </c>
      <c r="Q124" s="411">
        <v>1096</v>
      </c>
    </row>
    <row r="125" spans="1:17" ht="14.4" customHeight="1" x14ac:dyDescent="0.3">
      <c r="A125" s="406" t="s">
        <v>987</v>
      </c>
      <c r="B125" s="407" t="s">
        <v>828</v>
      </c>
      <c r="C125" s="407" t="s">
        <v>829</v>
      </c>
      <c r="D125" s="407" t="s">
        <v>939</v>
      </c>
      <c r="E125" s="407" t="s">
        <v>940</v>
      </c>
      <c r="F125" s="410"/>
      <c r="G125" s="410"/>
      <c r="H125" s="410"/>
      <c r="I125" s="410"/>
      <c r="J125" s="410"/>
      <c r="K125" s="410"/>
      <c r="L125" s="410"/>
      <c r="M125" s="410"/>
      <c r="N125" s="410">
        <v>10</v>
      </c>
      <c r="O125" s="410">
        <v>1070</v>
      </c>
      <c r="P125" s="479"/>
      <c r="Q125" s="411">
        <v>107</v>
      </c>
    </row>
    <row r="126" spans="1:17" ht="14.4" customHeight="1" x14ac:dyDescent="0.3">
      <c r="A126" s="406" t="s">
        <v>987</v>
      </c>
      <c r="B126" s="407" t="s">
        <v>828</v>
      </c>
      <c r="C126" s="407" t="s">
        <v>829</v>
      </c>
      <c r="D126" s="407" t="s">
        <v>941</v>
      </c>
      <c r="E126" s="407" t="s">
        <v>942</v>
      </c>
      <c r="F126" s="410">
        <v>1</v>
      </c>
      <c r="G126" s="410">
        <v>225</v>
      </c>
      <c r="H126" s="410">
        <v>1</v>
      </c>
      <c r="I126" s="410">
        <v>225</v>
      </c>
      <c r="J126" s="410"/>
      <c r="K126" s="410"/>
      <c r="L126" s="410"/>
      <c r="M126" s="410"/>
      <c r="N126" s="410"/>
      <c r="O126" s="410"/>
      <c r="P126" s="479"/>
      <c r="Q126" s="411"/>
    </row>
    <row r="127" spans="1:17" ht="14.4" customHeight="1" x14ac:dyDescent="0.3">
      <c r="A127" s="406" t="s">
        <v>987</v>
      </c>
      <c r="B127" s="407" t="s">
        <v>828</v>
      </c>
      <c r="C127" s="407" t="s">
        <v>829</v>
      </c>
      <c r="D127" s="407" t="s">
        <v>943</v>
      </c>
      <c r="E127" s="407" t="s">
        <v>944</v>
      </c>
      <c r="F127" s="410"/>
      <c r="G127" s="410"/>
      <c r="H127" s="410"/>
      <c r="I127" s="410"/>
      <c r="J127" s="410">
        <v>13</v>
      </c>
      <c r="K127" s="410">
        <v>3978</v>
      </c>
      <c r="L127" s="410"/>
      <c r="M127" s="410">
        <v>306</v>
      </c>
      <c r="N127" s="410">
        <v>9</v>
      </c>
      <c r="O127" s="410">
        <v>2826</v>
      </c>
      <c r="P127" s="479"/>
      <c r="Q127" s="411">
        <v>314</v>
      </c>
    </row>
    <row r="128" spans="1:17" ht="14.4" customHeight="1" x14ac:dyDescent="0.3">
      <c r="A128" s="406" t="s">
        <v>990</v>
      </c>
      <c r="B128" s="407" t="s">
        <v>828</v>
      </c>
      <c r="C128" s="407" t="s">
        <v>829</v>
      </c>
      <c r="D128" s="407" t="s">
        <v>830</v>
      </c>
      <c r="E128" s="407" t="s">
        <v>831</v>
      </c>
      <c r="F128" s="410">
        <v>1</v>
      </c>
      <c r="G128" s="410">
        <v>2064</v>
      </c>
      <c r="H128" s="410">
        <v>1</v>
      </c>
      <c r="I128" s="410">
        <v>2064</v>
      </c>
      <c r="J128" s="410"/>
      <c r="K128" s="410"/>
      <c r="L128" s="410"/>
      <c r="M128" s="410"/>
      <c r="N128" s="410"/>
      <c r="O128" s="410"/>
      <c r="P128" s="479"/>
      <c r="Q128" s="411"/>
    </row>
    <row r="129" spans="1:17" ht="14.4" customHeight="1" x14ac:dyDescent="0.3">
      <c r="A129" s="406" t="s">
        <v>990</v>
      </c>
      <c r="B129" s="407" t="s">
        <v>828</v>
      </c>
      <c r="C129" s="407" t="s">
        <v>829</v>
      </c>
      <c r="D129" s="407" t="s">
        <v>834</v>
      </c>
      <c r="E129" s="407" t="s">
        <v>835</v>
      </c>
      <c r="F129" s="410"/>
      <c r="G129" s="410"/>
      <c r="H129" s="410"/>
      <c r="I129" s="410"/>
      <c r="J129" s="410"/>
      <c r="K129" s="410"/>
      <c r="L129" s="410"/>
      <c r="M129" s="410"/>
      <c r="N129" s="410">
        <v>1</v>
      </c>
      <c r="O129" s="410">
        <v>231</v>
      </c>
      <c r="P129" s="479"/>
      <c r="Q129" s="411">
        <v>231</v>
      </c>
    </row>
    <row r="130" spans="1:17" ht="14.4" customHeight="1" x14ac:dyDescent="0.3">
      <c r="A130" s="406" t="s">
        <v>990</v>
      </c>
      <c r="B130" s="407" t="s">
        <v>828</v>
      </c>
      <c r="C130" s="407" t="s">
        <v>829</v>
      </c>
      <c r="D130" s="407" t="s">
        <v>836</v>
      </c>
      <c r="E130" s="407" t="s">
        <v>837</v>
      </c>
      <c r="F130" s="410">
        <v>3638</v>
      </c>
      <c r="G130" s="410">
        <v>195212</v>
      </c>
      <c r="H130" s="410">
        <v>1</v>
      </c>
      <c r="I130" s="410">
        <v>53.659153380978559</v>
      </c>
      <c r="J130" s="410">
        <v>3522</v>
      </c>
      <c r="K130" s="410">
        <v>190188</v>
      </c>
      <c r="L130" s="410">
        <v>0.97426387722066266</v>
      </c>
      <c r="M130" s="410">
        <v>54</v>
      </c>
      <c r="N130" s="410">
        <v>4048</v>
      </c>
      <c r="O130" s="410">
        <v>234784</v>
      </c>
      <c r="P130" s="479">
        <v>1.2027129479745098</v>
      </c>
      <c r="Q130" s="411">
        <v>58</v>
      </c>
    </row>
    <row r="131" spans="1:17" ht="14.4" customHeight="1" x14ac:dyDescent="0.3">
      <c r="A131" s="406" t="s">
        <v>990</v>
      </c>
      <c r="B131" s="407" t="s">
        <v>828</v>
      </c>
      <c r="C131" s="407" t="s">
        <v>829</v>
      </c>
      <c r="D131" s="407" t="s">
        <v>838</v>
      </c>
      <c r="E131" s="407" t="s">
        <v>839</v>
      </c>
      <c r="F131" s="410">
        <v>2416</v>
      </c>
      <c r="G131" s="410">
        <v>293840</v>
      </c>
      <c r="H131" s="410">
        <v>1</v>
      </c>
      <c r="I131" s="410">
        <v>121.62251655629139</v>
      </c>
      <c r="J131" s="410">
        <v>2604</v>
      </c>
      <c r="K131" s="410">
        <v>320292</v>
      </c>
      <c r="L131" s="410">
        <v>1.0900217805608494</v>
      </c>
      <c r="M131" s="410">
        <v>123</v>
      </c>
      <c r="N131" s="410">
        <v>2439</v>
      </c>
      <c r="O131" s="410">
        <v>319509</v>
      </c>
      <c r="P131" s="479">
        <v>1.0873570650694255</v>
      </c>
      <c r="Q131" s="411">
        <v>131</v>
      </c>
    </row>
    <row r="132" spans="1:17" ht="14.4" customHeight="1" x14ac:dyDescent="0.3">
      <c r="A132" s="406" t="s">
        <v>990</v>
      </c>
      <c r="B132" s="407" t="s">
        <v>828</v>
      </c>
      <c r="C132" s="407" t="s">
        <v>829</v>
      </c>
      <c r="D132" s="407" t="s">
        <v>840</v>
      </c>
      <c r="E132" s="407" t="s">
        <v>841</v>
      </c>
      <c r="F132" s="410">
        <v>91</v>
      </c>
      <c r="G132" s="410">
        <v>15938</v>
      </c>
      <c r="H132" s="410">
        <v>1</v>
      </c>
      <c r="I132" s="410">
        <v>175.14285714285714</v>
      </c>
      <c r="J132" s="410">
        <v>55</v>
      </c>
      <c r="K132" s="410">
        <v>9735</v>
      </c>
      <c r="L132" s="410">
        <v>0.61080436692182205</v>
      </c>
      <c r="M132" s="410">
        <v>177</v>
      </c>
      <c r="N132" s="410">
        <v>70</v>
      </c>
      <c r="O132" s="410">
        <v>13230</v>
      </c>
      <c r="P132" s="479">
        <v>0.83009160496925583</v>
      </c>
      <c r="Q132" s="411">
        <v>189</v>
      </c>
    </row>
    <row r="133" spans="1:17" ht="14.4" customHeight="1" x14ac:dyDescent="0.3">
      <c r="A133" s="406" t="s">
        <v>990</v>
      </c>
      <c r="B133" s="407" t="s">
        <v>828</v>
      </c>
      <c r="C133" s="407" t="s">
        <v>829</v>
      </c>
      <c r="D133" s="407" t="s">
        <v>844</v>
      </c>
      <c r="E133" s="407" t="s">
        <v>845</v>
      </c>
      <c r="F133" s="410">
        <v>808</v>
      </c>
      <c r="G133" s="410">
        <v>308651</v>
      </c>
      <c r="H133" s="410">
        <v>1</v>
      </c>
      <c r="I133" s="410">
        <v>381.99381188118809</v>
      </c>
      <c r="J133" s="410">
        <v>827</v>
      </c>
      <c r="K133" s="410">
        <v>317568</v>
      </c>
      <c r="L133" s="410">
        <v>1.0288902352495213</v>
      </c>
      <c r="M133" s="410">
        <v>384</v>
      </c>
      <c r="N133" s="410">
        <v>890</v>
      </c>
      <c r="O133" s="410">
        <v>362230</v>
      </c>
      <c r="P133" s="479">
        <v>1.173590884202546</v>
      </c>
      <c r="Q133" s="411">
        <v>407</v>
      </c>
    </row>
    <row r="134" spans="1:17" ht="14.4" customHeight="1" x14ac:dyDescent="0.3">
      <c r="A134" s="406" t="s">
        <v>990</v>
      </c>
      <c r="B134" s="407" t="s">
        <v>828</v>
      </c>
      <c r="C134" s="407" t="s">
        <v>829</v>
      </c>
      <c r="D134" s="407" t="s">
        <v>846</v>
      </c>
      <c r="E134" s="407" t="s">
        <v>847</v>
      </c>
      <c r="F134" s="410">
        <v>584</v>
      </c>
      <c r="G134" s="410">
        <v>99231</v>
      </c>
      <c r="H134" s="410">
        <v>1</v>
      </c>
      <c r="I134" s="410">
        <v>169.91609589041096</v>
      </c>
      <c r="J134" s="410">
        <v>669</v>
      </c>
      <c r="K134" s="410">
        <v>115068</v>
      </c>
      <c r="L134" s="410">
        <v>1.1595973032620854</v>
      </c>
      <c r="M134" s="410">
        <v>172</v>
      </c>
      <c r="N134" s="410">
        <v>520</v>
      </c>
      <c r="O134" s="410">
        <v>93080</v>
      </c>
      <c r="P134" s="479">
        <v>0.93801332244963775</v>
      </c>
      <c r="Q134" s="411">
        <v>179</v>
      </c>
    </row>
    <row r="135" spans="1:17" ht="14.4" customHeight="1" x14ac:dyDescent="0.3">
      <c r="A135" s="406" t="s">
        <v>990</v>
      </c>
      <c r="B135" s="407" t="s">
        <v>828</v>
      </c>
      <c r="C135" s="407" t="s">
        <v>829</v>
      </c>
      <c r="D135" s="407" t="s">
        <v>848</v>
      </c>
      <c r="E135" s="407" t="s">
        <v>849</v>
      </c>
      <c r="F135" s="410">
        <v>1</v>
      </c>
      <c r="G135" s="410">
        <v>531</v>
      </c>
      <c r="H135" s="410">
        <v>1</v>
      </c>
      <c r="I135" s="410">
        <v>531</v>
      </c>
      <c r="J135" s="410"/>
      <c r="K135" s="410"/>
      <c r="L135" s="410"/>
      <c r="M135" s="410"/>
      <c r="N135" s="410"/>
      <c r="O135" s="410"/>
      <c r="P135" s="479"/>
      <c r="Q135" s="411"/>
    </row>
    <row r="136" spans="1:17" ht="14.4" customHeight="1" x14ac:dyDescent="0.3">
      <c r="A136" s="406" t="s">
        <v>990</v>
      </c>
      <c r="B136" s="407" t="s">
        <v>828</v>
      </c>
      <c r="C136" s="407" t="s">
        <v>829</v>
      </c>
      <c r="D136" s="407" t="s">
        <v>850</v>
      </c>
      <c r="E136" s="407" t="s">
        <v>851</v>
      </c>
      <c r="F136" s="410">
        <v>203</v>
      </c>
      <c r="G136" s="410">
        <v>64720</v>
      </c>
      <c r="H136" s="410">
        <v>1</v>
      </c>
      <c r="I136" s="410">
        <v>318.81773399014776</v>
      </c>
      <c r="J136" s="410">
        <v>256</v>
      </c>
      <c r="K136" s="410">
        <v>82432</v>
      </c>
      <c r="L136" s="410">
        <v>1.2736711990111249</v>
      </c>
      <c r="M136" s="410">
        <v>322</v>
      </c>
      <c r="N136" s="410">
        <v>113</v>
      </c>
      <c r="O136" s="410">
        <v>37855</v>
      </c>
      <c r="P136" s="479">
        <v>0.58490420271940669</v>
      </c>
      <c r="Q136" s="411">
        <v>335</v>
      </c>
    </row>
    <row r="137" spans="1:17" ht="14.4" customHeight="1" x14ac:dyDescent="0.3">
      <c r="A137" s="406" t="s">
        <v>990</v>
      </c>
      <c r="B137" s="407" t="s">
        <v>828</v>
      </c>
      <c r="C137" s="407" t="s">
        <v>829</v>
      </c>
      <c r="D137" s="407" t="s">
        <v>852</v>
      </c>
      <c r="E137" s="407" t="s">
        <v>853</v>
      </c>
      <c r="F137" s="410">
        <v>1</v>
      </c>
      <c r="G137" s="410">
        <v>438</v>
      </c>
      <c r="H137" s="410">
        <v>1</v>
      </c>
      <c r="I137" s="410">
        <v>438</v>
      </c>
      <c r="J137" s="410"/>
      <c r="K137" s="410"/>
      <c r="L137" s="410"/>
      <c r="M137" s="410"/>
      <c r="N137" s="410"/>
      <c r="O137" s="410"/>
      <c r="P137" s="479"/>
      <c r="Q137" s="411"/>
    </row>
    <row r="138" spans="1:17" ht="14.4" customHeight="1" x14ac:dyDescent="0.3">
      <c r="A138" s="406" t="s">
        <v>990</v>
      </c>
      <c r="B138" s="407" t="s">
        <v>828</v>
      </c>
      <c r="C138" s="407" t="s">
        <v>829</v>
      </c>
      <c r="D138" s="407" t="s">
        <v>854</v>
      </c>
      <c r="E138" s="407" t="s">
        <v>855</v>
      </c>
      <c r="F138" s="410">
        <v>2303</v>
      </c>
      <c r="G138" s="410">
        <v>781446</v>
      </c>
      <c r="H138" s="410">
        <v>1</v>
      </c>
      <c r="I138" s="410">
        <v>339.31654363873207</v>
      </c>
      <c r="J138" s="410">
        <v>2696</v>
      </c>
      <c r="K138" s="410">
        <v>919336</v>
      </c>
      <c r="L138" s="410">
        <v>1.1764549309869139</v>
      </c>
      <c r="M138" s="410">
        <v>341</v>
      </c>
      <c r="N138" s="410">
        <v>2273</v>
      </c>
      <c r="O138" s="410">
        <v>793277</v>
      </c>
      <c r="P138" s="479">
        <v>1.0151398817064774</v>
      </c>
      <c r="Q138" s="411">
        <v>349</v>
      </c>
    </row>
    <row r="139" spans="1:17" ht="14.4" customHeight="1" x14ac:dyDescent="0.3">
      <c r="A139" s="406" t="s">
        <v>990</v>
      </c>
      <c r="B139" s="407" t="s">
        <v>828</v>
      </c>
      <c r="C139" s="407" t="s">
        <v>829</v>
      </c>
      <c r="D139" s="407" t="s">
        <v>856</v>
      </c>
      <c r="E139" s="407" t="s">
        <v>857</v>
      </c>
      <c r="F139" s="410"/>
      <c r="G139" s="410"/>
      <c r="H139" s="410"/>
      <c r="I139" s="410"/>
      <c r="J139" s="410">
        <v>5</v>
      </c>
      <c r="K139" s="410">
        <v>7990</v>
      </c>
      <c r="L139" s="410"/>
      <c r="M139" s="410">
        <v>1598</v>
      </c>
      <c r="N139" s="410"/>
      <c r="O139" s="410"/>
      <c r="P139" s="479"/>
      <c r="Q139" s="411"/>
    </row>
    <row r="140" spans="1:17" ht="14.4" customHeight="1" x14ac:dyDescent="0.3">
      <c r="A140" s="406" t="s">
        <v>990</v>
      </c>
      <c r="B140" s="407" t="s">
        <v>828</v>
      </c>
      <c r="C140" s="407" t="s">
        <v>829</v>
      </c>
      <c r="D140" s="407" t="s">
        <v>862</v>
      </c>
      <c r="E140" s="407" t="s">
        <v>863</v>
      </c>
      <c r="F140" s="410">
        <v>306</v>
      </c>
      <c r="G140" s="410">
        <v>33251</v>
      </c>
      <c r="H140" s="410">
        <v>1</v>
      </c>
      <c r="I140" s="410">
        <v>108.66339869281046</v>
      </c>
      <c r="J140" s="410">
        <v>281</v>
      </c>
      <c r="K140" s="410">
        <v>30629</v>
      </c>
      <c r="L140" s="410">
        <v>0.92114522871492588</v>
      </c>
      <c r="M140" s="410">
        <v>109</v>
      </c>
      <c r="N140" s="410">
        <v>328</v>
      </c>
      <c r="O140" s="410">
        <v>38376</v>
      </c>
      <c r="P140" s="479">
        <v>1.1541307028360048</v>
      </c>
      <c r="Q140" s="411">
        <v>117</v>
      </c>
    </row>
    <row r="141" spans="1:17" ht="14.4" customHeight="1" x14ac:dyDescent="0.3">
      <c r="A141" s="406" t="s">
        <v>990</v>
      </c>
      <c r="B141" s="407" t="s">
        <v>828</v>
      </c>
      <c r="C141" s="407" t="s">
        <v>829</v>
      </c>
      <c r="D141" s="407" t="s">
        <v>866</v>
      </c>
      <c r="E141" s="407" t="s">
        <v>867</v>
      </c>
      <c r="F141" s="410">
        <v>5</v>
      </c>
      <c r="G141" s="410">
        <v>1841</v>
      </c>
      <c r="H141" s="410">
        <v>1</v>
      </c>
      <c r="I141" s="410">
        <v>368.2</v>
      </c>
      <c r="J141" s="410">
        <v>14</v>
      </c>
      <c r="K141" s="410">
        <v>5264</v>
      </c>
      <c r="L141" s="410">
        <v>2.8593155893536122</v>
      </c>
      <c r="M141" s="410">
        <v>376</v>
      </c>
      <c r="N141" s="410">
        <v>14</v>
      </c>
      <c r="O141" s="410">
        <v>5418</v>
      </c>
      <c r="P141" s="479">
        <v>2.9429657794676807</v>
      </c>
      <c r="Q141" s="411">
        <v>387</v>
      </c>
    </row>
    <row r="142" spans="1:17" ht="14.4" customHeight="1" x14ac:dyDescent="0.3">
      <c r="A142" s="406" t="s">
        <v>990</v>
      </c>
      <c r="B142" s="407" t="s">
        <v>828</v>
      </c>
      <c r="C142" s="407" t="s">
        <v>829</v>
      </c>
      <c r="D142" s="407" t="s">
        <v>868</v>
      </c>
      <c r="E142" s="407" t="s">
        <v>869</v>
      </c>
      <c r="F142" s="410">
        <v>256</v>
      </c>
      <c r="G142" s="410">
        <v>9472</v>
      </c>
      <c r="H142" s="410">
        <v>1</v>
      </c>
      <c r="I142" s="410">
        <v>37</v>
      </c>
      <c r="J142" s="410">
        <v>233</v>
      </c>
      <c r="K142" s="410">
        <v>8621</v>
      </c>
      <c r="L142" s="410">
        <v>0.91015625</v>
      </c>
      <c r="M142" s="410">
        <v>37</v>
      </c>
      <c r="N142" s="410">
        <v>260</v>
      </c>
      <c r="O142" s="410">
        <v>9880</v>
      </c>
      <c r="P142" s="479">
        <v>1.0430743243243243</v>
      </c>
      <c r="Q142" s="411">
        <v>38</v>
      </c>
    </row>
    <row r="143" spans="1:17" ht="14.4" customHeight="1" x14ac:dyDescent="0.3">
      <c r="A143" s="406" t="s">
        <v>990</v>
      </c>
      <c r="B143" s="407" t="s">
        <v>828</v>
      </c>
      <c r="C143" s="407" t="s">
        <v>829</v>
      </c>
      <c r="D143" s="407" t="s">
        <v>991</v>
      </c>
      <c r="E143" s="407" t="s">
        <v>992</v>
      </c>
      <c r="F143" s="410"/>
      <c r="G143" s="410"/>
      <c r="H143" s="410"/>
      <c r="I143" s="410"/>
      <c r="J143" s="410"/>
      <c r="K143" s="410"/>
      <c r="L143" s="410"/>
      <c r="M143" s="410"/>
      <c r="N143" s="410">
        <v>1</v>
      </c>
      <c r="O143" s="410">
        <v>744</v>
      </c>
      <c r="P143" s="479"/>
      <c r="Q143" s="411">
        <v>744</v>
      </c>
    </row>
    <row r="144" spans="1:17" ht="14.4" customHeight="1" x14ac:dyDescent="0.3">
      <c r="A144" s="406" t="s">
        <v>990</v>
      </c>
      <c r="B144" s="407" t="s">
        <v>828</v>
      </c>
      <c r="C144" s="407" t="s">
        <v>829</v>
      </c>
      <c r="D144" s="407" t="s">
        <v>874</v>
      </c>
      <c r="E144" s="407" t="s">
        <v>875</v>
      </c>
      <c r="F144" s="410">
        <v>5</v>
      </c>
      <c r="G144" s="410">
        <v>3328</v>
      </c>
      <c r="H144" s="410">
        <v>1</v>
      </c>
      <c r="I144" s="410">
        <v>665.6</v>
      </c>
      <c r="J144" s="410">
        <v>13</v>
      </c>
      <c r="K144" s="410">
        <v>8788</v>
      </c>
      <c r="L144" s="410">
        <v>2.640625</v>
      </c>
      <c r="M144" s="410">
        <v>676</v>
      </c>
      <c r="N144" s="410">
        <v>17</v>
      </c>
      <c r="O144" s="410">
        <v>11968</v>
      </c>
      <c r="P144" s="479">
        <v>3.5961538461538463</v>
      </c>
      <c r="Q144" s="411">
        <v>704</v>
      </c>
    </row>
    <row r="145" spans="1:17" ht="14.4" customHeight="1" x14ac:dyDescent="0.3">
      <c r="A145" s="406" t="s">
        <v>990</v>
      </c>
      <c r="B145" s="407" t="s">
        <v>828</v>
      </c>
      <c r="C145" s="407" t="s">
        <v>829</v>
      </c>
      <c r="D145" s="407" t="s">
        <v>876</v>
      </c>
      <c r="E145" s="407" t="s">
        <v>877</v>
      </c>
      <c r="F145" s="410">
        <v>4</v>
      </c>
      <c r="G145" s="410">
        <v>547</v>
      </c>
      <c r="H145" s="410">
        <v>1</v>
      </c>
      <c r="I145" s="410">
        <v>136.75</v>
      </c>
      <c r="J145" s="410"/>
      <c r="K145" s="410"/>
      <c r="L145" s="410"/>
      <c r="M145" s="410"/>
      <c r="N145" s="410">
        <v>2</v>
      </c>
      <c r="O145" s="410">
        <v>294</v>
      </c>
      <c r="P145" s="479">
        <v>0.53747714808043878</v>
      </c>
      <c r="Q145" s="411">
        <v>147</v>
      </c>
    </row>
    <row r="146" spans="1:17" ht="14.4" customHeight="1" x14ac:dyDescent="0.3">
      <c r="A146" s="406" t="s">
        <v>990</v>
      </c>
      <c r="B146" s="407" t="s">
        <v>828</v>
      </c>
      <c r="C146" s="407" t="s">
        <v>829</v>
      </c>
      <c r="D146" s="407" t="s">
        <v>878</v>
      </c>
      <c r="E146" s="407" t="s">
        <v>879</v>
      </c>
      <c r="F146" s="410">
        <v>1345</v>
      </c>
      <c r="G146" s="410">
        <v>380552</v>
      </c>
      <c r="H146" s="410">
        <v>1</v>
      </c>
      <c r="I146" s="410">
        <v>282.93828996282525</v>
      </c>
      <c r="J146" s="410">
        <v>1403</v>
      </c>
      <c r="K146" s="410">
        <v>399855</v>
      </c>
      <c r="L146" s="410">
        <v>1.0507236855935589</v>
      </c>
      <c r="M146" s="410">
        <v>285</v>
      </c>
      <c r="N146" s="410">
        <v>1517</v>
      </c>
      <c r="O146" s="410">
        <v>461168</v>
      </c>
      <c r="P146" s="479">
        <v>1.2118396434652821</v>
      </c>
      <c r="Q146" s="411">
        <v>304</v>
      </c>
    </row>
    <row r="147" spans="1:17" ht="14.4" customHeight="1" x14ac:dyDescent="0.3">
      <c r="A147" s="406" t="s">
        <v>990</v>
      </c>
      <c r="B147" s="407" t="s">
        <v>828</v>
      </c>
      <c r="C147" s="407" t="s">
        <v>829</v>
      </c>
      <c r="D147" s="407" t="s">
        <v>880</v>
      </c>
      <c r="E147" s="407" t="s">
        <v>881</v>
      </c>
      <c r="F147" s="410">
        <v>2</v>
      </c>
      <c r="G147" s="410">
        <v>6924</v>
      </c>
      <c r="H147" s="410">
        <v>1</v>
      </c>
      <c r="I147" s="410">
        <v>3462</v>
      </c>
      <c r="J147" s="410"/>
      <c r="K147" s="410"/>
      <c r="L147" s="410"/>
      <c r="M147" s="410"/>
      <c r="N147" s="410">
        <v>2</v>
      </c>
      <c r="O147" s="410">
        <v>7414</v>
      </c>
      <c r="P147" s="479">
        <v>1.0707683419988445</v>
      </c>
      <c r="Q147" s="411">
        <v>3707</v>
      </c>
    </row>
    <row r="148" spans="1:17" ht="14.4" customHeight="1" x14ac:dyDescent="0.3">
      <c r="A148" s="406" t="s">
        <v>990</v>
      </c>
      <c r="B148" s="407" t="s">
        <v>828</v>
      </c>
      <c r="C148" s="407" t="s">
        <v>829</v>
      </c>
      <c r="D148" s="407" t="s">
        <v>882</v>
      </c>
      <c r="E148" s="407" t="s">
        <v>883</v>
      </c>
      <c r="F148" s="410">
        <v>1356</v>
      </c>
      <c r="G148" s="410">
        <v>621836</v>
      </c>
      <c r="H148" s="410">
        <v>1</v>
      </c>
      <c r="I148" s="410">
        <v>458.58112094395278</v>
      </c>
      <c r="J148" s="410">
        <v>1447</v>
      </c>
      <c r="K148" s="410">
        <v>668514</v>
      </c>
      <c r="L148" s="410">
        <v>1.0750648080844467</v>
      </c>
      <c r="M148" s="410">
        <v>462</v>
      </c>
      <c r="N148" s="410">
        <v>1523</v>
      </c>
      <c r="O148" s="410">
        <v>752362</v>
      </c>
      <c r="P148" s="479">
        <v>1.2099042191188674</v>
      </c>
      <c r="Q148" s="411">
        <v>494</v>
      </c>
    </row>
    <row r="149" spans="1:17" ht="14.4" customHeight="1" x14ac:dyDescent="0.3">
      <c r="A149" s="406" t="s">
        <v>990</v>
      </c>
      <c r="B149" s="407" t="s">
        <v>828</v>
      </c>
      <c r="C149" s="407" t="s">
        <v>829</v>
      </c>
      <c r="D149" s="407" t="s">
        <v>886</v>
      </c>
      <c r="E149" s="407" t="s">
        <v>887</v>
      </c>
      <c r="F149" s="410">
        <v>2370</v>
      </c>
      <c r="G149" s="410">
        <v>833982</v>
      </c>
      <c r="H149" s="410">
        <v>1</v>
      </c>
      <c r="I149" s="410">
        <v>351.89113924050633</v>
      </c>
      <c r="J149" s="410">
        <v>2365</v>
      </c>
      <c r="K149" s="410">
        <v>841940</v>
      </c>
      <c r="L149" s="410">
        <v>1.0095421723730249</v>
      </c>
      <c r="M149" s="410">
        <v>356</v>
      </c>
      <c r="N149" s="410">
        <v>2391</v>
      </c>
      <c r="O149" s="410">
        <v>884670</v>
      </c>
      <c r="P149" s="479">
        <v>1.0607782901789247</v>
      </c>
      <c r="Q149" s="411">
        <v>370</v>
      </c>
    </row>
    <row r="150" spans="1:17" ht="14.4" customHeight="1" x14ac:dyDescent="0.3">
      <c r="A150" s="406" t="s">
        <v>990</v>
      </c>
      <c r="B150" s="407" t="s">
        <v>828</v>
      </c>
      <c r="C150" s="407" t="s">
        <v>829</v>
      </c>
      <c r="D150" s="407" t="s">
        <v>888</v>
      </c>
      <c r="E150" s="407" t="s">
        <v>889</v>
      </c>
      <c r="F150" s="410">
        <v>1</v>
      </c>
      <c r="G150" s="410">
        <v>2886</v>
      </c>
      <c r="H150" s="410">
        <v>1</v>
      </c>
      <c r="I150" s="410">
        <v>2886</v>
      </c>
      <c r="J150" s="410">
        <v>4</v>
      </c>
      <c r="K150" s="410">
        <v>11668</v>
      </c>
      <c r="L150" s="410">
        <v>4.042966042966043</v>
      </c>
      <c r="M150" s="410">
        <v>2917</v>
      </c>
      <c r="N150" s="410"/>
      <c r="O150" s="410"/>
      <c r="P150" s="479"/>
      <c r="Q150" s="411"/>
    </row>
    <row r="151" spans="1:17" ht="14.4" customHeight="1" x14ac:dyDescent="0.3">
      <c r="A151" s="406" t="s">
        <v>990</v>
      </c>
      <c r="B151" s="407" t="s">
        <v>828</v>
      </c>
      <c r="C151" s="407" t="s">
        <v>829</v>
      </c>
      <c r="D151" s="407" t="s">
        <v>890</v>
      </c>
      <c r="E151" s="407" t="s">
        <v>891</v>
      </c>
      <c r="F151" s="410">
        <v>1</v>
      </c>
      <c r="G151" s="410">
        <v>12779</v>
      </c>
      <c r="H151" s="410">
        <v>1</v>
      </c>
      <c r="I151" s="410">
        <v>12779</v>
      </c>
      <c r="J151" s="410">
        <v>1</v>
      </c>
      <c r="K151" s="410">
        <v>12792</v>
      </c>
      <c r="L151" s="410">
        <v>1.0010172939979654</v>
      </c>
      <c r="M151" s="410">
        <v>12792</v>
      </c>
      <c r="N151" s="410">
        <v>2</v>
      </c>
      <c r="O151" s="410">
        <v>25586</v>
      </c>
      <c r="P151" s="479">
        <v>2.0021910947648487</v>
      </c>
      <c r="Q151" s="411">
        <v>12793</v>
      </c>
    </row>
    <row r="152" spans="1:17" ht="14.4" customHeight="1" x14ac:dyDescent="0.3">
      <c r="A152" s="406" t="s">
        <v>990</v>
      </c>
      <c r="B152" s="407" t="s">
        <v>828</v>
      </c>
      <c r="C152" s="407" t="s">
        <v>829</v>
      </c>
      <c r="D152" s="407" t="s">
        <v>892</v>
      </c>
      <c r="E152" s="407" t="s">
        <v>893</v>
      </c>
      <c r="F152" s="410">
        <v>30</v>
      </c>
      <c r="G152" s="410">
        <v>3109</v>
      </c>
      <c r="H152" s="410">
        <v>1</v>
      </c>
      <c r="I152" s="410">
        <v>103.63333333333334</v>
      </c>
      <c r="J152" s="410">
        <v>39</v>
      </c>
      <c r="K152" s="410">
        <v>4095</v>
      </c>
      <c r="L152" s="410">
        <v>1.3171437761338052</v>
      </c>
      <c r="M152" s="410">
        <v>105</v>
      </c>
      <c r="N152" s="410">
        <v>22</v>
      </c>
      <c r="O152" s="410">
        <v>2442</v>
      </c>
      <c r="P152" s="479">
        <v>0.7854615632036025</v>
      </c>
      <c r="Q152" s="411">
        <v>111</v>
      </c>
    </row>
    <row r="153" spans="1:17" ht="14.4" customHeight="1" x14ac:dyDescent="0.3">
      <c r="A153" s="406" t="s">
        <v>990</v>
      </c>
      <c r="B153" s="407" t="s">
        <v>828</v>
      </c>
      <c r="C153" s="407" t="s">
        <v>829</v>
      </c>
      <c r="D153" s="407" t="s">
        <v>894</v>
      </c>
      <c r="E153" s="407" t="s">
        <v>895</v>
      </c>
      <c r="F153" s="410">
        <v>118</v>
      </c>
      <c r="G153" s="410">
        <v>13646</v>
      </c>
      <c r="H153" s="410">
        <v>1</v>
      </c>
      <c r="I153" s="410">
        <v>115.64406779661017</v>
      </c>
      <c r="J153" s="410">
        <v>64</v>
      </c>
      <c r="K153" s="410">
        <v>7488</v>
      </c>
      <c r="L153" s="410">
        <v>0.54873222922468123</v>
      </c>
      <c r="M153" s="410">
        <v>117</v>
      </c>
      <c r="N153" s="410">
        <v>109</v>
      </c>
      <c r="O153" s="410">
        <v>13625</v>
      </c>
      <c r="P153" s="479">
        <v>0.99846108749816798</v>
      </c>
      <c r="Q153" s="411">
        <v>125</v>
      </c>
    </row>
    <row r="154" spans="1:17" ht="14.4" customHeight="1" x14ac:dyDescent="0.3">
      <c r="A154" s="406" t="s">
        <v>990</v>
      </c>
      <c r="B154" s="407" t="s">
        <v>828</v>
      </c>
      <c r="C154" s="407" t="s">
        <v>829</v>
      </c>
      <c r="D154" s="407" t="s">
        <v>896</v>
      </c>
      <c r="E154" s="407" t="s">
        <v>897</v>
      </c>
      <c r="F154" s="410">
        <v>566</v>
      </c>
      <c r="G154" s="410">
        <v>260222</v>
      </c>
      <c r="H154" s="410">
        <v>1</v>
      </c>
      <c r="I154" s="410">
        <v>459.75618374558303</v>
      </c>
      <c r="J154" s="410">
        <v>564</v>
      </c>
      <c r="K154" s="410">
        <v>261132</v>
      </c>
      <c r="L154" s="410">
        <v>1.0034970140879711</v>
      </c>
      <c r="M154" s="410">
        <v>463</v>
      </c>
      <c r="N154" s="410">
        <v>752</v>
      </c>
      <c r="O154" s="410">
        <v>372240</v>
      </c>
      <c r="P154" s="479">
        <v>1.4304709056113627</v>
      </c>
      <c r="Q154" s="411">
        <v>495</v>
      </c>
    </row>
    <row r="155" spans="1:17" ht="14.4" customHeight="1" x14ac:dyDescent="0.3">
      <c r="A155" s="406" t="s">
        <v>990</v>
      </c>
      <c r="B155" s="407" t="s">
        <v>828</v>
      </c>
      <c r="C155" s="407" t="s">
        <v>829</v>
      </c>
      <c r="D155" s="407" t="s">
        <v>898</v>
      </c>
      <c r="E155" s="407" t="s">
        <v>899</v>
      </c>
      <c r="F155" s="410">
        <v>5</v>
      </c>
      <c r="G155" s="410">
        <v>6257</v>
      </c>
      <c r="H155" s="410">
        <v>1</v>
      </c>
      <c r="I155" s="410">
        <v>1251.4000000000001</v>
      </c>
      <c r="J155" s="410">
        <v>13</v>
      </c>
      <c r="K155" s="410">
        <v>16484</v>
      </c>
      <c r="L155" s="410">
        <v>2.6344893719034683</v>
      </c>
      <c r="M155" s="410">
        <v>1268</v>
      </c>
      <c r="N155" s="410">
        <v>10</v>
      </c>
      <c r="O155" s="410">
        <v>12830</v>
      </c>
      <c r="P155" s="479">
        <v>2.0505034361515104</v>
      </c>
      <c r="Q155" s="411">
        <v>1283</v>
      </c>
    </row>
    <row r="156" spans="1:17" ht="14.4" customHeight="1" x14ac:dyDescent="0.3">
      <c r="A156" s="406" t="s">
        <v>990</v>
      </c>
      <c r="B156" s="407" t="s">
        <v>828</v>
      </c>
      <c r="C156" s="407" t="s">
        <v>829</v>
      </c>
      <c r="D156" s="407" t="s">
        <v>900</v>
      </c>
      <c r="E156" s="407" t="s">
        <v>901</v>
      </c>
      <c r="F156" s="410">
        <v>89</v>
      </c>
      <c r="G156" s="410">
        <v>38436</v>
      </c>
      <c r="H156" s="410">
        <v>1</v>
      </c>
      <c r="I156" s="410">
        <v>431.86516853932585</v>
      </c>
      <c r="J156" s="410">
        <v>117</v>
      </c>
      <c r="K156" s="410">
        <v>51129</v>
      </c>
      <c r="L156" s="410">
        <v>1.3302372775522948</v>
      </c>
      <c r="M156" s="410">
        <v>437</v>
      </c>
      <c r="N156" s="410">
        <v>75</v>
      </c>
      <c r="O156" s="410">
        <v>34200</v>
      </c>
      <c r="P156" s="479">
        <v>0.8897908211052139</v>
      </c>
      <c r="Q156" s="411">
        <v>456</v>
      </c>
    </row>
    <row r="157" spans="1:17" ht="14.4" customHeight="1" x14ac:dyDescent="0.3">
      <c r="A157" s="406" t="s">
        <v>990</v>
      </c>
      <c r="B157" s="407" t="s">
        <v>828</v>
      </c>
      <c r="C157" s="407" t="s">
        <v>829</v>
      </c>
      <c r="D157" s="407" t="s">
        <v>902</v>
      </c>
      <c r="E157" s="407" t="s">
        <v>903</v>
      </c>
      <c r="F157" s="410">
        <v>260</v>
      </c>
      <c r="G157" s="410">
        <v>13956</v>
      </c>
      <c r="H157" s="410">
        <v>1</v>
      </c>
      <c r="I157" s="410">
        <v>53.676923076923075</v>
      </c>
      <c r="J157" s="410">
        <v>244</v>
      </c>
      <c r="K157" s="410">
        <v>13176</v>
      </c>
      <c r="L157" s="410">
        <v>0.94411006018916599</v>
      </c>
      <c r="M157" s="410">
        <v>54</v>
      </c>
      <c r="N157" s="410">
        <v>174</v>
      </c>
      <c r="O157" s="410">
        <v>10092</v>
      </c>
      <c r="P157" s="479">
        <v>0.72312983662940666</v>
      </c>
      <c r="Q157" s="411">
        <v>58</v>
      </c>
    </row>
    <row r="158" spans="1:17" ht="14.4" customHeight="1" x14ac:dyDescent="0.3">
      <c r="A158" s="406" t="s">
        <v>990</v>
      </c>
      <c r="B158" s="407" t="s">
        <v>828</v>
      </c>
      <c r="C158" s="407" t="s">
        <v>829</v>
      </c>
      <c r="D158" s="407" t="s">
        <v>904</v>
      </c>
      <c r="E158" s="407" t="s">
        <v>905</v>
      </c>
      <c r="F158" s="410">
        <v>34</v>
      </c>
      <c r="G158" s="410">
        <v>73702</v>
      </c>
      <c r="H158" s="410">
        <v>1</v>
      </c>
      <c r="I158" s="410">
        <v>2167.705882352941</v>
      </c>
      <c r="J158" s="410">
        <v>15</v>
      </c>
      <c r="K158" s="410">
        <v>32580</v>
      </c>
      <c r="L158" s="410">
        <v>0.44205041925592248</v>
      </c>
      <c r="M158" s="410">
        <v>2172</v>
      </c>
      <c r="N158" s="410">
        <v>86</v>
      </c>
      <c r="O158" s="410">
        <v>186878</v>
      </c>
      <c r="P158" s="479">
        <v>2.5355892648774794</v>
      </c>
      <c r="Q158" s="411">
        <v>2173</v>
      </c>
    </row>
    <row r="159" spans="1:17" ht="14.4" customHeight="1" x14ac:dyDescent="0.3">
      <c r="A159" s="406" t="s">
        <v>990</v>
      </c>
      <c r="B159" s="407" t="s">
        <v>828</v>
      </c>
      <c r="C159" s="407" t="s">
        <v>829</v>
      </c>
      <c r="D159" s="407" t="s">
        <v>906</v>
      </c>
      <c r="E159" s="407" t="s">
        <v>907</v>
      </c>
      <c r="F159" s="410">
        <v>9752</v>
      </c>
      <c r="G159" s="410">
        <v>1627812</v>
      </c>
      <c r="H159" s="410">
        <v>1</v>
      </c>
      <c r="I159" s="410">
        <v>166.92083675143562</v>
      </c>
      <c r="J159" s="410">
        <v>10601</v>
      </c>
      <c r="K159" s="410">
        <v>1791569</v>
      </c>
      <c r="L159" s="410">
        <v>1.100599454973916</v>
      </c>
      <c r="M159" s="410">
        <v>169</v>
      </c>
      <c r="N159" s="410">
        <v>10688</v>
      </c>
      <c r="O159" s="410">
        <v>1870400</v>
      </c>
      <c r="P159" s="479">
        <v>1.1490270375203033</v>
      </c>
      <c r="Q159" s="411">
        <v>175</v>
      </c>
    </row>
    <row r="160" spans="1:17" ht="14.4" customHeight="1" x14ac:dyDescent="0.3">
      <c r="A160" s="406" t="s">
        <v>990</v>
      </c>
      <c r="B160" s="407" t="s">
        <v>828</v>
      </c>
      <c r="C160" s="407" t="s">
        <v>829</v>
      </c>
      <c r="D160" s="407" t="s">
        <v>908</v>
      </c>
      <c r="E160" s="407" t="s">
        <v>909</v>
      </c>
      <c r="F160" s="410">
        <v>12</v>
      </c>
      <c r="G160" s="410">
        <v>952</v>
      </c>
      <c r="H160" s="410">
        <v>1</v>
      </c>
      <c r="I160" s="410">
        <v>79.333333333333329</v>
      </c>
      <c r="J160" s="410">
        <v>31</v>
      </c>
      <c r="K160" s="410">
        <v>2511</v>
      </c>
      <c r="L160" s="410">
        <v>2.6376050420168067</v>
      </c>
      <c r="M160" s="410">
        <v>81</v>
      </c>
      <c r="N160" s="410">
        <v>39</v>
      </c>
      <c r="O160" s="410">
        <v>3315</v>
      </c>
      <c r="P160" s="479">
        <v>3.4821428571428572</v>
      </c>
      <c r="Q160" s="411">
        <v>85</v>
      </c>
    </row>
    <row r="161" spans="1:17" ht="14.4" customHeight="1" x14ac:dyDescent="0.3">
      <c r="A161" s="406" t="s">
        <v>990</v>
      </c>
      <c r="B161" s="407" t="s">
        <v>828</v>
      </c>
      <c r="C161" s="407" t="s">
        <v>829</v>
      </c>
      <c r="D161" s="407" t="s">
        <v>993</v>
      </c>
      <c r="E161" s="407" t="s">
        <v>994</v>
      </c>
      <c r="F161" s="410">
        <v>124</v>
      </c>
      <c r="G161" s="410">
        <v>20420</v>
      </c>
      <c r="H161" s="410">
        <v>1</v>
      </c>
      <c r="I161" s="410">
        <v>164.67741935483872</v>
      </c>
      <c r="J161" s="410">
        <v>164</v>
      </c>
      <c r="K161" s="410">
        <v>27224</v>
      </c>
      <c r="L161" s="410">
        <v>1.3332027424094026</v>
      </c>
      <c r="M161" s="410">
        <v>166</v>
      </c>
      <c r="N161" s="410">
        <v>119</v>
      </c>
      <c r="O161" s="410">
        <v>21182</v>
      </c>
      <c r="P161" s="479">
        <v>1.0373163565132224</v>
      </c>
      <c r="Q161" s="411">
        <v>178</v>
      </c>
    </row>
    <row r="162" spans="1:17" ht="14.4" customHeight="1" x14ac:dyDescent="0.3">
      <c r="A162" s="406" t="s">
        <v>990</v>
      </c>
      <c r="B162" s="407" t="s">
        <v>828</v>
      </c>
      <c r="C162" s="407" t="s">
        <v>829</v>
      </c>
      <c r="D162" s="407" t="s">
        <v>910</v>
      </c>
      <c r="E162" s="407" t="s">
        <v>911</v>
      </c>
      <c r="F162" s="410">
        <v>24</v>
      </c>
      <c r="G162" s="410">
        <v>3872</v>
      </c>
      <c r="H162" s="410">
        <v>1</v>
      </c>
      <c r="I162" s="410">
        <v>161.33333333333334</v>
      </c>
      <c r="J162" s="410">
        <v>28</v>
      </c>
      <c r="K162" s="410">
        <v>4564</v>
      </c>
      <c r="L162" s="410">
        <v>1.1787190082644627</v>
      </c>
      <c r="M162" s="410">
        <v>163</v>
      </c>
      <c r="N162" s="410">
        <v>22</v>
      </c>
      <c r="O162" s="410">
        <v>3718</v>
      </c>
      <c r="P162" s="479">
        <v>0.96022727272727271</v>
      </c>
      <c r="Q162" s="411">
        <v>169</v>
      </c>
    </row>
    <row r="163" spans="1:17" ht="14.4" customHeight="1" x14ac:dyDescent="0.3">
      <c r="A163" s="406" t="s">
        <v>990</v>
      </c>
      <c r="B163" s="407" t="s">
        <v>828</v>
      </c>
      <c r="C163" s="407" t="s">
        <v>829</v>
      </c>
      <c r="D163" s="407" t="s">
        <v>912</v>
      </c>
      <c r="E163" s="407" t="s">
        <v>913</v>
      </c>
      <c r="F163" s="410"/>
      <c r="G163" s="410"/>
      <c r="H163" s="410"/>
      <c r="I163" s="410"/>
      <c r="J163" s="410">
        <v>1</v>
      </c>
      <c r="K163" s="410">
        <v>28</v>
      </c>
      <c r="L163" s="410"/>
      <c r="M163" s="410">
        <v>28</v>
      </c>
      <c r="N163" s="410">
        <v>2</v>
      </c>
      <c r="O163" s="410">
        <v>58</v>
      </c>
      <c r="P163" s="479"/>
      <c r="Q163" s="411">
        <v>29</v>
      </c>
    </row>
    <row r="164" spans="1:17" ht="14.4" customHeight="1" x14ac:dyDescent="0.3">
      <c r="A164" s="406" t="s">
        <v>990</v>
      </c>
      <c r="B164" s="407" t="s">
        <v>828</v>
      </c>
      <c r="C164" s="407" t="s">
        <v>829</v>
      </c>
      <c r="D164" s="407" t="s">
        <v>914</v>
      </c>
      <c r="E164" s="407" t="s">
        <v>915</v>
      </c>
      <c r="F164" s="410">
        <v>21</v>
      </c>
      <c r="G164" s="410">
        <v>21066</v>
      </c>
      <c r="H164" s="410">
        <v>1</v>
      </c>
      <c r="I164" s="410">
        <v>1003.1428571428571</v>
      </c>
      <c r="J164" s="410">
        <v>45</v>
      </c>
      <c r="K164" s="410">
        <v>45360</v>
      </c>
      <c r="L164" s="410">
        <v>2.1532326972372542</v>
      </c>
      <c r="M164" s="410">
        <v>1008</v>
      </c>
      <c r="N164" s="410">
        <v>49</v>
      </c>
      <c r="O164" s="410">
        <v>49539</v>
      </c>
      <c r="P164" s="479">
        <v>2.3516092281401311</v>
      </c>
      <c r="Q164" s="411">
        <v>1011</v>
      </c>
    </row>
    <row r="165" spans="1:17" ht="14.4" customHeight="1" x14ac:dyDescent="0.3">
      <c r="A165" s="406" t="s">
        <v>990</v>
      </c>
      <c r="B165" s="407" t="s">
        <v>828</v>
      </c>
      <c r="C165" s="407" t="s">
        <v>829</v>
      </c>
      <c r="D165" s="407" t="s">
        <v>916</v>
      </c>
      <c r="E165" s="407" t="s">
        <v>917</v>
      </c>
      <c r="F165" s="410">
        <v>117</v>
      </c>
      <c r="G165" s="410">
        <v>19697</v>
      </c>
      <c r="H165" s="410">
        <v>1</v>
      </c>
      <c r="I165" s="410">
        <v>168.35042735042734</v>
      </c>
      <c r="J165" s="410">
        <v>124</v>
      </c>
      <c r="K165" s="410">
        <v>21080</v>
      </c>
      <c r="L165" s="410">
        <v>1.0702137381327106</v>
      </c>
      <c r="M165" s="410">
        <v>170</v>
      </c>
      <c r="N165" s="410">
        <v>101</v>
      </c>
      <c r="O165" s="410">
        <v>17776</v>
      </c>
      <c r="P165" s="479">
        <v>0.90247245773468043</v>
      </c>
      <c r="Q165" s="411">
        <v>176</v>
      </c>
    </row>
    <row r="166" spans="1:17" ht="14.4" customHeight="1" x14ac:dyDescent="0.3">
      <c r="A166" s="406" t="s">
        <v>990</v>
      </c>
      <c r="B166" s="407" t="s">
        <v>828</v>
      </c>
      <c r="C166" s="407" t="s">
        <v>829</v>
      </c>
      <c r="D166" s="407" t="s">
        <v>918</v>
      </c>
      <c r="E166" s="407" t="s">
        <v>919</v>
      </c>
      <c r="F166" s="410">
        <v>27</v>
      </c>
      <c r="G166" s="410">
        <v>60543</v>
      </c>
      <c r="H166" s="410">
        <v>1</v>
      </c>
      <c r="I166" s="410">
        <v>2242.3333333333335</v>
      </c>
      <c r="J166" s="410">
        <v>51</v>
      </c>
      <c r="K166" s="410">
        <v>115464</v>
      </c>
      <c r="L166" s="410">
        <v>1.9071403795649373</v>
      </c>
      <c r="M166" s="410">
        <v>2264</v>
      </c>
      <c r="N166" s="410">
        <v>52</v>
      </c>
      <c r="O166" s="410">
        <v>119288</v>
      </c>
      <c r="P166" s="479">
        <v>1.9703020993343574</v>
      </c>
      <c r="Q166" s="411">
        <v>2294</v>
      </c>
    </row>
    <row r="167" spans="1:17" ht="14.4" customHeight="1" x14ac:dyDescent="0.3">
      <c r="A167" s="406" t="s">
        <v>990</v>
      </c>
      <c r="B167" s="407" t="s">
        <v>828</v>
      </c>
      <c r="C167" s="407" t="s">
        <v>829</v>
      </c>
      <c r="D167" s="407" t="s">
        <v>920</v>
      </c>
      <c r="E167" s="407" t="s">
        <v>921</v>
      </c>
      <c r="F167" s="410">
        <v>7</v>
      </c>
      <c r="G167" s="410">
        <v>1704</v>
      </c>
      <c r="H167" s="410">
        <v>1</v>
      </c>
      <c r="I167" s="410">
        <v>243.42857142857142</v>
      </c>
      <c r="J167" s="410">
        <v>12</v>
      </c>
      <c r="K167" s="410">
        <v>2964</v>
      </c>
      <c r="L167" s="410">
        <v>1.7394366197183098</v>
      </c>
      <c r="M167" s="410">
        <v>247</v>
      </c>
      <c r="N167" s="410">
        <v>15</v>
      </c>
      <c r="O167" s="410">
        <v>3945</v>
      </c>
      <c r="P167" s="479">
        <v>2.3151408450704225</v>
      </c>
      <c r="Q167" s="411">
        <v>263</v>
      </c>
    </row>
    <row r="168" spans="1:17" ht="14.4" customHeight="1" x14ac:dyDescent="0.3">
      <c r="A168" s="406" t="s">
        <v>990</v>
      </c>
      <c r="B168" s="407" t="s">
        <v>828</v>
      </c>
      <c r="C168" s="407" t="s">
        <v>829</v>
      </c>
      <c r="D168" s="407" t="s">
        <v>922</v>
      </c>
      <c r="E168" s="407" t="s">
        <v>923</v>
      </c>
      <c r="F168" s="410">
        <v>624</v>
      </c>
      <c r="G168" s="410">
        <v>1249300</v>
      </c>
      <c r="H168" s="410">
        <v>1</v>
      </c>
      <c r="I168" s="410">
        <v>2002.0833333333333</v>
      </c>
      <c r="J168" s="410">
        <v>722</v>
      </c>
      <c r="K168" s="410">
        <v>1452664</v>
      </c>
      <c r="L168" s="410">
        <v>1.1627823581205474</v>
      </c>
      <c r="M168" s="410">
        <v>2012</v>
      </c>
      <c r="N168" s="410">
        <v>561</v>
      </c>
      <c r="O168" s="410">
        <v>1194930</v>
      </c>
      <c r="P168" s="479">
        <v>0.95647962859201152</v>
      </c>
      <c r="Q168" s="411">
        <v>2130</v>
      </c>
    </row>
    <row r="169" spans="1:17" ht="14.4" customHeight="1" x14ac:dyDescent="0.3">
      <c r="A169" s="406" t="s">
        <v>990</v>
      </c>
      <c r="B169" s="407" t="s">
        <v>828</v>
      </c>
      <c r="C169" s="407" t="s">
        <v>829</v>
      </c>
      <c r="D169" s="407" t="s">
        <v>924</v>
      </c>
      <c r="E169" s="407" t="s">
        <v>925</v>
      </c>
      <c r="F169" s="410">
        <v>808</v>
      </c>
      <c r="G169" s="410">
        <v>181260</v>
      </c>
      <c r="H169" s="410">
        <v>1</v>
      </c>
      <c r="I169" s="410">
        <v>224.33168316831683</v>
      </c>
      <c r="J169" s="410">
        <v>773</v>
      </c>
      <c r="K169" s="410">
        <v>174698</v>
      </c>
      <c r="L169" s="410">
        <v>0.96379785942844531</v>
      </c>
      <c r="M169" s="410">
        <v>226</v>
      </c>
      <c r="N169" s="410">
        <v>830</v>
      </c>
      <c r="O169" s="410">
        <v>200860</v>
      </c>
      <c r="P169" s="479">
        <v>1.1081319651329582</v>
      </c>
      <c r="Q169" s="411">
        <v>242</v>
      </c>
    </row>
    <row r="170" spans="1:17" ht="14.4" customHeight="1" x14ac:dyDescent="0.3">
      <c r="A170" s="406" t="s">
        <v>990</v>
      </c>
      <c r="B170" s="407" t="s">
        <v>828</v>
      </c>
      <c r="C170" s="407" t="s">
        <v>829</v>
      </c>
      <c r="D170" s="407" t="s">
        <v>926</v>
      </c>
      <c r="E170" s="407" t="s">
        <v>927</v>
      </c>
      <c r="F170" s="410">
        <v>1</v>
      </c>
      <c r="G170" s="410">
        <v>404</v>
      </c>
      <c r="H170" s="410">
        <v>1</v>
      </c>
      <c r="I170" s="410">
        <v>404</v>
      </c>
      <c r="J170" s="410"/>
      <c r="K170" s="410"/>
      <c r="L170" s="410"/>
      <c r="M170" s="410"/>
      <c r="N170" s="410">
        <v>1</v>
      </c>
      <c r="O170" s="410">
        <v>423</v>
      </c>
      <c r="P170" s="479">
        <v>1.0470297029702971</v>
      </c>
      <c r="Q170" s="411">
        <v>423</v>
      </c>
    </row>
    <row r="171" spans="1:17" ht="14.4" customHeight="1" x14ac:dyDescent="0.3">
      <c r="A171" s="406" t="s">
        <v>990</v>
      </c>
      <c r="B171" s="407" t="s">
        <v>828</v>
      </c>
      <c r="C171" s="407" t="s">
        <v>829</v>
      </c>
      <c r="D171" s="407" t="s">
        <v>928</v>
      </c>
      <c r="E171" s="407" t="s">
        <v>929</v>
      </c>
      <c r="F171" s="410"/>
      <c r="G171" s="410"/>
      <c r="H171" s="410"/>
      <c r="I171" s="410"/>
      <c r="J171" s="410">
        <v>1</v>
      </c>
      <c r="K171" s="410">
        <v>812</v>
      </c>
      <c r="L171" s="410"/>
      <c r="M171" s="410">
        <v>812</v>
      </c>
      <c r="N171" s="410"/>
      <c r="O171" s="410"/>
      <c r="P171" s="479"/>
      <c r="Q171" s="411"/>
    </row>
    <row r="172" spans="1:17" ht="14.4" customHeight="1" x14ac:dyDescent="0.3">
      <c r="A172" s="406" t="s">
        <v>990</v>
      </c>
      <c r="B172" s="407" t="s">
        <v>828</v>
      </c>
      <c r="C172" s="407" t="s">
        <v>829</v>
      </c>
      <c r="D172" s="407" t="s">
        <v>930</v>
      </c>
      <c r="E172" s="407" t="s">
        <v>837</v>
      </c>
      <c r="F172" s="410">
        <v>10</v>
      </c>
      <c r="G172" s="410">
        <v>348</v>
      </c>
      <c r="H172" s="410">
        <v>1</v>
      </c>
      <c r="I172" s="410">
        <v>34.799999999999997</v>
      </c>
      <c r="J172" s="410"/>
      <c r="K172" s="410"/>
      <c r="L172" s="410"/>
      <c r="M172" s="410"/>
      <c r="N172" s="410"/>
      <c r="O172" s="410"/>
      <c r="P172" s="479"/>
      <c r="Q172" s="411"/>
    </row>
    <row r="173" spans="1:17" ht="14.4" customHeight="1" x14ac:dyDescent="0.3">
      <c r="A173" s="406" t="s">
        <v>990</v>
      </c>
      <c r="B173" s="407" t="s">
        <v>828</v>
      </c>
      <c r="C173" s="407" t="s">
        <v>829</v>
      </c>
      <c r="D173" s="407" t="s">
        <v>931</v>
      </c>
      <c r="E173" s="407" t="s">
        <v>932</v>
      </c>
      <c r="F173" s="410">
        <v>2</v>
      </c>
      <c r="G173" s="410">
        <v>10144</v>
      </c>
      <c r="H173" s="410">
        <v>1</v>
      </c>
      <c r="I173" s="410">
        <v>5072</v>
      </c>
      <c r="J173" s="410"/>
      <c r="K173" s="410"/>
      <c r="L173" s="410"/>
      <c r="M173" s="410"/>
      <c r="N173" s="410"/>
      <c r="O173" s="410"/>
      <c r="P173" s="479"/>
      <c r="Q173" s="411"/>
    </row>
    <row r="174" spans="1:17" ht="14.4" customHeight="1" x14ac:dyDescent="0.3">
      <c r="A174" s="406" t="s">
        <v>990</v>
      </c>
      <c r="B174" s="407" t="s">
        <v>828</v>
      </c>
      <c r="C174" s="407" t="s">
        <v>829</v>
      </c>
      <c r="D174" s="407" t="s">
        <v>933</v>
      </c>
      <c r="E174" s="407" t="s">
        <v>934</v>
      </c>
      <c r="F174" s="410"/>
      <c r="G174" s="410"/>
      <c r="H174" s="410"/>
      <c r="I174" s="410"/>
      <c r="J174" s="410">
        <v>38</v>
      </c>
      <c r="K174" s="410">
        <v>39710</v>
      </c>
      <c r="L174" s="410"/>
      <c r="M174" s="410">
        <v>1045</v>
      </c>
      <c r="N174" s="410">
        <v>48</v>
      </c>
      <c r="O174" s="410">
        <v>50640</v>
      </c>
      <c r="P174" s="479"/>
      <c r="Q174" s="411">
        <v>1055</v>
      </c>
    </row>
    <row r="175" spans="1:17" ht="14.4" customHeight="1" x14ac:dyDescent="0.3">
      <c r="A175" s="406" t="s">
        <v>990</v>
      </c>
      <c r="B175" s="407" t="s">
        <v>828</v>
      </c>
      <c r="C175" s="407" t="s">
        <v>829</v>
      </c>
      <c r="D175" s="407" t="s">
        <v>935</v>
      </c>
      <c r="E175" s="407" t="s">
        <v>936</v>
      </c>
      <c r="F175" s="410">
        <v>107</v>
      </c>
      <c r="G175" s="410">
        <v>28606</v>
      </c>
      <c r="H175" s="410">
        <v>1</v>
      </c>
      <c r="I175" s="410">
        <v>267.34579439252337</v>
      </c>
      <c r="J175" s="410">
        <v>116</v>
      </c>
      <c r="K175" s="410">
        <v>31204</v>
      </c>
      <c r="L175" s="410">
        <v>1.0908201076697197</v>
      </c>
      <c r="M175" s="410">
        <v>269</v>
      </c>
      <c r="N175" s="410">
        <v>95</v>
      </c>
      <c r="O175" s="410">
        <v>27360</v>
      </c>
      <c r="P175" s="479">
        <v>0.95644270432776346</v>
      </c>
      <c r="Q175" s="411">
        <v>288</v>
      </c>
    </row>
    <row r="176" spans="1:17" ht="14.4" customHeight="1" x14ac:dyDescent="0.3">
      <c r="A176" s="406" t="s">
        <v>990</v>
      </c>
      <c r="B176" s="407" t="s">
        <v>828</v>
      </c>
      <c r="C176" s="407" t="s">
        <v>829</v>
      </c>
      <c r="D176" s="407" t="s">
        <v>937</v>
      </c>
      <c r="E176" s="407" t="s">
        <v>938</v>
      </c>
      <c r="F176" s="410"/>
      <c r="G176" s="410"/>
      <c r="H176" s="410"/>
      <c r="I176" s="410"/>
      <c r="J176" s="410"/>
      <c r="K176" s="410"/>
      <c r="L176" s="410"/>
      <c r="M176" s="410"/>
      <c r="N176" s="410">
        <v>1</v>
      </c>
      <c r="O176" s="410">
        <v>1096</v>
      </c>
      <c r="P176" s="479"/>
      <c r="Q176" s="411">
        <v>1096</v>
      </c>
    </row>
    <row r="177" spans="1:17" ht="14.4" customHeight="1" x14ac:dyDescent="0.3">
      <c r="A177" s="406" t="s">
        <v>990</v>
      </c>
      <c r="B177" s="407" t="s">
        <v>828</v>
      </c>
      <c r="C177" s="407" t="s">
        <v>829</v>
      </c>
      <c r="D177" s="407" t="s">
        <v>941</v>
      </c>
      <c r="E177" s="407" t="s">
        <v>942</v>
      </c>
      <c r="F177" s="410"/>
      <c r="G177" s="410"/>
      <c r="H177" s="410"/>
      <c r="I177" s="410"/>
      <c r="J177" s="410"/>
      <c r="K177" s="410"/>
      <c r="L177" s="410"/>
      <c r="M177" s="410"/>
      <c r="N177" s="410">
        <v>1</v>
      </c>
      <c r="O177" s="410">
        <v>234</v>
      </c>
      <c r="P177" s="479"/>
      <c r="Q177" s="411">
        <v>234</v>
      </c>
    </row>
    <row r="178" spans="1:17" ht="14.4" customHeight="1" x14ac:dyDescent="0.3">
      <c r="A178" s="406" t="s">
        <v>990</v>
      </c>
      <c r="B178" s="407" t="s">
        <v>828</v>
      </c>
      <c r="C178" s="407" t="s">
        <v>829</v>
      </c>
      <c r="D178" s="407" t="s">
        <v>943</v>
      </c>
      <c r="E178" s="407" t="s">
        <v>944</v>
      </c>
      <c r="F178" s="410"/>
      <c r="G178" s="410"/>
      <c r="H178" s="410"/>
      <c r="I178" s="410"/>
      <c r="J178" s="410">
        <v>2</v>
      </c>
      <c r="K178" s="410">
        <v>612</v>
      </c>
      <c r="L178" s="410"/>
      <c r="M178" s="410">
        <v>306</v>
      </c>
      <c r="N178" s="410">
        <v>1</v>
      </c>
      <c r="O178" s="410">
        <v>314</v>
      </c>
      <c r="P178" s="479"/>
      <c r="Q178" s="411">
        <v>314</v>
      </c>
    </row>
    <row r="179" spans="1:17" ht="14.4" customHeight="1" x14ac:dyDescent="0.3">
      <c r="A179" s="406" t="s">
        <v>990</v>
      </c>
      <c r="B179" s="407" t="s">
        <v>828</v>
      </c>
      <c r="C179" s="407" t="s">
        <v>829</v>
      </c>
      <c r="D179" s="407" t="s">
        <v>949</v>
      </c>
      <c r="E179" s="407" t="s">
        <v>950</v>
      </c>
      <c r="F179" s="410"/>
      <c r="G179" s="410"/>
      <c r="H179" s="410"/>
      <c r="I179" s="410"/>
      <c r="J179" s="410">
        <v>9</v>
      </c>
      <c r="K179" s="410">
        <v>0</v>
      </c>
      <c r="L179" s="410"/>
      <c r="M179" s="410">
        <v>0</v>
      </c>
      <c r="N179" s="410">
        <v>45</v>
      </c>
      <c r="O179" s="410">
        <v>0</v>
      </c>
      <c r="P179" s="479"/>
      <c r="Q179" s="411">
        <v>0</v>
      </c>
    </row>
    <row r="180" spans="1:17" ht="14.4" customHeight="1" x14ac:dyDescent="0.3">
      <c r="A180" s="406" t="s">
        <v>990</v>
      </c>
      <c r="B180" s="407" t="s">
        <v>828</v>
      </c>
      <c r="C180" s="407" t="s">
        <v>829</v>
      </c>
      <c r="D180" s="407" t="s">
        <v>951</v>
      </c>
      <c r="E180" s="407" t="s">
        <v>952</v>
      </c>
      <c r="F180" s="410"/>
      <c r="G180" s="410"/>
      <c r="H180" s="410"/>
      <c r="I180" s="410"/>
      <c r="J180" s="410"/>
      <c r="K180" s="410"/>
      <c r="L180" s="410"/>
      <c r="M180" s="410"/>
      <c r="N180" s="410">
        <v>12</v>
      </c>
      <c r="O180" s="410">
        <v>0</v>
      </c>
      <c r="P180" s="479"/>
      <c r="Q180" s="411">
        <v>0</v>
      </c>
    </row>
    <row r="181" spans="1:17" ht="14.4" customHeight="1" x14ac:dyDescent="0.3">
      <c r="A181" s="406" t="s">
        <v>995</v>
      </c>
      <c r="B181" s="407" t="s">
        <v>828</v>
      </c>
      <c r="C181" s="407" t="s">
        <v>829</v>
      </c>
      <c r="D181" s="407" t="s">
        <v>830</v>
      </c>
      <c r="E181" s="407" t="s">
        <v>831</v>
      </c>
      <c r="F181" s="410">
        <v>1</v>
      </c>
      <c r="G181" s="410">
        <v>2091</v>
      </c>
      <c r="H181" s="410">
        <v>1</v>
      </c>
      <c r="I181" s="410">
        <v>2091</v>
      </c>
      <c r="J181" s="410"/>
      <c r="K181" s="410"/>
      <c r="L181" s="410"/>
      <c r="M181" s="410"/>
      <c r="N181" s="410"/>
      <c r="O181" s="410"/>
      <c r="P181" s="479"/>
      <c r="Q181" s="411"/>
    </row>
    <row r="182" spans="1:17" ht="14.4" customHeight="1" x14ac:dyDescent="0.3">
      <c r="A182" s="406" t="s">
        <v>995</v>
      </c>
      <c r="B182" s="407" t="s">
        <v>828</v>
      </c>
      <c r="C182" s="407" t="s">
        <v>829</v>
      </c>
      <c r="D182" s="407" t="s">
        <v>836</v>
      </c>
      <c r="E182" s="407" t="s">
        <v>837</v>
      </c>
      <c r="F182" s="410">
        <v>96</v>
      </c>
      <c r="G182" s="410">
        <v>5158</v>
      </c>
      <c r="H182" s="410">
        <v>1</v>
      </c>
      <c r="I182" s="410">
        <v>53.729166666666664</v>
      </c>
      <c r="J182" s="410">
        <v>124</v>
      </c>
      <c r="K182" s="410">
        <v>6696</v>
      </c>
      <c r="L182" s="410">
        <v>1.2981775882124855</v>
      </c>
      <c r="M182" s="410">
        <v>54</v>
      </c>
      <c r="N182" s="410">
        <v>134</v>
      </c>
      <c r="O182" s="410">
        <v>7772</v>
      </c>
      <c r="P182" s="479">
        <v>1.5067855758045754</v>
      </c>
      <c r="Q182" s="411">
        <v>58</v>
      </c>
    </row>
    <row r="183" spans="1:17" ht="14.4" customHeight="1" x14ac:dyDescent="0.3">
      <c r="A183" s="406" t="s">
        <v>995</v>
      </c>
      <c r="B183" s="407" t="s">
        <v>828</v>
      </c>
      <c r="C183" s="407" t="s">
        <v>829</v>
      </c>
      <c r="D183" s="407" t="s">
        <v>838</v>
      </c>
      <c r="E183" s="407" t="s">
        <v>839</v>
      </c>
      <c r="F183" s="410">
        <v>830</v>
      </c>
      <c r="G183" s="410">
        <v>100960</v>
      </c>
      <c r="H183" s="410">
        <v>1</v>
      </c>
      <c r="I183" s="410">
        <v>121.63855421686748</v>
      </c>
      <c r="J183" s="410">
        <v>796</v>
      </c>
      <c r="K183" s="410">
        <v>97908</v>
      </c>
      <c r="L183" s="410">
        <v>0.969770206022187</v>
      </c>
      <c r="M183" s="410">
        <v>123</v>
      </c>
      <c r="N183" s="410">
        <v>750</v>
      </c>
      <c r="O183" s="410">
        <v>98250</v>
      </c>
      <c r="P183" s="479">
        <v>0.97315768621236132</v>
      </c>
      <c r="Q183" s="411">
        <v>131</v>
      </c>
    </row>
    <row r="184" spans="1:17" ht="14.4" customHeight="1" x14ac:dyDescent="0.3">
      <c r="A184" s="406" t="s">
        <v>995</v>
      </c>
      <c r="B184" s="407" t="s">
        <v>828</v>
      </c>
      <c r="C184" s="407" t="s">
        <v>829</v>
      </c>
      <c r="D184" s="407" t="s">
        <v>840</v>
      </c>
      <c r="E184" s="407" t="s">
        <v>841</v>
      </c>
      <c r="F184" s="410">
        <v>6</v>
      </c>
      <c r="G184" s="410">
        <v>1050</v>
      </c>
      <c r="H184" s="410">
        <v>1</v>
      </c>
      <c r="I184" s="410">
        <v>175</v>
      </c>
      <c r="J184" s="410">
        <v>5</v>
      </c>
      <c r="K184" s="410">
        <v>885</v>
      </c>
      <c r="L184" s="410">
        <v>0.84285714285714286</v>
      </c>
      <c r="M184" s="410">
        <v>177</v>
      </c>
      <c r="N184" s="410">
        <v>3</v>
      </c>
      <c r="O184" s="410">
        <v>567</v>
      </c>
      <c r="P184" s="479">
        <v>0.54</v>
      </c>
      <c r="Q184" s="411">
        <v>189</v>
      </c>
    </row>
    <row r="185" spans="1:17" ht="14.4" customHeight="1" x14ac:dyDescent="0.3">
      <c r="A185" s="406" t="s">
        <v>995</v>
      </c>
      <c r="B185" s="407" t="s">
        <v>828</v>
      </c>
      <c r="C185" s="407" t="s">
        <v>829</v>
      </c>
      <c r="D185" s="407" t="s">
        <v>844</v>
      </c>
      <c r="E185" s="407" t="s">
        <v>845</v>
      </c>
      <c r="F185" s="410">
        <v>3</v>
      </c>
      <c r="G185" s="410">
        <v>1149</v>
      </c>
      <c r="H185" s="410">
        <v>1</v>
      </c>
      <c r="I185" s="410">
        <v>383</v>
      </c>
      <c r="J185" s="410">
        <v>4</v>
      </c>
      <c r="K185" s="410">
        <v>1536</v>
      </c>
      <c r="L185" s="410">
        <v>1.3368146214099217</v>
      </c>
      <c r="M185" s="410">
        <v>384</v>
      </c>
      <c r="N185" s="410">
        <v>3</v>
      </c>
      <c r="O185" s="410">
        <v>1221</v>
      </c>
      <c r="P185" s="479">
        <v>1.0626631853785902</v>
      </c>
      <c r="Q185" s="411">
        <v>407</v>
      </c>
    </row>
    <row r="186" spans="1:17" ht="14.4" customHeight="1" x14ac:dyDescent="0.3">
      <c r="A186" s="406" t="s">
        <v>995</v>
      </c>
      <c r="B186" s="407" t="s">
        <v>828</v>
      </c>
      <c r="C186" s="407" t="s">
        <v>829</v>
      </c>
      <c r="D186" s="407" t="s">
        <v>846</v>
      </c>
      <c r="E186" s="407" t="s">
        <v>847</v>
      </c>
      <c r="F186" s="410">
        <v>63</v>
      </c>
      <c r="G186" s="410">
        <v>10656</v>
      </c>
      <c r="H186" s="410">
        <v>1</v>
      </c>
      <c r="I186" s="410">
        <v>169.14285714285714</v>
      </c>
      <c r="J186" s="410">
        <v>72</v>
      </c>
      <c r="K186" s="410">
        <v>12384</v>
      </c>
      <c r="L186" s="410">
        <v>1.1621621621621621</v>
      </c>
      <c r="M186" s="410">
        <v>172</v>
      </c>
      <c r="N186" s="410">
        <v>32</v>
      </c>
      <c r="O186" s="410">
        <v>5728</v>
      </c>
      <c r="P186" s="479">
        <v>0.53753753753753752</v>
      </c>
      <c r="Q186" s="411">
        <v>179</v>
      </c>
    </row>
    <row r="187" spans="1:17" ht="14.4" customHeight="1" x14ac:dyDescent="0.3">
      <c r="A187" s="406" t="s">
        <v>995</v>
      </c>
      <c r="B187" s="407" t="s">
        <v>828</v>
      </c>
      <c r="C187" s="407" t="s">
        <v>829</v>
      </c>
      <c r="D187" s="407" t="s">
        <v>848</v>
      </c>
      <c r="E187" s="407" t="s">
        <v>849</v>
      </c>
      <c r="F187" s="410">
        <v>2</v>
      </c>
      <c r="G187" s="410">
        <v>1062</v>
      </c>
      <c r="H187" s="410">
        <v>1</v>
      </c>
      <c r="I187" s="410">
        <v>531</v>
      </c>
      <c r="J187" s="410"/>
      <c r="K187" s="410"/>
      <c r="L187" s="410"/>
      <c r="M187" s="410"/>
      <c r="N187" s="410"/>
      <c r="O187" s="410"/>
      <c r="P187" s="479"/>
      <c r="Q187" s="411"/>
    </row>
    <row r="188" spans="1:17" ht="14.4" customHeight="1" x14ac:dyDescent="0.3">
      <c r="A188" s="406" t="s">
        <v>995</v>
      </c>
      <c r="B188" s="407" t="s">
        <v>828</v>
      </c>
      <c r="C188" s="407" t="s">
        <v>829</v>
      </c>
      <c r="D188" s="407" t="s">
        <v>850</v>
      </c>
      <c r="E188" s="407" t="s">
        <v>851</v>
      </c>
      <c r="F188" s="410">
        <v>19</v>
      </c>
      <c r="G188" s="410">
        <v>6064</v>
      </c>
      <c r="H188" s="410">
        <v>1</v>
      </c>
      <c r="I188" s="410">
        <v>319.15789473684208</v>
      </c>
      <c r="J188" s="410">
        <v>17</v>
      </c>
      <c r="K188" s="410">
        <v>5474</v>
      </c>
      <c r="L188" s="410">
        <v>0.90270448548812665</v>
      </c>
      <c r="M188" s="410">
        <v>322</v>
      </c>
      <c r="N188" s="410">
        <v>14</v>
      </c>
      <c r="O188" s="410">
        <v>4690</v>
      </c>
      <c r="P188" s="479">
        <v>0.77341688654353558</v>
      </c>
      <c r="Q188" s="411">
        <v>335</v>
      </c>
    </row>
    <row r="189" spans="1:17" ht="14.4" customHeight="1" x14ac:dyDescent="0.3">
      <c r="A189" s="406" t="s">
        <v>995</v>
      </c>
      <c r="B189" s="407" t="s">
        <v>828</v>
      </c>
      <c r="C189" s="407" t="s">
        <v>829</v>
      </c>
      <c r="D189" s="407" t="s">
        <v>852</v>
      </c>
      <c r="E189" s="407" t="s">
        <v>853</v>
      </c>
      <c r="F189" s="410">
        <v>2</v>
      </c>
      <c r="G189" s="410">
        <v>870</v>
      </c>
      <c r="H189" s="410">
        <v>1</v>
      </c>
      <c r="I189" s="410">
        <v>435</v>
      </c>
      <c r="J189" s="410"/>
      <c r="K189" s="410"/>
      <c r="L189" s="410"/>
      <c r="M189" s="410"/>
      <c r="N189" s="410"/>
      <c r="O189" s="410"/>
      <c r="P189" s="479"/>
      <c r="Q189" s="411"/>
    </row>
    <row r="190" spans="1:17" ht="14.4" customHeight="1" x14ac:dyDescent="0.3">
      <c r="A190" s="406" t="s">
        <v>995</v>
      </c>
      <c r="B190" s="407" t="s">
        <v>828</v>
      </c>
      <c r="C190" s="407" t="s">
        <v>829</v>
      </c>
      <c r="D190" s="407" t="s">
        <v>854</v>
      </c>
      <c r="E190" s="407" t="s">
        <v>855</v>
      </c>
      <c r="F190" s="410">
        <v>212</v>
      </c>
      <c r="G190" s="410">
        <v>72046</v>
      </c>
      <c r="H190" s="410">
        <v>1</v>
      </c>
      <c r="I190" s="410">
        <v>339.83962264150944</v>
      </c>
      <c r="J190" s="410">
        <v>167</v>
      </c>
      <c r="K190" s="410">
        <v>56947</v>
      </c>
      <c r="L190" s="410">
        <v>0.79042556144685339</v>
      </c>
      <c r="M190" s="410">
        <v>341</v>
      </c>
      <c r="N190" s="410">
        <v>182</v>
      </c>
      <c r="O190" s="410">
        <v>63518</v>
      </c>
      <c r="P190" s="479">
        <v>0.88163118007939367</v>
      </c>
      <c r="Q190" s="411">
        <v>349</v>
      </c>
    </row>
    <row r="191" spans="1:17" ht="14.4" customHeight="1" x14ac:dyDescent="0.3">
      <c r="A191" s="406" t="s">
        <v>995</v>
      </c>
      <c r="B191" s="407" t="s">
        <v>828</v>
      </c>
      <c r="C191" s="407" t="s">
        <v>829</v>
      </c>
      <c r="D191" s="407" t="s">
        <v>862</v>
      </c>
      <c r="E191" s="407" t="s">
        <v>863</v>
      </c>
      <c r="F191" s="410">
        <v>2</v>
      </c>
      <c r="G191" s="410">
        <v>218</v>
      </c>
      <c r="H191" s="410">
        <v>1</v>
      </c>
      <c r="I191" s="410">
        <v>109</v>
      </c>
      <c r="J191" s="410">
        <v>4</v>
      </c>
      <c r="K191" s="410">
        <v>436</v>
      </c>
      <c r="L191" s="410">
        <v>2</v>
      </c>
      <c r="M191" s="410">
        <v>109</v>
      </c>
      <c r="N191" s="410">
        <v>2</v>
      </c>
      <c r="O191" s="410">
        <v>234</v>
      </c>
      <c r="P191" s="479">
        <v>1.073394495412844</v>
      </c>
      <c r="Q191" s="411">
        <v>117</v>
      </c>
    </row>
    <row r="192" spans="1:17" ht="14.4" customHeight="1" x14ac:dyDescent="0.3">
      <c r="A192" s="406" t="s">
        <v>995</v>
      </c>
      <c r="B192" s="407" t="s">
        <v>828</v>
      </c>
      <c r="C192" s="407" t="s">
        <v>829</v>
      </c>
      <c r="D192" s="407" t="s">
        <v>864</v>
      </c>
      <c r="E192" s="407" t="s">
        <v>865</v>
      </c>
      <c r="F192" s="410"/>
      <c r="G192" s="410"/>
      <c r="H192" s="410"/>
      <c r="I192" s="410"/>
      <c r="J192" s="410"/>
      <c r="K192" s="410"/>
      <c r="L192" s="410"/>
      <c r="M192" s="410"/>
      <c r="N192" s="410">
        <v>1</v>
      </c>
      <c r="O192" s="410">
        <v>49</v>
      </c>
      <c r="P192" s="479"/>
      <c r="Q192" s="411">
        <v>49</v>
      </c>
    </row>
    <row r="193" spans="1:17" ht="14.4" customHeight="1" x14ac:dyDescent="0.3">
      <c r="A193" s="406" t="s">
        <v>995</v>
      </c>
      <c r="B193" s="407" t="s">
        <v>828</v>
      </c>
      <c r="C193" s="407" t="s">
        <v>829</v>
      </c>
      <c r="D193" s="407" t="s">
        <v>866</v>
      </c>
      <c r="E193" s="407" t="s">
        <v>867</v>
      </c>
      <c r="F193" s="410">
        <v>1</v>
      </c>
      <c r="G193" s="410">
        <v>373</v>
      </c>
      <c r="H193" s="410">
        <v>1</v>
      </c>
      <c r="I193" s="410">
        <v>373</v>
      </c>
      <c r="J193" s="410"/>
      <c r="K193" s="410"/>
      <c r="L193" s="410"/>
      <c r="M193" s="410"/>
      <c r="N193" s="410"/>
      <c r="O193" s="410"/>
      <c r="P193" s="479"/>
      <c r="Q193" s="411"/>
    </row>
    <row r="194" spans="1:17" ht="14.4" customHeight="1" x14ac:dyDescent="0.3">
      <c r="A194" s="406" t="s">
        <v>995</v>
      </c>
      <c r="B194" s="407" t="s">
        <v>828</v>
      </c>
      <c r="C194" s="407" t="s">
        <v>829</v>
      </c>
      <c r="D194" s="407" t="s">
        <v>868</v>
      </c>
      <c r="E194" s="407" t="s">
        <v>869</v>
      </c>
      <c r="F194" s="410">
        <v>6</v>
      </c>
      <c r="G194" s="410">
        <v>222</v>
      </c>
      <c r="H194" s="410">
        <v>1</v>
      </c>
      <c r="I194" s="410">
        <v>37</v>
      </c>
      <c r="J194" s="410">
        <v>7</v>
      </c>
      <c r="K194" s="410">
        <v>259</v>
      </c>
      <c r="L194" s="410">
        <v>1.1666666666666667</v>
      </c>
      <c r="M194" s="410">
        <v>37</v>
      </c>
      <c r="N194" s="410">
        <v>1</v>
      </c>
      <c r="O194" s="410">
        <v>38</v>
      </c>
      <c r="P194" s="479">
        <v>0.17117117117117117</v>
      </c>
      <c r="Q194" s="411">
        <v>38</v>
      </c>
    </row>
    <row r="195" spans="1:17" ht="14.4" customHeight="1" x14ac:dyDescent="0.3">
      <c r="A195" s="406" t="s">
        <v>995</v>
      </c>
      <c r="B195" s="407" t="s">
        <v>828</v>
      </c>
      <c r="C195" s="407" t="s">
        <v>829</v>
      </c>
      <c r="D195" s="407" t="s">
        <v>874</v>
      </c>
      <c r="E195" s="407" t="s">
        <v>875</v>
      </c>
      <c r="F195" s="410">
        <v>1</v>
      </c>
      <c r="G195" s="410">
        <v>672</v>
      </c>
      <c r="H195" s="410">
        <v>1</v>
      </c>
      <c r="I195" s="410">
        <v>672</v>
      </c>
      <c r="J195" s="410">
        <v>1</v>
      </c>
      <c r="K195" s="410">
        <v>676</v>
      </c>
      <c r="L195" s="410">
        <v>1.0059523809523809</v>
      </c>
      <c r="M195" s="410">
        <v>676</v>
      </c>
      <c r="N195" s="410"/>
      <c r="O195" s="410"/>
      <c r="P195" s="479"/>
      <c r="Q195" s="411"/>
    </row>
    <row r="196" spans="1:17" ht="14.4" customHeight="1" x14ac:dyDescent="0.3">
      <c r="A196" s="406" t="s">
        <v>995</v>
      </c>
      <c r="B196" s="407" t="s">
        <v>828</v>
      </c>
      <c r="C196" s="407" t="s">
        <v>829</v>
      </c>
      <c r="D196" s="407" t="s">
        <v>876</v>
      </c>
      <c r="E196" s="407" t="s">
        <v>877</v>
      </c>
      <c r="F196" s="410">
        <v>3</v>
      </c>
      <c r="G196" s="410">
        <v>409</v>
      </c>
      <c r="H196" s="410">
        <v>1</v>
      </c>
      <c r="I196" s="410">
        <v>136.33333333333334</v>
      </c>
      <c r="J196" s="410"/>
      <c r="K196" s="410"/>
      <c r="L196" s="410"/>
      <c r="M196" s="410"/>
      <c r="N196" s="410"/>
      <c r="O196" s="410"/>
      <c r="P196" s="479"/>
      <c r="Q196" s="411"/>
    </row>
    <row r="197" spans="1:17" ht="14.4" customHeight="1" x14ac:dyDescent="0.3">
      <c r="A197" s="406" t="s">
        <v>995</v>
      </c>
      <c r="B197" s="407" t="s">
        <v>828</v>
      </c>
      <c r="C197" s="407" t="s">
        <v>829</v>
      </c>
      <c r="D197" s="407" t="s">
        <v>878</v>
      </c>
      <c r="E197" s="407" t="s">
        <v>879</v>
      </c>
      <c r="F197" s="410">
        <v>253</v>
      </c>
      <c r="G197" s="410">
        <v>71582</v>
      </c>
      <c r="H197" s="410">
        <v>1</v>
      </c>
      <c r="I197" s="410">
        <v>282.93280632411069</v>
      </c>
      <c r="J197" s="410">
        <v>282</v>
      </c>
      <c r="K197" s="410">
        <v>80370</v>
      </c>
      <c r="L197" s="410">
        <v>1.1227682937051213</v>
      </c>
      <c r="M197" s="410">
        <v>285</v>
      </c>
      <c r="N197" s="410">
        <v>273</v>
      </c>
      <c r="O197" s="410">
        <v>82992</v>
      </c>
      <c r="P197" s="479">
        <v>1.1593976139252884</v>
      </c>
      <c r="Q197" s="411">
        <v>304</v>
      </c>
    </row>
    <row r="198" spans="1:17" ht="14.4" customHeight="1" x14ac:dyDescent="0.3">
      <c r="A198" s="406" t="s">
        <v>995</v>
      </c>
      <c r="B198" s="407" t="s">
        <v>828</v>
      </c>
      <c r="C198" s="407" t="s">
        <v>829</v>
      </c>
      <c r="D198" s="407" t="s">
        <v>880</v>
      </c>
      <c r="E198" s="407" t="s">
        <v>881</v>
      </c>
      <c r="F198" s="410">
        <v>1</v>
      </c>
      <c r="G198" s="410">
        <v>3485</v>
      </c>
      <c r="H198" s="410">
        <v>1</v>
      </c>
      <c r="I198" s="410">
        <v>3485</v>
      </c>
      <c r="J198" s="410"/>
      <c r="K198" s="410"/>
      <c r="L198" s="410"/>
      <c r="M198" s="410"/>
      <c r="N198" s="410"/>
      <c r="O198" s="410"/>
      <c r="P198" s="479"/>
      <c r="Q198" s="411"/>
    </row>
    <row r="199" spans="1:17" ht="14.4" customHeight="1" x14ac:dyDescent="0.3">
      <c r="A199" s="406" t="s">
        <v>995</v>
      </c>
      <c r="B199" s="407" t="s">
        <v>828</v>
      </c>
      <c r="C199" s="407" t="s">
        <v>829</v>
      </c>
      <c r="D199" s="407" t="s">
        <v>882</v>
      </c>
      <c r="E199" s="407" t="s">
        <v>883</v>
      </c>
      <c r="F199" s="410">
        <v>38</v>
      </c>
      <c r="G199" s="410">
        <v>17432</v>
      </c>
      <c r="H199" s="410">
        <v>1</v>
      </c>
      <c r="I199" s="410">
        <v>458.73684210526318</v>
      </c>
      <c r="J199" s="410">
        <v>45</v>
      </c>
      <c r="K199" s="410">
        <v>20790</v>
      </c>
      <c r="L199" s="410">
        <v>1.192634235888022</v>
      </c>
      <c r="M199" s="410">
        <v>462</v>
      </c>
      <c r="N199" s="410">
        <v>46</v>
      </c>
      <c r="O199" s="410">
        <v>22724</v>
      </c>
      <c r="P199" s="479">
        <v>1.3035796236805874</v>
      </c>
      <c r="Q199" s="411">
        <v>494</v>
      </c>
    </row>
    <row r="200" spans="1:17" ht="14.4" customHeight="1" x14ac:dyDescent="0.3">
      <c r="A200" s="406" t="s">
        <v>995</v>
      </c>
      <c r="B200" s="407" t="s">
        <v>828</v>
      </c>
      <c r="C200" s="407" t="s">
        <v>829</v>
      </c>
      <c r="D200" s="407" t="s">
        <v>886</v>
      </c>
      <c r="E200" s="407" t="s">
        <v>887</v>
      </c>
      <c r="F200" s="410">
        <v>278</v>
      </c>
      <c r="G200" s="410">
        <v>97842</v>
      </c>
      <c r="H200" s="410">
        <v>1</v>
      </c>
      <c r="I200" s="410">
        <v>351.9496402877698</v>
      </c>
      <c r="J200" s="410">
        <v>270</v>
      </c>
      <c r="K200" s="410">
        <v>96120</v>
      </c>
      <c r="L200" s="410">
        <v>0.98240019623474584</v>
      </c>
      <c r="M200" s="410">
        <v>356</v>
      </c>
      <c r="N200" s="410">
        <v>262</v>
      </c>
      <c r="O200" s="410">
        <v>96940</v>
      </c>
      <c r="P200" s="479">
        <v>0.99078105517058113</v>
      </c>
      <c r="Q200" s="411">
        <v>370</v>
      </c>
    </row>
    <row r="201" spans="1:17" ht="14.4" customHeight="1" x14ac:dyDescent="0.3">
      <c r="A201" s="406" t="s">
        <v>995</v>
      </c>
      <c r="B201" s="407" t="s">
        <v>828</v>
      </c>
      <c r="C201" s="407" t="s">
        <v>829</v>
      </c>
      <c r="D201" s="407" t="s">
        <v>892</v>
      </c>
      <c r="E201" s="407" t="s">
        <v>893</v>
      </c>
      <c r="F201" s="410">
        <v>2</v>
      </c>
      <c r="G201" s="410">
        <v>206</v>
      </c>
      <c r="H201" s="410">
        <v>1</v>
      </c>
      <c r="I201" s="410">
        <v>103</v>
      </c>
      <c r="J201" s="410"/>
      <c r="K201" s="410"/>
      <c r="L201" s="410"/>
      <c r="M201" s="410"/>
      <c r="N201" s="410">
        <v>4</v>
      </c>
      <c r="O201" s="410">
        <v>444</v>
      </c>
      <c r="P201" s="479">
        <v>2.1553398058252426</v>
      </c>
      <c r="Q201" s="411">
        <v>111</v>
      </c>
    </row>
    <row r="202" spans="1:17" ht="14.4" customHeight="1" x14ac:dyDescent="0.3">
      <c r="A202" s="406" t="s">
        <v>995</v>
      </c>
      <c r="B202" s="407" t="s">
        <v>828</v>
      </c>
      <c r="C202" s="407" t="s">
        <v>829</v>
      </c>
      <c r="D202" s="407" t="s">
        <v>894</v>
      </c>
      <c r="E202" s="407" t="s">
        <v>895</v>
      </c>
      <c r="F202" s="410">
        <v>3</v>
      </c>
      <c r="G202" s="410">
        <v>347</v>
      </c>
      <c r="H202" s="410">
        <v>1</v>
      </c>
      <c r="I202" s="410">
        <v>115.66666666666667</v>
      </c>
      <c r="J202" s="410">
        <v>5</v>
      </c>
      <c r="K202" s="410">
        <v>585</v>
      </c>
      <c r="L202" s="410">
        <v>1.6858789625360231</v>
      </c>
      <c r="M202" s="410">
        <v>117</v>
      </c>
      <c r="N202" s="410">
        <v>3</v>
      </c>
      <c r="O202" s="410">
        <v>375</v>
      </c>
      <c r="P202" s="479">
        <v>1.0806916426512969</v>
      </c>
      <c r="Q202" s="411">
        <v>125</v>
      </c>
    </row>
    <row r="203" spans="1:17" ht="14.4" customHeight="1" x14ac:dyDescent="0.3">
      <c r="A203" s="406" t="s">
        <v>995</v>
      </c>
      <c r="B203" s="407" t="s">
        <v>828</v>
      </c>
      <c r="C203" s="407" t="s">
        <v>829</v>
      </c>
      <c r="D203" s="407" t="s">
        <v>896</v>
      </c>
      <c r="E203" s="407" t="s">
        <v>897</v>
      </c>
      <c r="F203" s="410">
        <v>5</v>
      </c>
      <c r="G203" s="410">
        <v>2305</v>
      </c>
      <c r="H203" s="410">
        <v>1</v>
      </c>
      <c r="I203" s="410">
        <v>461</v>
      </c>
      <c r="J203" s="410">
        <v>5</v>
      </c>
      <c r="K203" s="410">
        <v>2315</v>
      </c>
      <c r="L203" s="410">
        <v>1.0043383947939262</v>
      </c>
      <c r="M203" s="410">
        <v>463</v>
      </c>
      <c r="N203" s="410">
        <v>5</v>
      </c>
      <c r="O203" s="410">
        <v>2475</v>
      </c>
      <c r="P203" s="479">
        <v>1.0737527114967462</v>
      </c>
      <c r="Q203" s="411">
        <v>495</v>
      </c>
    </row>
    <row r="204" spans="1:17" ht="14.4" customHeight="1" x14ac:dyDescent="0.3">
      <c r="A204" s="406" t="s">
        <v>995</v>
      </c>
      <c r="B204" s="407" t="s">
        <v>828</v>
      </c>
      <c r="C204" s="407" t="s">
        <v>829</v>
      </c>
      <c r="D204" s="407" t="s">
        <v>898</v>
      </c>
      <c r="E204" s="407" t="s">
        <v>899</v>
      </c>
      <c r="F204" s="410">
        <v>1</v>
      </c>
      <c r="G204" s="410">
        <v>1261</v>
      </c>
      <c r="H204" s="410">
        <v>1</v>
      </c>
      <c r="I204" s="410">
        <v>1261</v>
      </c>
      <c r="J204" s="410"/>
      <c r="K204" s="410"/>
      <c r="L204" s="410"/>
      <c r="M204" s="410"/>
      <c r="N204" s="410">
        <v>2</v>
      </c>
      <c r="O204" s="410">
        <v>2566</v>
      </c>
      <c r="P204" s="479">
        <v>2.0348929421094368</v>
      </c>
      <c r="Q204" s="411">
        <v>1283</v>
      </c>
    </row>
    <row r="205" spans="1:17" ht="14.4" customHeight="1" x14ac:dyDescent="0.3">
      <c r="A205" s="406" t="s">
        <v>995</v>
      </c>
      <c r="B205" s="407" t="s">
        <v>828</v>
      </c>
      <c r="C205" s="407" t="s">
        <v>829</v>
      </c>
      <c r="D205" s="407" t="s">
        <v>900</v>
      </c>
      <c r="E205" s="407" t="s">
        <v>901</v>
      </c>
      <c r="F205" s="410">
        <v>12</v>
      </c>
      <c r="G205" s="410">
        <v>5188</v>
      </c>
      <c r="H205" s="410">
        <v>1</v>
      </c>
      <c r="I205" s="410">
        <v>432.33333333333331</v>
      </c>
      <c r="J205" s="410">
        <v>15</v>
      </c>
      <c r="K205" s="410">
        <v>6555</v>
      </c>
      <c r="L205" s="410">
        <v>1.2634926754047802</v>
      </c>
      <c r="M205" s="410">
        <v>437</v>
      </c>
      <c r="N205" s="410">
        <v>2</v>
      </c>
      <c r="O205" s="410">
        <v>912</v>
      </c>
      <c r="P205" s="479">
        <v>0.17579028527370855</v>
      </c>
      <c r="Q205" s="411">
        <v>456</v>
      </c>
    </row>
    <row r="206" spans="1:17" ht="14.4" customHeight="1" x14ac:dyDescent="0.3">
      <c r="A206" s="406" t="s">
        <v>995</v>
      </c>
      <c r="B206" s="407" t="s">
        <v>828</v>
      </c>
      <c r="C206" s="407" t="s">
        <v>829</v>
      </c>
      <c r="D206" s="407" t="s">
        <v>902</v>
      </c>
      <c r="E206" s="407" t="s">
        <v>903</v>
      </c>
      <c r="F206" s="410">
        <v>16</v>
      </c>
      <c r="G206" s="410">
        <v>860</v>
      </c>
      <c r="H206" s="410">
        <v>1</v>
      </c>
      <c r="I206" s="410">
        <v>53.75</v>
      </c>
      <c r="J206" s="410">
        <v>8</v>
      </c>
      <c r="K206" s="410">
        <v>432</v>
      </c>
      <c r="L206" s="410">
        <v>0.50232558139534889</v>
      </c>
      <c r="M206" s="410">
        <v>54</v>
      </c>
      <c r="N206" s="410">
        <v>18</v>
      </c>
      <c r="O206" s="410">
        <v>1044</v>
      </c>
      <c r="P206" s="479">
        <v>1.213953488372093</v>
      </c>
      <c r="Q206" s="411">
        <v>58</v>
      </c>
    </row>
    <row r="207" spans="1:17" ht="14.4" customHeight="1" x14ac:dyDescent="0.3">
      <c r="A207" s="406" t="s">
        <v>995</v>
      </c>
      <c r="B207" s="407" t="s">
        <v>828</v>
      </c>
      <c r="C207" s="407" t="s">
        <v>829</v>
      </c>
      <c r="D207" s="407" t="s">
        <v>906</v>
      </c>
      <c r="E207" s="407" t="s">
        <v>907</v>
      </c>
      <c r="F207" s="410">
        <v>1563</v>
      </c>
      <c r="G207" s="410">
        <v>260826</v>
      </c>
      <c r="H207" s="410">
        <v>1</v>
      </c>
      <c r="I207" s="410">
        <v>166.87523992322457</v>
      </c>
      <c r="J207" s="410">
        <v>1625</v>
      </c>
      <c r="K207" s="410">
        <v>274625</v>
      </c>
      <c r="L207" s="410">
        <v>1.0529050018019677</v>
      </c>
      <c r="M207" s="410">
        <v>169</v>
      </c>
      <c r="N207" s="410">
        <v>1491</v>
      </c>
      <c r="O207" s="410">
        <v>260925</v>
      </c>
      <c r="P207" s="479">
        <v>1.0003795633870856</v>
      </c>
      <c r="Q207" s="411">
        <v>175</v>
      </c>
    </row>
    <row r="208" spans="1:17" ht="14.4" customHeight="1" x14ac:dyDescent="0.3">
      <c r="A208" s="406" t="s">
        <v>995</v>
      </c>
      <c r="B208" s="407" t="s">
        <v>828</v>
      </c>
      <c r="C208" s="407" t="s">
        <v>829</v>
      </c>
      <c r="D208" s="407" t="s">
        <v>908</v>
      </c>
      <c r="E208" s="407" t="s">
        <v>909</v>
      </c>
      <c r="F208" s="410">
        <v>10</v>
      </c>
      <c r="G208" s="410">
        <v>797</v>
      </c>
      <c r="H208" s="410">
        <v>1</v>
      </c>
      <c r="I208" s="410">
        <v>79.7</v>
      </c>
      <c r="J208" s="410">
        <v>9</v>
      </c>
      <c r="K208" s="410">
        <v>729</v>
      </c>
      <c r="L208" s="410">
        <v>0.91468005018820575</v>
      </c>
      <c r="M208" s="410">
        <v>81</v>
      </c>
      <c r="N208" s="410">
        <v>4</v>
      </c>
      <c r="O208" s="410">
        <v>340</v>
      </c>
      <c r="P208" s="479">
        <v>0.42659974905897113</v>
      </c>
      <c r="Q208" s="411">
        <v>85</v>
      </c>
    </row>
    <row r="209" spans="1:17" ht="14.4" customHeight="1" x14ac:dyDescent="0.3">
      <c r="A209" s="406" t="s">
        <v>995</v>
      </c>
      <c r="B209" s="407" t="s">
        <v>828</v>
      </c>
      <c r="C209" s="407" t="s">
        <v>829</v>
      </c>
      <c r="D209" s="407" t="s">
        <v>910</v>
      </c>
      <c r="E209" s="407" t="s">
        <v>911</v>
      </c>
      <c r="F209" s="410">
        <v>7</v>
      </c>
      <c r="G209" s="410">
        <v>1122</v>
      </c>
      <c r="H209" s="410">
        <v>1</v>
      </c>
      <c r="I209" s="410">
        <v>160.28571428571428</v>
      </c>
      <c r="J209" s="410">
        <v>9</v>
      </c>
      <c r="K209" s="410">
        <v>1467</v>
      </c>
      <c r="L209" s="410">
        <v>1.3074866310160427</v>
      </c>
      <c r="M209" s="410">
        <v>163</v>
      </c>
      <c r="N209" s="410">
        <v>15</v>
      </c>
      <c r="O209" s="410">
        <v>2535</v>
      </c>
      <c r="P209" s="479">
        <v>2.2593582887700534</v>
      </c>
      <c r="Q209" s="411">
        <v>169</v>
      </c>
    </row>
    <row r="210" spans="1:17" ht="14.4" customHeight="1" x14ac:dyDescent="0.3">
      <c r="A210" s="406" t="s">
        <v>995</v>
      </c>
      <c r="B210" s="407" t="s">
        <v>828</v>
      </c>
      <c r="C210" s="407" t="s">
        <v>829</v>
      </c>
      <c r="D210" s="407" t="s">
        <v>914</v>
      </c>
      <c r="E210" s="407" t="s">
        <v>915</v>
      </c>
      <c r="F210" s="410">
        <v>7</v>
      </c>
      <c r="G210" s="410">
        <v>7042</v>
      </c>
      <c r="H210" s="410">
        <v>1</v>
      </c>
      <c r="I210" s="410">
        <v>1006</v>
      </c>
      <c r="J210" s="410"/>
      <c r="K210" s="410"/>
      <c r="L210" s="410"/>
      <c r="M210" s="410"/>
      <c r="N210" s="410">
        <v>6</v>
      </c>
      <c r="O210" s="410">
        <v>6066</v>
      </c>
      <c r="P210" s="479">
        <v>0.86140301050837831</v>
      </c>
      <c r="Q210" s="411">
        <v>1011</v>
      </c>
    </row>
    <row r="211" spans="1:17" ht="14.4" customHeight="1" x14ac:dyDescent="0.3">
      <c r="A211" s="406" t="s">
        <v>995</v>
      </c>
      <c r="B211" s="407" t="s">
        <v>828</v>
      </c>
      <c r="C211" s="407" t="s">
        <v>829</v>
      </c>
      <c r="D211" s="407" t="s">
        <v>916</v>
      </c>
      <c r="E211" s="407" t="s">
        <v>917</v>
      </c>
      <c r="F211" s="410">
        <v>1</v>
      </c>
      <c r="G211" s="410">
        <v>169</v>
      </c>
      <c r="H211" s="410">
        <v>1</v>
      </c>
      <c r="I211" s="410">
        <v>169</v>
      </c>
      <c r="J211" s="410"/>
      <c r="K211" s="410"/>
      <c r="L211" s="410"/>
      <c r="M211" s="410"/>
      <c r="N211" s="410">
        <v>1</v>
      </c>
      <c r="O211" s="410">
        <v>176</v>
      </c>
      <c r="P211" s="479">
        <v>1.0414201183431953</v>
      </c>
      <c r="Q211" s="411">
        <v>176</v>
      </c>
    </row>
    <row r="212" spans="1:17" ht="14.4" customHeight="1" x14ac:dyDescent="0.3">
      <c r="A212" s="406" t="s">
        <v>995</v>
      </c>
      <c r="B212" s="407" t="s">
        <v>828</v>
      </c>
      <c r="C212" s="407" t="s">
        <v>829</v>
      </c>
      <c r="D212" s="407" t="s">
        <v>918</v>
      </c>
      <c r="E212" s="407" t="s">
        <v>919</v>
      </c>
      <c r="F212" s="410">
        <v>7</v>
      </c>
      <c r="G212" s="410">
        <v>15778</v>
      </c>
      <c r="H212" s="410">
        <v>1</v>
      </c>
      <c r="I212" s="410">
        <v>2254</v>
      </c>
      <c r="J212" s="410"/>
      <c r="K212" s="410"/>
      <c r="L212" s="410"/>
      <c r="M212" s="410"/>
      <c r="N212" s="410">
        <v>6</v>
      </c>
      <c r="O212" s="410">
        <v>13764</v>
      </c>
      <c r="P212" s="479">
        <v>0.87235391050830269</v>
      </c>
      <c r="Q212" s="411">
        <v>2294</v>
      </c>
    </row>
    <row r="213" spans="1:17" ht="14.4" customHeight="1" x14ac:dyDescent="0.3">
      <c r="A213" s="406" t="s">
        <v>995</v>
      </c>
      <c r="B213" s="407" t="s">
        <v>828</v>
      </c>
      <c r="C213" s="407" t="s">
        <v>829</v>
      </c>
      <c r="D213" s="407" t="s">
        <v>920</v>
      </c>
      <c r="E213" s="407" t="s">
        <v>921</v>
      </c>
      <c r="F213" s="410">
        <v>2</v>
      </c>
      <c r="G213" s="410">
        <v>489</v>
      </c>
      <c r="H213" s="410">
        <v>1</v>
      </c>
      <c r="I213" s="410">
        <v>244.5</v>
      </c>
      <c r="J213" s="410">
        <v>5</v>
      </c>
      <c r="K213" s="410">
        <v>1235</v>
      </c>
      <c r="L213" s="410">
        <v>2.5255623721881388</v>
      </c>
      <c r="M213" s="410">
        <v>247</v>
      </c>
      <c r="N213" s="410"/>
      <c r="O213" s="410"/>
      <c r="P213" s="479"/>
      <c r="Q213" s="411"/>
    </row>
    <row r="214" spans="1:17" ht="14.4" customHeight="1" x14ac:dyDescent="0.3">
      <c r="A214" s="406" t="s">
        <v>995</v>
      </c>
      <c r="B214" s="407" t="s">
        <v>828</v>
      </c>
      <c r="C214" s="407" t="s">
        <v>829</v>
      </c>
      <c r="D214" s="407" t="s">
        <v>922</v>
      </c>
      <c r="E214" s="407" t="s">
        <v>923</v>
      </c>
      <c r="F214" s="410">
        <v>3</v>
      </c>
      <c r="G214" s="410">
        <v>6018</v>
      </c>
      <c r="H214" s="410">
        <v>1</v>
      </c>
      <c r="I214" s="410">
        <v>2006</v>
      </c>
      <c r="J214" s="410">
        <v>11</v>
      </c>
      <c r="K214" s="410">
        <v>22132</v>
      </c>
      <c r="L214" s="410">
        <v>3.6776337653705551</v>
      </c>
      <c r="M214" s="410">
        <v>2012</v>
      </c>
      <c r="N214" s="410">
        <v>2</v>
      </c>
      <c r="O214" s="410">
        <v>4260</v>
      </c>
      <c r="P214" s="479">
        <v>0.70787637088733801</v>
      </c>
      <c r="Q214" s="411">
        <v>2130</v>
      </c>
    </row>
    <row r="215" spans="1:17" ht="14.4" customHeight="1" x14ac:dyDescent="0.3">
      <c r="A215" s="406" t="s">
        <v>995</v>
      </c>
      <c r="B215" s="407" t="s">
        <v>828</v>
      </c>
      <c r="C215" s="407" t="s">
        <v>829</v>
      </c>
      <c r="D215" s="407" t="s">
        <v>924</v>
      </c>
      <c r="E215" s="407" t="s">
        <v>925</v>
      </c>
      <c r="F215" s="410">
        <v>3</v>
      </c>
      <c r="G215" s="410">
        <v>675</v>
      </c>
      <c r="H215" s="410">
        <v>1</v>
      </c>
      <c r="I215" s="410">
        <v>225</v>
      </c>
      <c r="J215" s="410">
        <v>4</v>
      </c>
      <c r="K215" s="410">
        <v>904</v>
      </c>
      <c r="L215" s="410">
        <v>1.3392592592592591</v>
      </c>
      <c r="M215" s="410">
        <v>226</v>
      </c>
      <c r="N215" s="410">
        <v>3</v>
      </c>
      <c r="O215" s="410">
        <v>726</v>
      </c>
      <c r="P215" s="479">
        <v>1.0755555555555556</v>
      </c>
      <c r="Q215" s="411">
        <v>242</v>
      </c>
    </row>
    <row r="216" spans="1:17" ht="14.4" customHeight="1" x14ac:dyDescent="0.3">
      <c r="A216" s="406" t="s">
        <v>995</v>
      </c>
      <c r="B216" s="407" t="s">
        <v>828</v>
      </c>
      <c r="C216" s="407" t="s">
        <v>829</v>
      </c>
      <c r="D216" s="407" t="s">
        <v>926</v>
      </c>
      <c r="E216" s="407" t="s">
        <v>927</v>
      </c>
      <c r="F216" s="410">
        <v>1</v>
      </c>
      <c r="G216" s="410">
        <v>414</v>
      </c>
      <c r="H216" s="410">
        <v>1</v>
      </c>
      <c r="I216" s="410">
        <v>414</v>
      </c>
      <c r="J216" s="410"/>
      <c r="K216" s="410"/>
      <c r="L216" s="410"/>
      <c r="M216" s="410"/>
      <c r="N216" s="410"/>
      <c r="O216" s="410"/>
      <c r="P216" s="479"/>
      <c r="Q216" s="411"/>
    </row>
    <row r="217" spans="1:17" ht="14.4" customHeight="1" x14ac:dyDescent="0.3">
      <c r="A217" s="406" t="s">
        <v>995</v>
      </c>
      <c r="B217" s="407" t="s">
        <v>828</v>
      </c>
      <c r="C217" s="407" t="s">
        <v>829</v>
      </c>
      <c r="D217" s="407" t="s">
        <v>935</v>
      </c>
      <c r="E217" s="407" t="s">
        <v>936</v>
      </c>
      <c r="F217" s="410"/>
      <c r="G217" s="410"/>
      <c r="H217" s="410"/>
      <c r="I217" s="410"/>
      <c r="J217" s="410">
        <v>1</v>
      </c>
      <c r="K217" s="410">
        <v>269</v>
      </c>
      <c r="L217" s="410"/>
      <c r="M217" s="410">
        <v>269</v>
      </c>
      <c r="N217" s="410"/>
      <c r="O217" s="410"/>
      <c r="P217" s="479"/>
      <c r="Q217" s="411"/>
    </row>
    <row r="218" spans="1:17" ht="14.4" customHeight="1" x14ac:dyDescent="0.3">
      <c r="A218" s="406" t="s">
        <v>996</v>
      </c>
      <c r="B218" s="407" t="s">
        <v>828</v>
      </c>
      <c r="C218" s="407" t="s">
        <v>829</v>
      </c>
      <c r="D218" s="407" t="s">
        <v>830</v>
      </c>
      <c r="E218" s="407" t="s">
        <v>831</v>
      </c>
      <c r="F218" s="410">
        <v>2</v>
      </c>
      <c r="G218" s="410">
        <v>4182</v>
      </c>
      <c r="H218" s="410">
        <v>1</v>
      </c>
      <c r="I218" s="410">
        <v>2091</v>
      </c>
      <c r="J218" s="410"/>
      <c r="K218" s="410"/>
      <c r="L218" s="410"/>
      <c r="M218" s="410"/>
      <c r="N218" s="410"/>
      <c r="O218" s="410"/>
      <c r="P218" s="479"/>
      <c r="Q218" s="411"/>
    </row>
    <row r="219" spans="1:17" ht="14.4" customHeight="1" x14ac:dyDescent="0.3">
      <c r="A219" s="406" t="s">
        <v>996</v>
      </c>
      <c r="B219" s="407" t="s">
        <v>828</v>
      </c>
      <c r="C219" s="407" t="s">
        <v>829</v>
      </c>
      <c r="D219" s="407" t="s">
        <v>836</v>
      </c>
      <c r="E219" s="407" t="s">
        <v>837</v>
      </c>
      <c r="F219" s="410">
        <v>132</v>
      </c>
      <c r="G219" s="410">
        <v>7076</v>
      </c>
      <c r="H219" s="410">
        <v>1</v>
      </c>
      <c r="I219" s="410">
        <v>53.606060606060609</v>
      </c>
      <c r="J219" s="410">
        <v>134</v>
      </c>
      <c r="K219" s="410">
        <v>7236</v>
      </c>
      <c r="L219" s="410">
        <v>1.0226116449971736</v>
      </c>
      <c r="M219" s="410">
        <v>54</v>
      </c>
      <c r="N219" s="410">
        <v>120</v>
      </c>
      <c r="O219" s="410">
        <v>6960</v>
      </c>
      <c r="P219" s="479">
        <v>0.98360655737704916</v>
      </c>
      <c r="Q219" s="411">
        <v>58</v>
      </c>
    </row>
    <row r="220" spans="1:17" ht="14.4" customHeight="1" x14ac:dyDescent="0.3">
      <c r="A220" s="406" t="s">
        <v>996</v>
      </c>
      <c r="B220" s="407" t="s">
        <v>828</v>
      </c>
      <c r="C220" s="407" t="s">
        <v>829</v>
      </c>
      <c r="D220" s="407" t="s">
        <v>838</v>
      </c>
      <c r="E220" s="407" t="s">
        <v>839</v>
      </c>
      <c r="F220" s="410">
        <v>14</v>
      </c>
      <c r="G220" s="410">
        <v>1702</v>
      </c>
      <c r="H220" s="410">
        <v>1</v>
      </c>
      <c r="I220" s="410">
        <v>121.57142857142857</v>
      </c>
      <c r="J220" s="410">
        <v>22</v>
      </c>
      <c r="K220" s="410">
        <v>2706</v>
      </c>
      <c r="L220" s="410">
        <v>1.5898942420681552</v>
      </c>
      <c r="M220" s="410">
        <v>123</v>
      </c>
      <c r="N220" s="410">
        <v>18</v>
      </c>
      <c r="O220" s="410">
        <v>2358</v>
      </c>
      <c r="P220" s="479">
        <v>1.3854289071680377</v>
      </c>
      <c r="Q220" s="411">
        <v>131</v>
      </c>
    </row>
    <row r="221" spans="1:17" ht="14.4" customHeight="1" x14ac:dyDescent="0.3">
      <c r="A221" s="406" t="s">
        <v>996</v>
      </c>
      <c r="B221" s="407" t="s">
        <v>828</v>
      </c>
      <c r="C221" s="407" t="s">
        <v>829</v>
      </c>
      <c r="D221" s="407" t="s">
        <v>844</v>
      </c>
      <c r="E221" s="407" t="s">
        <v>845</v>
      </c>
      <c r="F221" s="410">
        <v>6</v>
      </c>
      <c r="G221" s="410">
        <v>2298</v>
      </c>
      <c r="H221" s="410">
        <v>1</v>
      </c>
      <c r="I221" s="410">
        <v>383</v>
      </c>
      <c r="J221" s="410">
        <v>1</v>
      </c>
      <c r="K221" s="410">
        <v>384</v>
      </c>
      <c r="L221" s="410">
        <v>0.16710182767624021</v>
      </c>
      <c r="M221" s="410">
        <v>384</v>
      </c>
      <c r="N221" s="410">
        <v>1</v>
      </c>
      <c r="O221" s="410">
        <v>407</v>
      </c>
      <c r="P221" s="479">
        <v>0.17711053089643167</v>
      </c>
      <c r="Q221" s="411">
        <v>407</v>
      </c>
    </row>
    <row r="222" spans="1:17" ht="14.4" customHeight="1" x14ac:dyDescent="0.3">
      <c r="A222" s="406" t="s">
        <v>996</v>
      </c>
      <c r="B222" s="407" t="s">
        <v>828</v>
      </c>
      <c r="C222" s="407" t="s">
        <v>829</v>
      </c>
      <c r="D222" s="407" t="s">
        <v>846</v>
      </c>
      <c r="E222" s="407" t="s">
        <v>847</v>
      </c>
      <c r="F222" s="410">
        <v>63</v>
      </c>
      <c r="G222" s="410">
        <v>10713</v>
      </c>
      <c r="H222" s="410">
        <v>1</v>
      </c>
      <c r="I222" s="410">
        <v>170.04761904761904</v>
      </c>
      <c r="J222" s="410">
        <v>54</v>
      </c>
      <c r="K222" s="410">
        <v>9288</v>
      </c>
      <c r="L222" s="410">
        <v>0.86698403808457014</v>
      </c>
      <c r="M222" s="410">
        <v>172</v>
      </c>
      <c r="N222" s="410">
        <v>55</v>
      </c>
      <c r="O222" s="410">
        <v>9845</v>
      </c>
      <c r="P222" s="479">
        <v>0.91897694389993467</v>
      </c>
      <c r="Q222" s="411">
        <v>179</v>
      </c>
    </row>
    <row r="223" spans="1:17" ht="14.4" customHeight="1" x14ac:dyDescent="0.3">
      <c r="A223" s="406" t="s">
        <v>996</v>
      </c>
      <c r="B223" s="407" t="s">
        <v>828</v>
      </c>
      <c r="C223" s="407" t="s">
        <v>829</v>
      </c>
      <c r="D223" s="407" t="s">
        <v>850</v>
      </c>
      <c r="E223" s="407" t="s">
        <v>851</v>
      </c>
      <c r="F223" s="410">
        <v>31</v>
      </c>
      <c r="G223" s="410">
        <v>9872</v>
      </c>
      <c r="H223" s="410">
        <v>1</v>
      </c>
      <c r="I223" s="410">
        <v>318.45161290322579</v>
      </c>
      <c r="J223" s="410">
        <v>31</v>
      </c>
      <c r="K223" s="410">
        <v>9982</v>
      </c>
      <c r="L223" s="410">
        <v>1.0111426256077796</v>
      </c>
      <c r="M223" s="410">
        <v>322</v>
      </c>
      <c r="N223" s="410">
        <v>27</v>
      </c>
      <c r="O223" s="410">
        <v>9045</v>
      </c>
      <c r="P223" s="479">
        <v>0.91622771474878439</v>
      </c>
      <c r="Q223" s="411">
        <v>335</v>
      </c>
    </row>
    <row r="224" spans="1:17" ht="14.4" customHeight="1" x14ac:dyDescent="0.3">
      <c r="A224" s="406" t="s">
        <v>996</v>
      </c>
      <c r="B224" s="407" t="s">
        <v>828</v>
      </c>
      <c r="C224" s="407" t="s">
        <v>829</v>
      </c>
      <c r="D224" s="407" t="s">
        <v>854</v>
      </c>
      <c r="E224" s="407" t="s">
        <v>855</v>
      </c>
      <c r="F224" s="410">
        <v>651</v>
      </c>
      <c r="G224" s="410">
        <v>220854</v>
      </c>
      <c r="H224" s="410">
        <v>1</v>
      </c>
      <c r="I224" s="410">
        <v>339.25345622119818</v>
      </c>
      <c r="J224" s="410">
        <v>772</v>
      </c>
      <c r="K224" s="410">
        <v>263252</v>
      </c>
      <c r="L224" s="410">
        <v>1.1919729776232262</v>
      </c>
      <c r="M224" s="410">
        <v>341</v>
      </c>
      <c r="N224" s="410">
        <v>816</v>
      </c>
      <c r="O224" s="410">
        <v>284784</v>
      </c>
      <c r="P224" s="479">
        <v>1.2894672498573718</v>
      </c>
      <c r="Q224" s="411">
        <v>349</v>
      </c>
    </row>
    <row r="225" spans="1:17" ht="14.4" customHeight="1" x14ac:dyDescent="0.3">
      <c r="A225" s="406" t="s">
        <v>996</v>
      </c>
      <c r="B225" s="407" t="s">
        <v>828</v>
      </c>
      <c r="C225" s="407" t="s">
        <v>829</v>
      </c>
      <c r="D225" s="407" t="s">
        <v>862</v>
      </c>
      <c r="E225" s="407" t="s">
        <v>863</v>
      </c>
      <c r="F225" s="410"/>
      <c r="G225" s="410"/>
      <c r="H225" s="410"/>
      <c r="I225" s="410"/>
      <c r="J225" s="410">
        <v>1</v>
      </c>
      <c r="K225" s="410">
        <v>109</v>
      </c>
      <c r="L225" s="410"/>
      <c r="M225" s="410">
        <v>109</v>
      </c>
      <c r="N225" s="410">
        <v>1</v>
      </c>
      <c r="O225" s="410">
        <v>117</v>
      </c>
      <c r="P225" s="479"/>
      <c r="Q225" s="411">
        <v>117</v>
      </c>
    </row>
    <row r="226" spans="1:17" ht="14.4" customHeight="1" x14ac:dyDescent="0.3">
      <c r="A226" s="406" t="s">
        <v>996</v>
      </c>
      <c r="B226" s="407" t="s">
        <v>828</v>
      </c>
      <c r="C226" s="407" t="s">
        <v>829</v>
      </c>
      <c r="D226" s="407" t="s">
        <v>868</v>
      </c>
      <c r="E226" s="407" t="s">
        <v>869</v>
      </c>
      <c r="F226" s="410"/>
      <c r="G226" s="410"/>
      <c r="H226" s="410"/>
      <c r="I226" s="410"/>
      <c r="J226" s="410">
        <v>1</v>
      </c>
      <c r="K226" s="410">
        <v>37</v>
      </c>
      <c r="L226" s="410"/>
      <c r="M226" s="410">
        <v>37</v>
      </c>
      <c r="N226" s="410">
        <v>1</v>
      </c>
      <c r="O226" s="410">
        <v>38</v>
      </c>
      <c r="P226" s="479"/>
      <c r="Q226" s="411">
        <v>38</v>
      </c>
    </row>
    <row r="227" spans="1:17" ht="14.4" customHeight="1" x14ac:dyDescent="0.3">
      <c r="A227" s="406" t="s">
        <v>996</v>
      </c>
      <c r="B227" s="407" t="s">
        <v>828</v>
      </c>
      <c r="C227" s="407" t="s">
        <v>829</v>
      </c>
      <c r="D227" s="407" t="s">
        <v>878</v>
      </c>
      <c r="E227" s="407" t="s">
        <v>879</v>
      </c>
      <c r="F227" s="410">
        <v>30</v>
      </c>
      <c r="G227" s="410">
        <v>8487</v>
      </c>
      <c r="H227" s="410">
        <v>1</v>
      </c>
      <c r="I227" s="410">
        <v>282.89999999999998</v>
      </c>
      <c r="J227" s="410">
        <v>28</v>
      </c>
      <c r="K227" s="410">
        <v>7980</v>
      </c>
      <c r="L227" s="410">
        <v>0.94026157652880882</v>
      </c>
      <c r="M227" s="410">
        <v>285</v>
      </c>
      <c r="N227" s="410">
        <v>26</v>
      </c>
      <c r="O227" s="410">
        <v>7904</v>
      </c>
      <c r="P227" s="479">
        <v>0.93130670437139151</v>
      </c>
      <c r="Q227" s="411">
        <v>304</v>
      </c>
    </row>
    <row r="228" spans="1:17" ht="14.4" customHeight="1" x14ac:dyDescent="0.3">
      <c r="A228" s="406" t="s">
        <v>996</v>
      </c>
      <c r="B228" s="407" t="s">
        <v>828</v>
      </c>
      <c r="C228" s="407" t="s">
        <v>829</v>
      </c>
      <c r="D228" s="407" t="s">
        <v>880</v>
      </c>
      <c r="E228" s="407" t="s">
        <v>881</v>
      </c>
      <c r="F228" s="410">
        <v>2</v>
      </c>
      <c r="G228" s="410">
        <v>6924</v>
      </c>
      <c r="H228" s="410">
        <v>1</v>
      </c>
      <c r="I228" s="410">
        <v>3462</v>
      </c>
      <c r="J228" s="410">
        <v>1</v>
      </c>
      <c r="K228" s="410">
        <v>3505</v>
      </c>
      <c r="L228" s="410">
        <v>0.50621028307336802</v>
      </c>
      <c r="M228" s="410">
        <v>3505</v>
      </c>
      <c r="N228" s="410"/>
      <c r="O228" s="410"/>
      <c r="P228" s="479"/>
      <c r="Q228" s="411"/>
    </row>
    <row r="229" spans="1:17" ht="14.4" customHeight="1" x14ac:dyDescent="0.3">
      <c r="A229" s="406" t="s">
        <v>996</v>
      </c>
      <c r="B229" s="407" t="s">
        <v>828</v>
      </c>
      <c r="C229" s="407" t="s">
        <v>829</v>
      </c>
      <c r="D229" s="407" t="s">
        <v>882</v>
      </c>
      <c r="E229" s="407" t="s">
        <v>883</v>
      </c>
      <c r="F229" s="410">
        <v>137</v>
      </c>
      <c r="G229" s="410">
        <v>62816</v>
      </c>
      <c r="H229" s="410">
        <v>1</v>
      </c>
      <c r="I229" s="410">
        <v>458.5109489051095</v>
      </c>
      <c r="J229" s="410">
        <v>127</v>
      </c>
      <c r="K229" s="410">
        <v>58674</v>
      </c>
      <c r="L229" s="410">
        <v>0.93406138563423335</v>
      </c>
      <c r="M229" s="410">
        <v>462</v>
      </c>
      <c r="N229" s="410">
        <v>132</v>
      </c>
      <c r="O229" s="410">
        <v>65208</v>
      </c>
      <c r="P229" s="479">
        <v>1.0380794701986755</v>
      </c>
      <c r="Q229" s="411">
        <v>494</v>
      </c>
    </row>
    <row r="230" spans="1:17" ht="14.4" customHeight="1" x14ac:dyDescent="0.3">
      <c r="A230" s="406" t="s">
        <v>996</v>
      </c>
      <c r="B230" s="407" t="s">
        <v>828</v>
      </c>
      <c r="C230" s="407" t="s">
        <v>829</v>
      </c>
      <c r="D230" s="407" t="s">
        <v>884</v>
      </c>
      <c r="E230" s="407" t="s">
        <v>885</v>
      </c>
      <c r="F230" s="410">
        <v>1</v>
      </c>
      <c r="G230" s="410">
        <v>6175</v>
      </c>
      <c r="H230" s="410">
        <v>1</v>
      </c>
      <c r="I230" s="410">
        <v>6175</v>
      </c>
      <c r="J230" s="410">
        <v>1</v>
      </c>
      <c r="K230" s="410">
        <v>6211</v>
      </c>
      <c r="L230" s="410">
        <v>1.00582995951417</v>
      </c>
      <c r="M230" s="410">
        <v>6211</v>
      </c>
      <c r="N230" s="410"/>
      <c r="O230" s="410"/>
      <c r="P230" s="479"/>
      <c r="Q230" s="411"/>
    </row>
    <row r="231" spans="1:17" ht="14.4" customHeight="1" x14ac:dyDescent="0.3">
      <c r="A231" s="406" t="s">
        <v>996</v>
      </c>
      <c r="B231" s="407" t="s">
        <v>828</v>
      </c>
      <c r="C231" s="407" t="s">
        <v>829</v>
      </c>
      <c r="D231" s="407" t="s">
        <v>886</v>
      </c>
      <c r="E231" s="407" t="s">
        <v>887</v>
      </c>
      <c r="F231" s="410">
        <v>177</v>
      </c>
      <c r="G231" s="410">
        <v>62262</v>
      </c>
      <c r="H231" s="410">
        <v>1</v>
      </c>
      <c r="I231" s="410">
        <v>351.76271186440675</v>
      </c>
      <c r="J231" s="410">
        <v>158</v>
      </c>
      <c r="K231" s="410">
        <v>56248</v>
      </c>
      <c r="L231" s="410">
        <v>0.9034081783431307</v>
      </c>
      <c r="M231" s="410">
        <v>356</v>
      </c>
      <c r="N231" s="410">
        <v>155</v>
      </c>
      <c r="O231" s="410">
        <v>57350</v>
      </c>
      <c r="P231" s="479">
        <v>0.92110757765571294</v>
      </c>
      <c r="Q231" s="411">
        <v>370</v>
      </c>
    </row>
    <row r="232" spans="1:17" ht="14.4" customHeight="1" x14ac:dyDescent="0.3">
      <c r="A232" s="406" t="s">
        <v>996</v>
      </c>
      <c r="B232" s="407" t="s">
        <v>828</v>
      </c>
      <c r="C232" s="407" t="s">
        <v>829</v>
      </c>
      <c r="D232" s="407" t="s">
        <v>892</v>
      </c>
      <c r="E232" s="407" t="s">
        <v>893</v>
      </c>
      <c r="F232" s="410">
        <v>1</v>
      </c>
      <c r="G232" s="410">
        <v>104</v>
      </c>
      <c r="H232" s="410">
        <v>1</v>
      </c>
      <c r="I232" s="410">
        <v>104</v>
      </c>
      <c r="J232" s="410">
        <v>1</v>
      </c>
      <c r="K232" s="410">
        <v>105</v>
      </c>
      <c r="L232" s="410">
        <v>1.0096153846153846</v>
      </c>
      <c r="M232" s="410">
        <v>105</v>
      </c>
      <c r="N232" s="410">
        <v>1</v>
      </c>
      <c r="O232" s="410">
        <v>111</v>
      </c>
      <c r="P232" s="479">
        <v>1.0673076923076923</v>
      </c>
      <c r="Q232" s="411">
        <v>111</v>
      </c>
    </row>
    <row r="233" spans="1:17" ht="14.4" customHeight="1" x14ac:dyDescent="0.3">
      <c r="A233" s="406" t="s">
        <v>996</v>
      </c>
      <c r="B233" s="407" t="s">
        <v>828</v>
      </c>
      <c r="C233" s="407" t="s">
        <v>829</v>
      </c>
      <c r="D233" s="407" t="s">
        <v>894</v>
      </c>
      <c r="E233" s="407" t="s">
        <v>895</v>
      </c>
      <c r="F233" s="410">
        <v>12</v>
      </c>
      <c r="G233" s="410">
        <v>1387</v>
      </c>
      <c r="H233" s="410">
        <v>1</v>
      </c>
      <c r="I233" s="410">
        <v>115.58333333333333</v>
      </c>
      <c r="J233" s="410">
        <v>1</v>
      </c>
      <c r="K233" s="410">
        <v>117</v>
      </c>
      <c r="L233" s="410">
        <v>8.4354722422494588E-2</v>
      </c>
      <c r="M233" s="410">
        <v>117</v>
      </c>
      <c r="N233" s="410">
        <v>1</v>
      </c>
      <c r="O233" s="410">
        <v>125</v>
      </c>
      <c r="P233" s="479">
        <v>9.0122566690699346E-2</v>
      </c>
      <c r="Q233" s="411">
        <v>125</v>
      </c>
    </row>
    <row r="234" spans="1:17" ht="14.4" customHeight="1" x14ac:dyDescent="0.3">
      <c r="A234" s="406" t="s">
        <v>996</v>
      </c>
      <c r="B234" s="407" t="s">
        <v>828</v>
      </c>
      <c r="C234" s="407" t="s">
        <v>829</v>
      </c>
      <c r="D234" s="407" t="s">
        <v>896</v>
      </c>
      <c r="E234" s="407" t="s">
        <v>897</v>
      </c>
      <c r="F234" s="410"/>
      <c r="G234" s="410"/>
      <c r="H234" s="410"/>
      <c r="I234" s="410"/>
      <c r="J234" s="410">
        <v>1</v>
      </c>
      <c r="K234" s="410">
        <v>463</v>
      </c>
      <c r="L234" s="410"/>
      <c r="M234" s="410">
        <v>463</v>
      </c>
      <c r="N234" s="410">
        <v>1</v>
      </c>
      <c r="O234" s="410">
        <v>495</v>
      </c>
      <c r="P234" s="479"/>
      <c r="Q234" s="411">
        <v>495</v>
      </c>
    </row>
    <row r="235" spans="1:17" ht="14.4" customHeight="1" x14ac:dyDescent="0.3">
      <c r="A235" s="406" t="s">
        <v>996</v>
      </c>
      <c r="B235" s="407" t="s">
        <v>828</v>
      </c>
      <c r="C235" s="407" t="s">
        <v>829</v>
      </c>
      <c r="D235" s="407" t="s">
        <v>900</v>
      </c>
      <c r="E235" s="407" t="s">
        <v>901</v>
      </c>
      <c r="F235" s="410">
        <v>22</v>
      </c>
      <c r="G235" s="410">
        <v>9498</v>
      </c>
      <c r="H235" s="410">
        <v>1</v>
      </c>
      <c r="I235" s="410">
        <v>431.72727272727275</v>
      </c>
      <c r="J235" s="410">
        <v>22</v>
      </c>
      <c r="K235" s="410">
        <v>9614</v>
      </c>
      <c r="L235" s="410">
        <v>1.0122130974942094</v>
      </c>
      <c r="M235" s="410">
        <v>437</v>
      </c>
      <c r="N235" s="410">
        <v>10</v>
      </c>
      <c r="O235" s="410">
        <v>4560</v>
      </c>
      <c r="P235" s="479">
        <v>0.48010107391029688</v>
      </c>
      <c r="Q235" s="411">
        <v>456</v>
      </c>
    </row>
    <row r="236" spans="1:17" ht="14.4" customHeight="1" x14ac:dyDescent="0.3">
      <c r="A236" s="406" t="s">
        <v>996</v>
      </c>
      <c r="B236" s="407" t="s">
        <v>828</v>
      </c>
      <c r="C236" s="407" t="s">
        <v>829</v>
      </c>
      <c r="D236" s="407" t="s">
        <v>902</v>
      </c>
      <c r="E236" s="407" t="s">
        <v>903</v>
      </c>
      <c r="F236" s="410">
        <v>502</v>
      </c>
      <c r="G236" s="410">
        <v>26958</v>
      </c>
      <c r="H236" s="410">
        <v>1</v>
      </c>
      <c r="I236" s="410">
        <v>53.701195219123505</v>
      </c>
      <c r="J236" s="410">
        <v>562</v>
      </c>
      <c r="K236" s="410">
        <v>30348</v>
      </c>
      <c r="L236" s="410">
        <v>1.1257511684843089</v>
      </c>
      <c r="M236" s="410">
        <v>54</v>
      </c>
      <c r="N236" s="410">
        <v>642</v>
      </c>
      <c r="O236" s="410">
        <v>37236</v>
      </c>
      <c r="P236" s="479">
        <v>1.381259737369241</v>
      </c>
      <c r="Q236" s="411">
        <v>58</v>
      </c>
    </row>
    <row r="237" spans="1:17" ht="14.4" customHeight="1" x14ac:dyDescent="0.3">
      <c r="A237" s="406" t="s">
        <v>996</v>
      </c>
      <c r="B237" s="407" t="s">
        <v>828</v>
      </c>
      <c r="C237" s="407" t="s">
        <v>829</v>
      </c>
      <c r="D237" s="407" t="s">
        <v>906</v>
      </c>
      <c r="E237" s="407" t="s">
        <v>907</v>
      </c>
      <c r="F237" s="410">
        <v>274</v>
      </c>
      <c r="G237" s="410">
        <v>45723</v>
      </c>
      <c r="H237" s="410">
        <v>1</v>
      </c>
      <c r="I237" s="410">
        <v>166.87226277372264</v>
      </c>
      <c r="J237" s="410">
        <v>376</v>
      </c>
      <c r="K237" s="410">
        <v>63544</v>
      </c>
      <c r="L237" s="410">
        <v>1.3897600769853247</v>
      </c>
      <c r="M237" s="410">
        <v>169</v>
      </c>
      <c r="N237" s="410">
        <v>304</v>
      </c>
      <c r="O237" s="410">
        <v>53200</v>
      </c>
      <c r="P237" s="479">
        <v>1.1635282024364106</v>
      </c>
      <c r="Q237" s="411">
        <v>175</v>
      </c>
    </row>
    <row r="238" spans="1:17" ht="14.4" customHeight="1" x14ac:dyDescent="0.3">
      <c r="A238" s="406" t="s">
        <v>996</v>
      </c>
      <c r="B238" s="407" t="s">
        <v>828</v>
      </c>
      <c r="C238" s="407" t="s">
        <v>829</v>
      </c>
      <c r="D238" s="407" t="s">
        <v>910</v>
      </c>
      <c r="E238" s="407" t="s">
        <v>911</v>
      </c>
      <c r="F238" s="410">
        <v>27</v>
      </c>
      <c r="G238" s="410">
        <v>4354</v>
      </c>
      <c r="H238" s="410">
        <v>1</v>
      </c>
      <c r="I238" s="410">
        <v>161.25925925925927</v>
      </c>
      <c r="J238" s="410">
        <v>9</v>
      </c>
      <c r="K238" s="410">
        <v>1467</v>
      </c>
      <c r="L238" s="410">
        <v>0.33693155718879192</v>
      </c>
      <c r="M238" s="410">
        <v>163</v>
      </c>
      <c r="N238" s="410">
        <v>7</v>
      </c>
      <c r="O238" s="410">
        <v>1183</v>
      </c>
      <c r="P238" s="479">
        <v>0.27170418006430869</v>
      </c>
      <c r="Q238" s="411">
        <v>169</v>
      </c>
    </row>
    <row r="239" spans="1:17" ht="14.4" customHeight="1" x14ac:dyDescent="0.3">
      <c r="A239" s="406" t="s">
        <v>996</v>
      </c>
      <c r="B239" s="407" t="s">
        <v>828</v>
      </c>
      <c r="C239" s="407" t="s">
        <v>829</v>
      </c>
      <c r="D239" s="407" t="s">
        <v>914</v>
      </c>
      <c r="E239" s="407" t="s">
        <v>915</v>
      </c>
      <c r="F239" s="410"/>
      <c r="G239" s="410"/>
      <c r="H239" s="410"/>
      <c r="I239" s="410"/>
      <c r="J239" s="410"/>
      <c r="K239" s="410"/>
      <c r="L239" s="410"/>
      <c r="M239" s="410"/>
      <c r="N239" s="410">
        <v>4</v>
      </c>
      <c r="O239" s="410">
        <v>4044</v>
      </c>
      <c r="P239" s="479"/>
      <c r="Q239" s="411">
        <v>1011</v>
      </c>
    </row>
    <row r="240" spans="1:17" ht="14.4" customHeight="1" x14ac:dyDescent="0.3">
      <c r="A240" s="406" t="s">
        <v>996</v>
      </c>
      <c r="B240" s="407" t="s">
        <v>828</v>
      </c>
      <c r="C240" s="407" t="s">
        <v>829</v>
      </c>
      <c r="D240" s="407" t="s">
        <v>922</v>
      </c>
      <c r="E240" s="407" t="s">
        <v>923</v>
      </c>
      <c r="F240" s="410">
        <v>133</v>
      </c>
      <c r="G240" s="410">
        <v>265576</v>
      </c>
      <c r="H240" s="410">
        <v>1</v>
      </c>
      <c r="I240" s="410">
        <v>1996.812030075188</v>
      </c>
      <c r="J240" s="410">
        <v>123</v>
      </c>
      <c r="K240" s="410">
        <v>247476</v>
      </c>
      <c r="L240" s="410">
        <v>0.93184625116727415</v>
      </c>
      <c r="M240" s="410">
        <v>2012</v>
      </c>
      <c r="N240" s="410">
        <v>102</v>
      </c>
      <c r="O240" s="410">
        <v>217260</v>
      </c>
      <c r="P240" s="479">
        <v>0.81807091002198995</v>
      </c>
      <c r="Q240" s="411">
        <v>2130</v>
      </c>
    </row>
    <row r="241" spans="1:17" ht="14.4" customHeight="1" x14ac:dyDescent="0.3">
      <c r="A241" s="406" t="s">
        <v>996</v>
      </c>
      <c r="B241" s="407" t="s">
        <v>828</v>
      </c>
      <c r="C241" s="407" t="s">
        <v>829</v>
      </c>
      <c r="D241" s="407" t="s">
        <v>924</v>
      </c>
      <c r="E241" s="407" t="s">
        <v>925</v>
      </c>
      <c r="F241" s="410"/>
      <c r="G241" s="410"/>
      <c r="H241" s="410"/>
      <c r="I241" s="410"/>
      <c r="J241" s="410">
        <v>1</v>
      </c>
      <c r="K241" s="410">
        <v>226</v>
      </c>
      <c r="L241" s="410"/>
      <c r="M241" s="410">
        <v>226</v>
      </c>
      <c r="N241" s="410">
        <v>1</v>
      </c>
      <c r="O241" s="410">
        <v>242</v>
      </c>
      <c r="P241" s="479"/>
      <c r="Q241" s="411">
        <v>242</v>
      </c>
    </row>
    <row r="242" spans="1:17" ht="14.4" customHeight="1" x14ac:dyDescent="0.3">
      <c r="A242" s="406" t="s">
        <v>996</v>
      </c>
      <c r="B242" s="407" t="s">
        <v>828</v>
      </c>
      <c r="C242" s="407" t="s">
        <v>829</v>
      </c>
      <c r="D242" s="407" t="s">
        <v>926</v>
      </c>
      <c r="E242" s="407" t="s">
        <v>927</v>
      </c>
      <c r="F242" s="410">
        <v>3</v>
      </c>
      <c r="G242" s="410">
        <v>1232</v>
      </c>
      <c r="H242" s="410">
        <v>1</v>
      </c>
      <c r="I242" s="410">
        <v>410.66666666666669</v>
      </c>
      <c r="J242" s="410">
        <v>2</v>
      </c>
      <c r="K242" s="410">
        <v>836</v>
      </c>
      <c r="L242" s="410">
        <v>0.6785714285714286</v>
      </c>
      <c r="M242" s="410">
        <v>418</v>
      </c>
      <c r="N242" s="410"/>
      <c r="O242" s="410"/>
      <c r="P242" s="479"/>
      <c r="Q242" s="411"/>
    </row>
    <row r="243" spans="1:17" ht="14.4" customHeight="1" x14ac:dyDescent="0.3">
      <c r="A243" s="406" t="s">
        <v>996</v>
      </c>
      <c r="B243" s="407" t="s">
        <v>828</v>
      </c>
      <c r="C243" s="407" t="s">
        <v>829</v>
      </c>
      <c r="D243" s="407" t="s">
        <v>935</v>
      </c>
      <c r="E243" s="407" t="s">
        <v>936</v>
      </c>
      <c r="F243" s="410">
        <v>1</v>
      </c>
      <c r="G243" s="410">
        <v>268</v>
      </c>
      <c r="H243" s="410">
        <v>1</v>
      </c>
      <c r="I243" s="410">
        <v>268</v>
      </c>
      <c r="J243" s="410">
        <v>1</v>
      </c>
      <c r="K243" s="410">
        <v>269</v>
      </c>
      <c r="L243" s="410">
        <v>1.0037313432835822</v>
      </c>
      <c r="M243" s="410">
        <v>269</v>
      </c>
      <c r="N243" s="410"/>
      <c r="O243" s="410"/>
      <c r="P243" s="479"/>
      <c r="Q243" s="411"/>
    </row>
    <row r="244" spans="1:17" ht="14.4" customHeight="1" x14ac:dyDescent="0.3">
      <c r="A244" s="406" t="s">
        <v>996</v>
      </c>
      <c r="B244" s="407" t="s">
        <v>828</v>
      </c>
      <c r="C244" s="407" t="s">
        <v>829</v>
      </c>
      <c r="D244" s="407" t="s">
        <v>937</v>
      </c>
      <c r="E244" s="407" t="s">
        <v>938</v>
      </c>
      <c r="F244" s="410">
        <v>1</v>
      </c>
      <c r="G244" s="410">
        <v>1024</v>
      </c>
      <c r="H244" s="410">
        <v>1</v>
      </c>
      <c r="I244" s="410">
        <v>1024</v>
      </c>
      <c r="J244" s="410">
        <v>2</v>
      </c>
      <c r="K244" s="410">
        <v>2100</v>
      </c>
      <c r="L244" s="410">
        <v>2.05078125</v>
      </c>
      <c r="M244" s="410">
        <v>1050</v>
      </c>
      <c r="N244" s="410"/>
      <c r="O244" s="410"/>
      <c r="P244" s="479"/>
      <c r="Q244" s="411"/>
    </row>
    <row r="245" spans="1:17" ht="14.4" customHeight="1" x14ac:dyDescent="0.3">
      <c r="A245" s="406" t="s">
        <v>996</v>
      </c>
      <c r="B245" s="407" t="s">
        <v>828</v>
      </c>
      <c r="C245" s="407" t="s">
        <v>829</v>
      </c>
      <c r="D245" s="407" t="s">
        <v>949</v>
      </c>
      <c r="E245" s="407" t="s">
        <v>950</v>
      </c>
      <c r="F245" s="410"/>
      <c r="G245" s="410"/>
      <c r="H245" s="410"/>
      <c r="I245" s="410"/>
      <c r="J245" s="410"/>
      <c r="K245" s="410"/>
      <c r="L245" s="410"/>
      <c r="M245" s="410"/>
      <c r="N245" s="410">
        <v>5</v>
      </c>
      <c r="O245" s="410">
        <v>0</v>
      </c>
      <c r="P245" s="479"/>
      <c r="Q245" s="411">
        <v>0</v>
      </c>
    </row>
    <row r="246" spans="1:17" ht="14.4" customHeight="1" x14ac:dyDescent="0.3">
      <c r="A246" s="406" t="s">
        <v>997</v>
      </c>
      <c r="B246" s="407" t="s">
        <v>828</v>
      </c>
      <c r="C246" s="407" t="s">
        <v>829</v>
      </c>
      <c r="D246" s="407" t="s">
        <v>830</v>
      </c>
      <c r="E246" s="407" t="s">
        <v>831</v>
      </c>
      <c r="F246" s="410">
        <v>3</v>
      </c>
      <c r="G246" s="410">
        <v>6246</v>
      </c>
      <c r="H246" s="410">
        <v>1</v>
      </c>
      <c r="I246" s="410">
        <v>2082</v>
      </c>
      <c r="J246" s="410"/>
      <c r="K246" s="410"/>
      <c r="L246" s="410"/>
      <c r="M246" s="410"/>
      <c r="N246" s="410">
        <v>7</v>
      </c>
      <c r="O246" s="410">
        <v>15582</v>
      </c>
      <c r="P246" s="479">
        <v>2.4947166186359269</v>
      </c>
      <c r="Q246" s="411">
        <v>2226</v>
      </c>
    </row>
    <row r="247" spans="1:17" ht="14.4" customHeight="1" x14ac:dyDescent="0.3">
      <c r="A247" s="406" t="s">
        <v>997</v>
      </c>
      <c r="B247" s="407" t="s">
        <v>828</v>
      </c>
      <c r="C247" s="407" t="s">
        <v>829</v>
      </c>
      <c r="D247" s="407" t="s">
        <v>836</v>
      </c>
      <c r="E247" s="407" t="s">
        <v>837</v>
      </c>
      <c r="F247" s="410">
        <v>81</v>
      </c>
      <c r="G247" s="410">
        <v>4362</v>
      </c>
      <c r="H247" s="410">
        <v>1</v>
      </c>
      <c r="I247" s="410">
        <v>53.851851851851855</v>
      </c>
      <c r="J247" s="410">
        <v>42</v>
      </c>
      <c r="K247" s="410">
        <v>2268</v>
      </c>
      <c r="L247" s="410">
        <v>0.51994497936726269</v>
      </c>
      <c r="M247" s="410">
        <v>54</v>
      </c>
      <c r="N247" s="410">
        <v>96</v>
      </c>
      <c r="O247" s="410">
        <v>5568</v>
      </c>
      <c r="P247" s="479">
        <v>1.2764786795048142</v>
      </c>
      <c r="Q247" s="411">
        <v>58</v>
      </c>
    </row>
    <row r="248" spans="1:17" ht="14.4" customHeight="1" x14ac:dyDescent="0.3">
      <c r="A248" s="406" t="s">
        <v>997</v>
      </c>
      <c r="B248" s="407" t="s">
        <v>828</v>
      </c>
      <c r="C248" s="407" t="s">
        <v>829</v>
      </c>
      <c r="D248" s="407" t="s">
        <v>838</v>
      </c>
      <c r="E248" s="407" t="s">
        <v>839</v>
      </c>
      <c r="F248" s="410">
        <v>56</v>
      </c>
      <c r="G248" s="410">
        <v>6808</v>
      </c>
      <c r="H248" s="410">
        <v>1</v>
      </c>
      <c r="I248" s="410">
        <v>121.57142857142857</v>
      </c>
      <c r="J248" s="410">
        <v>54</v>
      </c>
      <c r="K248" s="410">
        <v>6642</v>
      </c>
      <c r="L248" s="410">
        <v>0.97561692126909516</v>
      </c>
      <c r="M248" s="410">
        <v>123</v>
      </c>
      <c r="N248" s="410">
        <v>130</v>
      </c>
      <c r="O248" s="410">
        <v>17030</v>
      </c>
      <c r="P248" s="479">
        <v>2.5014688601645125</v>
      </c>
      <c r="Q248" s="411">
        <v>131</v>
      </c>
    </row>
    <row r="249" spans="1:17" ht="14.4" customHeight="1" x14ac:dyDescent="0.3">
      <c r="A249" s="406" t="s">
        <v>997</v>
      </c>
      <c r="B249" s="407" t="s">
        <v>828</v>
      </c>
      <c r="C249" s="407" t="s">
        <v>829</v>
      </c>
      <c r="D249" s="407" t="s">
        <v>840</v>
      </c>
      <c r="E249" s="407" t="s">
        <v>841</v>
      </c>
      <c r="F249" s="410">
        <v>6</v>
      </c>
      <c r="G249" s="410">
        <v>1048</v>
      </c>
      <c r="H249" s="410">
        <v>1</v>
      </c>
      <c r="I249" s="410">
        <v>174.66666666666666</v>
      </c>
      <c r="J249" s="410">
        <v>1</v>
      </c>
      <c r="K249" s="410">
        <v>177</v>
      </c>
      <c r="L249" s="410">
        <v>0.16889312977099236</v>
      </c>
      <c r="M249" s="410">
        <v>177</v>
      </c>
      <c r="N249" s="410">
        <v>8</v>
      </c>
      <c r="O249" s="410">
        <v>1512</v>
      </c>
      <c r="P249" s="479">
        <v>1.4427480916030535</v>
      </c>
      <c r="Q249" s="411">
        <v>189</v>
      </c>
    </row>
    <row r="250" spans="1:17" ht="14.4" customHeight="1" x14ac:dyDescent="0.3">
      <c r="A250" s="406" t="s">
        <v>997</v>
      </c>
      <c r="B250" s="407" t="s">
        <v>828</v>
      </c>
      <c r="C250" s="407" t="s">
        <v>829</v>
      </c>
      <c r="D250" s="407" t="s">
        <v>844</v>
      </c>
      <c r="E250" s="407" t="s">
        <v>845</v>
      </c>
      <c r="F250" s="410">
        <v>10</v>
      </c>
      <c r="G250" s="410">
        <v>3821</v>
      </c>
      <c r="H250" s="410">
        <v>1</v>
      </c>
      <c r="I250" s="410">
        <v>382.1</v>
      </c>
      <c r="J250" s="410">
        <v>2</v>
      </c>
      <c r="K250" s="410">
        <v>768</v>
      </c>
      <c r="L250" s="410">
        <v>0.20099450405652972</v>
      </c>
      <c r="M250" s="410">
        <v>384</v>
      </c>
      <c r="N250" s="410">
        <v>13</v>
      </c>
      <c r="O250" s="410">
        <v>5291</v>
      </c>
      <c r="P250" s="479">
        <v>1.3847160429207015</v>
      </c>
      <c r="Q250" s="411">
        <v>407</v>
      </c>
    </row>
    <row r="251" spans="1:17" ht="14.4" customHeight="1" x14ac:dyDescent="0.3">
      <c r="A251" s="406" t="s">
        <v>997</v>
      </c>
      <c r="B251" s="407" t="s">
        <v>828</v>
      </c>
      <c r="C251" s="407" t="s">
        <v>829</v>
      </c>
      <c r="D251" s="407" t="s">
        <v>846</v>
      </c>
      <c r="E251" s="407" t="s">
        <v>847</v>
      </c>
      <c r="F251" s="410">
        <v>10</v>
      </c>
      <c r="G251" s="410">
        <v>1710</v>
      </c>
      <c r="H251" s="410">
        <v>1</v>
      </c>
      <c r="I251" s="410">
        <v>171</v>
      </c>
      <c r="J251" s="410">
        <v>10</v>
      </c>
      <c r="K251" s="410">
        <v>1720</v>
      </c>
      <c r="L251" s="410">
        <v>1.0058479532163742</v>
      </c>
      <c r="M251" s="410">
        <v>172</v>
      </c>
      <c r="N251" s="410">
        <v>23</v>
      </c>
      <c r="O251" s="410">
        <v>4117</v>
      </c>
      <c r="P251" s="479">
        <v>2.4076023391812864</v>
      </c>
      <c r="Q251" s="411">
        <v>179</v>
      </c>
    </row>
    <row r="252" spans="1:17" ht="14.4" customHeight="1" x14ac:dyDescent="0.3">
      <c r="A252" s="406" t="s">
        <v>997</v>
      </c>
      <c r="B252" s="407" t="s">
        <v>828</v>
      </c>
      <c r="C252" s="407" t="s">
        <v>829</v>
      </c>
      <c r="D252" s="407" t="s">
        <v>848</v>
      </c>
      <c r="E252" s="407" t="s">
        <v>849</v>
      </c>
      <c r="F252" s="410"/>
      <c r="G252" s="410"/>
      <c r="H252" s="410"/>
      <c r="I252" s="410"/>
      <c r="J252" s="410">
        <v>3</v>
      </c>
      <c r="K252" s="410">
        <v>1599</v>
      </c>
      <c r="L252" s="410"/>
      <c r="M252" s="410">
        <v>533</v>
      </c>
      <c r="N252" s="410">
        <v>11</v>
      </c>
      <c r="O252" s="410">
        <v>6259</v>
      </c>
      <c r="P252" s="479"/>
      <c r="Q252" s="411">
        <v>569</v>
      </c>
    </row>
    <row r="253" spans="1:17" ht="14.4" customHeight="1" x14ac:dyDescent="0.3">
      <c r="A253" s="406" t="s">
        <v>997</v>
      </c>
      <c r="B253" s="407" t="s">
        <v>828</v>
      </c>
      <c r="C253" s="407" t="s">
        <v>829</v>
      </c>
      <c r="D253" s="407" t="s">
        <v>850</v>
      </c>
      <c r="E253" s="407" t="s">
        <v>851</v>
      </c>
      <c r="F253" s="410">
        <v>18</v>
      </c>
      <c r="G253" s="410">
        <v>5752</v>
      </c>
      <c r="H253" s="410">
        <v>1</v>
      </c>
      <c r="I253" s="410">
        <v>319.55555555555554</v>
      </c>
      <c r="J253" s="410">
        <v>17</v>
      </c>
      <c r="K253" s="410">
        <v>5474</v>
      </c>
      <c r="L253" s="410">
        <v>0.95166898470097361</v>
      </c>
      <c r="M253" s="410">
        <v>322</v>
      </c>
      <c r="N253" s="410">
        <v>41</v>
      </c>
      <c r="O253" s="410">
        <v>13735</v>
      </c>
      <c r="P253" s="479">
        <v>2.3878650904033378</v>
      </c>
      <c r="Q253" s="411">
        <v>335</v>
      </c>
    </row>
    <row r="254" spans="1:17" ht="14.4" customHeight="1" x14ac:dyDescent="0.3">
      <c r="A254" s="406" t="s">
        <v>997</v>
      </c>
      <c r="B254" s="407" t="s">
        <v>828</v>
      </c>
      <c r="C254" s="407" t="s">
        <v>829</v>
      </c>
      <c r="D254" s="407" t="s">
        <v>854</v>
      </c>
      <c r="E254" s="407" t="s">
        <v>855</v>
      </c>
      <c r="F254" s="410">
        <v>55</v>
      </c>
      <c r="G254" s="410">
        <v>18628</v>
      </c>
      <c r="H254" s="410">
        <v>1</v>
      </c>
      <c r="I254" s="410">
        <v>338.69090909090909</v>
      </c>
      <c r="J254" s="410">
        <v>23</v>
      </c>
      <c r="K254" s="410">
        <v>7843</v>
      </c>
      <c r="L254" s="410">
        <v>0.42103285376852051</v>
      </c>
      <c r="M254" s="410">
        <v>341</v>
      </c>
      <c r="N254" s="410">
        <v>16</v>
      </c>
      <c r="O254" s="410">
        <v>5584</v>
      </c>
      <c r="P254" s="479">
        <v>0.29976379643547346</v>
      </c>
      <c r="Q254" s="411">
        <v>349</v>
      </c>
    </row>
    <row r="255" spans="1:17" ht="14.4" customHeight="1" x14ac:dyDescent="0.3">
      <c r="A255" s="406" t="s">
        <v>997</v>
      </c>
      <c r="B255" s="407" t="s">
        <v>828</v>
      </c>
      <c r="C255" s="407" t="s">
        <v>829</v>
      </c>
      <c r="D255" s="407" t="s">
        <v>862</v>
      </c>
      <c r="E255" s="407" t="s">
        <v>863</v>
      </c>
      <c r="F255" s="410">
        <v>4</v>
      </c>
      <c r="G255" s="410">
        <v>435</v>
      </c>
      <c r="H255" s="410">
        <v>1</v>
      </c>
      <c r="I255" s="410">
        <v>108.75</v>
      </c>
      <c r="J255" s="410">
        <v>1</v>
      </c>
      <c r="K255" s="410">
        <v>109</v>
      </c>
      <c r="L255" s="410">
        <v>0.25057471264367814</v>
      </c>
      <c r="M255" s="410">
        <v>109</v>
      </c>
      <c r="N255" s="410">
        <v>7</v>
      </c>
      <c r="O255" s="410">
        <v>819</v>
      </c>
      <c r="P255" s="479">
        <v>1.8827586206896552</v>
      </c>
      <c r="Q255" s="411">
        <v>117</v>
      </c>
    </row>
    <row r="256" spans="1:17" ht="14.4" customHeight="1" x14ac:dyDescent="0.3">
      <c r="A256" s="406" t="s">
        <v>997</v>
      </c>
      <c r="B256" s="407" t="s">
        <v>828</v>
      </c>
      <c r="C256" s="407" t="s">
        <v>829</v>
      </c>
      <c r="D256" s="407" t="s">
        <v>866</v>
      </c>
      <c r="E256" s="407" t="s">
        <v>867</v>
      </c>
      <c r="F256" s="410"/>
      <c r="G256" s="410"/>
      <c r="H256" s="410"/>
      <c r="I256" s="410"/>
      <c r="J256" s="410">
        <v>1</v>
      </c>
      <c r="K256" s="410">
        <v>376</v>
      </c>
      <c r="L256" s="410"/>
      <c r="M256" s="410">
        <v>376</v>
      </c>
      <c r="N256" s="410">
        <v>3</v>
      </c>
      <c r="O256" s="410">
        <v>1161</v>
      </c>
      <c r="P256" s="479"/>
      <c r="Q256" s="411">
        <v>387</v>
      </c>
    </row>
    <row r="257" spans="1:17" ht="14.4" customHeight="1" x14ac:dyDescent="0.3">
      <c r="A257" s="406" t="s">
        <v>997</v>
      </c>
      <c r="B257" s="407" t="s">
        <v>828</v>
      </c>
      <c r="C257" s="407" t="s">
        <v>829</v>
      </c>
      <c r="D257" s="407" t="s">
        <v>868</v>
      </c>
      <c r="E257" s="407" t="s">
        <v>869</v>
      </c>
      <c r="F257" s="410">
        <v>3</v>
      </c>
      <c r="G257" s="410">
        <v>111</v>
      </c>
      <c r="H257" s="410">
        <v>1</v>
      </c>
      <c r="I257" s="410">
        <v>37</v>
      </c>
      <c r="J257" s="410">
        <v>1</v>
      </c>
      <c r="K257" s="410">
        <v>37</v>
      </c>
      <c r="L257" s="410">
        <v>0.33333333333333331</v>
      </c>
      <c r="M257" s="410">
        <v>37</v>
      </c>
      <c r="N257" s="410">
        <v>4</v>
      </c>
      <c r="O257" s="410">
        <v>152</v>
      </c>
      <c r="P257" s="479">
        <v>1.3693693693693694</v>
      </c>
      <c r="Q257" s="411">
        <v>38</v>
      </c>
    </row>
    <row r="258" spans="1:17" ht="14.4" customHeight="1" x14ac:dyDescent="0.3">
      <c r="A258" s="406" t="s">
        <v>997</v>
      </c>
      <c r="B258" s="407" t="s">
        <v>828</v>
      </c>
      <c r="C258" s="407" t="s">
        <v>829</v>
      </c>
      <c r="D258" s="407" t="s">
        <v>874</v>
      </c>
      <c r="E258" s="407" t="s">
        <v>875</v>
      </c>
      <c r="F258" s="410">
        <v>1</v>
      </c>
      <c r="G258" s="410">
        <v>664</v>
      </c>
      <c r="H258" s="410">
        <v>1</v>
      </c>
      <c r="I258" s="410">
        <v>664</v>
      </c>
      <c r="J258" s="410">
        <v>1</v>
      </c>
      <c r="K258" s="410">
        <v>676</v>
      </c>
      <c r="L258" s="410">
        <v>1.0180722891566265</v>
      </c>
      <c r="M258" s="410">
        <v>676</v>
      </c>
      <c r="N258" s="410">
        <v>3</v>
      </c>
      <c r="O258" s="410">
        <v>2112</v>
      </c>
      <c r="P258" s="479">
        <v>3.1807228915662651</v>
      </c>
      <c r="Q258" s="411">
        <v>704</v>
      </c>
    </row>
    <row r="259" spans="1:17" ht="14.4" customHeight="1" x14ac:dyDescent="0.3">
      <c r="A259" s="406" t="s">
        <v>997</v>
      </c>
      <c r="B259" s="407" t="s">
        <v>828</v>
      </c>
      <c r="C259" s="407" t="s">
        <v>829</v>
      </c>
      <c r="D259" s="407" t="s">
        <v>878</v>
      </c>
      <c r="E259" s="407" t="s">
        <v>879</v>
      </c>
      <c r="F259" s="410">
        <v>50</v>
      </c>
      <c r="G259" s="410">
        <v>14158</v>
      </c>
      <c r="H259" s="410">
        <v>1</v>
      </c>
      <c r="I259" s="410">
        <v>283.16000000000003</v>
      </c>
      <c r="J259" s="410">
        <v>33</v>
      </c>
      <c r="K259" s="410">
        <v>9405</v>
      </c>
      <c r="L259" s="410">
        <v>0.66428874134764793</v>
      </c>
      <c r="M259" s="410">
        <v>285</v>
      </c>
      <c r="N259" s="410">
        <v>68</v>
      </c>
      <c r="O259" s="410">
        <v>20672</v>
      </c>
      <c r="P259" s="479">
        <v>1.4600932335075576</v>
      </c>
      <c r="Q259" s="411">
        <v>304</v>
      </c>
    </row>
    <row r="260" spans="1:17" ht="14.4" customHeight="1" x14ac:dyDescent="0.3">
      <c r="A260" s="406" t="s">
        <v>997</v>
      </c>
      <c r="B260" s="407" t="s">
        <v>828</v>
      </c>
      <c r="C260" s="407" t="s">
        <v>829</v>
      </c>
      <c r="D260" s="407" t="s">
        <v>880</v>
      </c>
      <c r="E260" s="407" t="s">
        <v>881</v>
      </c>
      <c r="F260" s="410">
        <v>5</v>
      </c>
      <c r="G260" s="410">
        <v>17379</v>
      </c>
      <c r="H260" s="410">
        <v>1</v>
      </c>
      <c r="I260" s="410">
        <v>3475.8</v>
      </c>
      <c r="J260" s="410">
        <v>2</v>
      </c>
      <c r="K260" s="410">
        <v>7010</v>
      </c>
      <c r="L260" s="410">
        <v>0.40336037746705794</v>
      </c>
      <c r="M260" s="410">
        <v>3505</v>
      </c>
      <c r="N260" s="410">
        <v>12</v>
      </c>
      <c r="O260" s="410">
        <v>44484</v>
      </c>
      <c r="P260" s="479">
        <v>2.5596409459692731</v>
      </c>
      <c r="Q260" s="411">
        <v>3707</v>
      </c>
    </row>
    <row r="261" spans="1:17" ht="14.4" customHeight="1" x14ac:dyDescent="0.3">
      <c r="A261" s="406" t="s">
        <v>997</v>
      </c>
      <c r="B261" s="407" t="s">
        <v>828</v>
      </c>
      <c r="C261" s="407" t="s">
        <v>829</v>
      </c>
      <c r="D261" s="407" t="s">
        <v>882</v>
      </c>
      <c r="E261" s="407" t="s">
        <v>883</v>
      </c>
      <c r="F261" s="410">
        <v>24</v>
      </c>
      <c r="G261" s="410">
        <v>11004</v>
      </c>
      <c r="H261" s="410">
        <v>1</v>
      </c>
      <c r="I261" s="410">
        <v>458.5</v>
      </c>
      <c r="J261" s="410">
        <v>18</v>
      </c>
      <c r="K261" s="410">
        <v>8316</v>
      </c>
      <c r="L261" s="410">
        <v>0.75572519083969469</v>
      </c>
      <c r="M261" s="410">
        <v>462</v>
      </c>
      <c r="N261" s="410">
        <v>46</v>
      </c>
      <c r="O261" s="410">
        <v>22724</v>
      </c>
      <c r="P261" s="479">
        <v>2.0650672482733552</v>
      </c>
      <c r="Q261" s="411">
        <v>494</v>
      </c>
    </row>
    <row r="262" spans="1:17" ht="14.4" customHeight="1" x14ac:dyDescent="0.3">
      <c r="A262" s="406" t="s">
        <v>997</v>
      </c>
      <c r="B262" s="407" t="s">
        <v>828</v>
      </c>
      <c r="C262" s="407" t="s">
        <v>829</v>
      </c>
      <c r="D262" s="407" t="s">
        <v>884</v>
      </c>
      <c r="E262" s="407" t="s">
        <v>885</v>
      </c>
      <c r="F262" s="410">
        <v>1</v>
      </c>
      <c r="G262" s="410">
        <v>6094</v>
      </c>
      <c r="H262" s="410">
        <v>1</v>
      </c>
      <c r="I262" s="410">
        <v>6094</v>
      </c>
      <c r="J262" s="410"/>
      <c r="K262" s="410"/>
      <c r="L262" s="410"/>
      <c r="M262" s="410"/>
      <c r="N262" s="410">
        <v>2</v>
      </c>
      <c r="O262" s="410">
        <v>13142</v>
      </c>
      <c r="P262" s="479">
        <v>2.1565474236954381</v>
      </c>
      <c r="Q262" s="411">
        <v>6571</v>
      </c>
    </row>
    <row r="263" spans="1:17" ht="14.4" customHeight="1" x14ac:dyDescent="0.3">
      <c r="A263" s="406" t="s">
        <v>997</v>
      </c>
      <c r="B263" s="407" t="s">
        <v>828</v>
      </c>
      <c r="C263" s="407" t="s">
        <v>829</v>
      </c>
      <c r="D263" s="407" t="s">
        <v>886</v>
      </c>
      <c r="E263" s="407" t="s">
        <v>887</v>
      </c>
      <c r="F263" s="410">
        <v>61</v>
      </c>
      <c r="G263" s="410">
        <v>21456</v>
      </c>
      <c r="H263" s="410">
        <v>1</v>
      </c>
      <c r="I263" s="410">
        <v>351.73770491803276</v>
      </c>
      <c r="J263" s="410">
        <v>51</v>
      </c>
      <c r="K263" s="410">
        <v>18156</v>
      </c>
      <c r="L263" s="410">
        <v>0.84619686800894856</v>
      </c>
      <c r="M263" s="410">
        <v>356</v>
      </c>
      <c r="N263" s="410">
        <v>108</v>
      </c>
      <c r="O263" s="410">
        <v>39960</v>
      </c>
      <c r="P263" s="479">
        <v>1.8624161073825503</v>
      </c>
      <c r="Q263" s="411">
        <v>370</v>
      </c>
    </row>
    <row r="264" spans="1:17" ht="14.4" customHeight="1" x14ac:dyDescent="0.3">
      <c r="A264" s="406" t="s">
        <v>997</v>
      </c>
      <c r="B264" s="407" t="s">
        <v>828</v>
      </c>
      <c r="C264" s="407" t="s">
        <v>829</v>
      </c>
      <c r="D264" s="407" t="s">
        <v>894</v>
      </c>
      <c r="E264" s="407" t="s">
        <v>895</v>
      </c>
      <c r="F264" s="410">
        <v>1</v>
      </c>
      <c r="G264" s="410">
        <v>115</v>
      </c>
      <c r="H264" s="410">
        <v>1</v>
      </c>
      <c r="I264" s="410">
        <v>115</v>
      </c>
      <c r="J264" s="410">
        <v>2</v>
      </c>
      <c r="K264" s="410">
        <v>234</v>
      </c>
      <c r="L264" s="410">
        <v>2.034782608695652</v>
      </c>
      <c r="M264" s="410">
        <v>117</v>
      </c>
      <c r="N264" s="410">
        <v>8</v>
      </c>
      <c r="O264" s="410">
        <v>1000</v>
      </c>
      <c r="P264" s="479">
        <v>8.695652173913043</v>
      </c>
      <c r="Q264" s="411">
        <v>125</v>
      </c>
    </row>
    <row r="265" spans="1:17" ht="14.4" customHeight="1" x14ac:dyDescent="0.3">
      <c r="A265" s="406" t="s">
        <v>997</v>
      </c>
      <c r="B265" s="407" t="s">
        <v>828</v>
      </c>
      <c r="C265" s="407" t="s">
        <v>829</v>
      </c>
      <c r="D265" s="407" t="s">
        <v>896</v>
      </c>
      <c r="E265" s="407" t="s">
        <v>897</v>
      </c>
      <c r="F265" s="410">
        <v>5</v>
      </c>
      <c r="G265" s="410">
        <v>2301</v>
      </c>
      <c r="H265" s="410">
        <v>1</v>
      </c>
      <c r="I265" s="410">
        <v>460.2</v>
      </c>
      <c r="J265" s="410">
        <v>1</v>
      </c>
      <c r="K265" s="410">
        <v>463</v>
      </c>
      <c r="L265" s="410">
        <v>0.20121686223381138</v>
      </c>
      <c r="M265" s="410">
        <v>463</v>
      </c>
      <c r="N265" s="410">
        <v>9</v>
      </c>
      <c r="O265" s="410">
        <v>4455</v>
      </c>
      <c r="P265" s="479">
        <v>1.9361147327249022</v>
      </c>
      <c r="Q265" s="411">
        <v>495</v>
      </c>
    </row>
    <row r="266" spans="1:17" ht="14.4" customHeight="1" x14ac:dyDescent="0.3">
      <c r="A266" s="406" t="s">
        <v>997</v>
      </c>
      <c r="B266" s="407" t="s">
        <v>828</v>
      </c>
      <c r="C266" s="407" t="s">
        <v>829</v>
      </c>
      <c r="D266" s="407" t="s">
        <v>900</v>
      </c>
      <c r="E266" s="407" t="s">
        <v>901</v>
      </c>
      <c r="F266" s="410">
        <v>6</v>
      </c>
      <c r="G266" s="410">
        <v>2604</v>
      </c>
      <c r="H266" s="410">
        <v>1</v>
      </c>
      <c r="I266" s="410">
        <v>434</v>
      </c>
      <c r="J266" s="410">
        <v>7</v>
      </c>
      <c r="K266" s="410">
        <v>3059</v>
      </c>
      <c r="L266" s="410">
        <v>1.174731182795699</v>
      </c>
      <c r="M266" s="410">
        <v>437</v>
      </c>
      <c r="N266" s="410">
        <v>25</v>
      </c>
      <c r="O266" s="410">
        <v>11400</v>
      </c>
      <c r="P266" s="479">
        <v>4.3778801843317972</v>
      </c>
      <c r="Q266" s="411">
        <v>456</v>
      </c>
    </row>
    <row r="267" spans="1:17" ht="14.4" customHeight="1" x14ac:dyDescent="0.3">
      <c r="A267" s="406" t="s">
        <v>997</v>
      </c>
      <c r="B267" s="407" t="s">
        <v>828</v>
      </c>
      <c r="C267" s="407" t="s">
        <v>829</v>
      </c>
      <c r="D267" s="407" t="s">
        <v>902</v>
      </c>
      <c r="E267" s="407" t="s">
        <v>903</v>
      </c>
      <c r="F267" s="410">
        <v>15</v>
      </c>
      <c r="G267" s="410">
        <v>804</v>
      </c>
      <c r="H267" s="410">
        <v>1</v>
      </c>
      <c r="I267" s="410">
        <v>53.6</v>
      </c>
      <c r="J267" s="410">
        <v>8</v>
      </c>
      <c r="K267" s="410">
        <v>432</v>
      </c>
      <c r="L267" s="410">
        <v>0.53731343283582089</v>
      </c>
      <c r="M267" s="410">
        <v>54</v>
      </c>
      <c r="N267" s="410">
        <v>12</v>
      </c>
      <c r="O267" s="410">
        <v>696</v>
      </c>
      <c r="P267" s="479">
        <v>0.86567164179104472</v>
      </c>
      <c r="Q267" s="411">
        <v>58</v>
      </c>
    </row>
    <row r="268" spans="1:17" ht="14.4" customHeight="1" x14ac:dyDescent="0.3">
      <c r="A268" s="406" t="s">
        <v>997</v>
      </c>
      <c r="B268" s="407" t="s">
        <v>828</v>
      </c>
      <c r="C268" s="407" t="s">
        <v>829</v>
      </c>
      <c r="D268" s="407" t="s">
        <v>906</v>
      </c>
      <c r="E268" s="407" t="s">
        <v>907</v>
      </c>
      <c r="F268" s="410">
        <v>430</v>
      </c>
      <c r="G268" s="410">
        <v>71859</v>
      </c>
      <c r="H268" s="410">
        <v>1</v>
      </c>
      <c r="I268" s="410">
        <v>167.11395348837209</v>
      </c>
      <c r="J268" s="410">
        <v>231</v>
      </c>
      <c r="K268" s="410">
        <v>39039</v>
      </c>
      <c r="L268" s="410">
        <v>0.54327224147288444</v>
      </c>
      <c r="M268" s="410">
        <v>169</v>
      </c>
      <c r="N268" s="410">
        <v>615</v>
      </c>
      <c r="O268" s="410">
        <v>107625</v>
      </c>
      <c r="P268" s="479">
        <v>1.4977247108921639</v>
      </c>
      <c r="Q268" s="411">
        <v>175</v>
      </c>
    </row>
    <row r="269" spans="1:17" ht="14.4" customHeight="1" x14ac:dyDescent="0.3">
      <c r="A269" s="406" t="s">
        <v>997</v>
      </c>
      <c r="B269" s="407" t="s">
        <v>828</v>
      </c>
      <c r="C269" s="407" t="s">
        <v>829</v>
      </c>
      <c r="D269" s="407" t="s">
        <v>908</v>
      </c>
      <c r="E269" s="407" t="s">
        <v>909</v>
      </c>
      <c r="F269" s="410">
        <v>6</v>
      </c>
      <c r="G269" s="410">
        <v>478</v>
      </c>
      <c r="H269" s="410">
        <v>1</v>
      </c>
      <c r="I269" s="410">
        <v>79.666666666666671</v>
      </c>
      <c r="J269" s="410">
        <v>2</v>
      </c>
      <c r="K269" s="410">
        <v>162</v>
      </c>
      <c r="L269" s="410">
        <v>0.33891213389121339</v>
      </c>
      <c r="M269" s="410">
        <v>81</v>
      </c>
      <c r="N269" s="410">
        <v>8</v>
      </c>
      <c r="O269" s="410">
        <v>680</v>
      </c>
      <c r="P269" s="479">
        <v>1.4225941422594142</v>
      </c>
      <c r="Q269" s="411">
        <v>85</v>
      </c>
    </row>
    <row r="270" spans="1:17" ht="14.4" customHeight="1" x14ac:dyDescent="0.3">
      <c r="A270" s="406" t="s">
        <v>997</v>
      </c>
      <c r="B270" s="407" t="s">
        <v>828</v>
      </c>
      <c r="C270" s="407" t="s">
        <v>829</v>
      </c>
      <c r="D270" s="407" t="s">
        <v>910</v>
      </c>
      <c r="E270" s="407" t="s">
        <v>911</v>
      </c>
      <c r="F270" s="410">
        <v>11</v>
      </c>
      <c r="G270" s="410">
        <v>1778</v>
      </c>
      <c r="H270" s="410">
        <v>1</v>
      </c>
      <c r="I270" s="410">
        <v>161.63636363636363</v>
      </c>
      <c r="J270" s="410">
        <v>2</v>
      </c>
      <c r="K270" s="410">
        <v>326</v>
      </c>
      <c r="L270" s="410">
        <v>0.18335208098987626</v>
      </c>
      <c r="M270" s="410">
        <v>163</v>
      </c>
      <c r="N270" s="410">
        <v>8</v>
      </c>
      <c r="O270" s="410">
        <v>1352</v>
      </c>
      <c r="P270" s="479">
        <v>0.7604049493813273</v>
      </c>
      <c r="Q270" s="411">
        <v>169</v>
      </c>
    </row>
    <row r="271" spans="1:17" ht="14.4" customHeight="1" x14ac:dyDescent="0.3">
      <c r="A271" s="406" t="s">
        <v>997</v>
      </c>
      <c r="B271" s="407" t="s">
        <v>828</v>
      </c>
      <c r="C271" s="407" t="s">
        <v>829</v>
      </c>
      <c r="D271" s="407" t="s">
        <v>916</v>
      </c>
      <c r="E271" s="407" t="s">
        <v>917</v>
      </c>
      <c r="F271" s="410">
        <v>1</v>
      </c>
      <c r="G271" s="410">
        <v>169</v>
      </c>
      <c r="H271" s="410">
        <v>1</v>
      </c>
      <c r="I271" s="410">
        <v>169</v>
      </c>
      <c r="J271" s="410"/>
      <c r="K271" s="410"/>
      <c r="L271" s="410"/>
      <c r="M271" s="410"/>
      <c r="N271" s="410"/>
      <c r="O271" s="410"/>
      <c r="P271" s="479"/>
      <c r="Q271" s="411"/>
    </row>
    <row r="272" spans="1:17" ht="14.4" customHeight="1" x14ac:dyDescent="0.3">
      <c r="A272" s="406" t="s">
        <v>997</v>
      </c>
      <c r="B272" s="407" t="s">
        <v>828</v>
      </c>
      <c r="C272" s="407" t="s">
        <v>829</v>
      </c>
      <c r="D272" s="407" t="s">
        <v>920</v>
      </c>
      <c r="E272" s="407" t="s">
        <v>921</v>
      </c>
      <c r="F272" s="410">
        <v>1</v>
      </c>
      <c r="G272" s="410">
        <v>243</v>
      </c>
      <c r="H272" s="410">
        <v>1</v>
      </c>
      <c r="I272" s="410">
        <v>243</v>
      </c>
      <c r="J272" s="410">
        <v>1</v>
      </c>
      <c r="K272" s="410">
        <v>247</v>
      </c>
      <c r="L272" s="410">
        <v>1.0164609053497942</v>
      </c>
      <c r="M272" s="410">
        <v>247</v>
      </c>
      <c r="N272" s="410">
        <v>4</v>
      </c>
      <c r="O272" s="410">
        <v>1052</v>
      </c>
      <c r="P272" s="479">
        <v>4.3292181069958851</v>
      </c>
      <c r="Q272" s="411">
        <v>263</v>
      </c>
    </row>
    <row r="273" spans="1:17" ht="14.4" customHeight="1" x14ac:dyDescent="0.3">
      <c r="A273" s="406" t="s">
        <v>997</v>
      </c>
      <c r="B273" s="407" t="s">
        <v>828</v>
      </c>
      <c r="C273" s="407" t="s">
        <v>829</v>
      </c>
      <c r="D273" s="407" t="s">
        <v>922</v>
      </c>
      <c r="E273" s="407" t="s">
        <v>923</v>
      </c>
      <c r="F273" s="410"/>
      <c r="G273" s="410"/>
      <c r="H273" s="410"/>
      <c r="I273" s="410"/>
      <c r="J273" s="410">
        <v>1</v>
      </c>
      <c r="K273" s="410">
        <v>2012</v>
      </c>
      <c r="L273" s="410"/>
      <c r="M273" s="410">
        <v>2012</v>
      </c>
      <c r="N273" s="410">
        <v>1</v>
      </c>
      <c r="O273" s="410">
        <v>2130</v>
      </c>
      <c r="P273" s="479"/>
      <c r="Q273" s="411">
        <v>2130</v>
      </c>
    </row>
    <row r="274" spans="1:17" ht="14.4" customHeight="1" x14ac:dyDescent="0.3">
      <c r="A274" s="406" t="s">
        <v>997</v>
      </c>
      <c r="B274" s="407" t="s">
        <v>828</v>
      </c>
      <c r="C274" s="407" t="s">
        <v>829</v>
      </c>
      <c r="D274" s="407" t="s">
        <v>924</v>
      </c>
      <c r="E274" s="407" t="s">
        <v>925</v>
      </c>
      <c r="F274" s="410">
        <v>6</v>
      </c>
      <c r="G274" s="410">
        <v>1348</v>
      </c>
      <c r="H274" s="410">
        <v>1</v>
      </c>
      <c r="I274" s="410">
        <v>224.66666666666666</v>
      </c>
      <c r="J274" s="410">
        <v>1</v>
      </c>
      <c r="K274" s="410">
        <v>226</v>
      </c>
      <c r="L274" s="410">
        <v>0.16765578635014836</v>
      </c>
      <c r="M274" s="410">
        <v>226</v>
      </c>
      <c r="N274" s="410">
        <v>9</v>
      </c>
      <c r="O274" s="410">
        <v>2178</v>
      </c>
      <c r="P274" s="479">
        <v>1.6157270029673592</v>
      </c>
      <c r="Q274" s="411">
        <v>242</v>
      </c>
    </row>
    <row r="275" spans="1:17" ht="14.4" customHeight="1" x14ac:dyDescent="0.3">
      <c r="A275" s="406" t="s">
        <v>997</v>
      </c>
      <c r="B275" s="407" t="s">
        <v>828</v>
      </c>
      <c r="C275" s="407" t="s">
        <v>829</v>
      </c>
      <c r="D275" s="407" t="s">
        <v>926</v>
      </c>
      <c r="E275" s="407" t="s">
        <v>927</v>
      </c>
      <c r="F275" s="410">
        <v>14</v>
      </c>
      <c r="G275" s="410">
        <v>5746</v>
      </c>
      <c r="H275" s="410">
        <v>1</v>
      </c>
      <c r="I275" s="410">
        <v>410.42857142857144</v>
      </c>
      <c r="J275" s="410">
        <v>6</v>
      </c>
      <c r="K275" s="410">
        <v>2508</v>
      </c>
      <c r="L275" s="410">
        <v>0.43647754959972157</v>
      </c>
      <c r="M275" s="410">
        <v>418</v>
      </c>
      <c r="N275" s="410">
        <v>19</v>
      </c>
      <c r="O275" s="410">
        <v>8037</v>
      </c>
      <c r="P275" s="479">
        <v>1.3987121475809259</v>
      </c>
      <c r="Q275" s="411">
        <v>423</v>
      </c>
    </row>
    <row r="276" spans="1:17" ht="14.4" customHeight="1" x14ac:dyDescent="0.3">
      <c r="A276" s="406" t="s">
        <v>997</v>
      </c>
      <c r="B276" s="407" t="s">
        <v>828</v>
      </c>
      <c r="C276" s="407" t="s">
        <v>829</v>
      </c>
      <c r="D276" s="407" t="s">
        <v>928</v>
      </c>
      <c r="E276" s="407" t="s">
        <v>929</v>
      </c>
      <c r="F276" s="410">
        <v>9</v>
      </c>
      <c r="G276" s="410">
        <v>7209</v>
      </c>
      <c r="H276" s="410">
        <v>1</v>
      </c>
      <c r="I276" s="410">
        <v>801</v>
      </c>
      <c r="J276" s="410">
        <v>3</v>
      </c>
      <c r="K276" s="410">
        <v>2436</v>
      </c>
      <c r="L276" s="410">
        <v>0.3379109446525177</v>
      </c>
      <c r="M276" s="410">
        <v>812</v>
      </c>
      <c r="N276" s="410">
        <v>3</v>
      </c>
      <c r="O276" s="410">
        <v>2541</v>
      </c>
      <c r="P276" s="479">
        <v>0.35247607157719518</v>
      </c>
      <c r="Q276" s="411">
        <v>847</v>
      </c>
    </row>
    <row r="277" spans="1:17" ht="14.4" customHeight="1" x14ac:dyDescent="0.3">
      <c r="A277" s="406" t="s">
        <v>997</v>
      </c>
      <c r="B277" s="407" t="s">
        <v>828</v>
      </c>
      <c r="C277" s="407" t="s">
        <v>829</v>
      </c>
      <c r="D277" s="407" t="s">
        <v>935</v>
      </c>
      <c r="E277" s="407" t="s">
        <v>936</v>
      </c>
      <c r="F277" s="410"/>
      <c r="G277" s="410"/>
      <c r="H277" s="410"/>
      <c r="I277" s="410"/>
      <c r="J277" s="410"/>
      <c r="K277" s="410"/>
      <c r="L277" s="410"/>
      <c r="M277" s="410"/>
      <c r="N277" s="410">
        <v>1</v>
      </c>
      <c r="O277" s="410">
        <v>288</v>
      </c>
      <c r="P277" s="479"/>
      <c r="Q277" s="411">
        <v>288</v>
      </c>
    </row>
    <row r="278" spans="1:17" ht="14.4" customHeight="1" x14ac:dyDescent="0.3">
      <c r="A278" s="406" t="s">
        <v>997</v>
      </c>
      <c r="B278" s="407" t="s">
        <v>828</v>
      </c>
      <c r="C278" s="407" t="s">
        <v>829</v>
      </c>
      <c r="D278" s="407" t="s">
        <v>937</v>
      </c>
      <c r="E278" s="407" t="s">
        <v>938</v>
      </c>
      <c r="F278" s="410">
        <v>11</v>
      </c>
      <c r="G278" s="410">
        <v>11408</v>
      </c>
      <c r="H278" s="410">
        <v>1</v>
      </c>
      <c r="I278" s="410">
        <v>1037.090909090909</v>
      </c>
      <c r="J278" s="410">
        <v>6</v>
      </c>
      <c r="K278" s="410">
        <v>6300</v>
      </c>
      <c r="L278" s="410">
        <v>0.55224403927068721</v>
      </c>
      <c r="M278" s="410">
        <v>1050</v>
      </c>
      <c r="N278" s="410">
        <v>12</v>
      </c>
      <c r="O278" s="410">
        <v>13152</v>
      </c>
      <c r="P278" s="479">
        <v>1.1528751753155679</v>
      </c>
      <c r="Q278" s="411">
        <v>1096</v>
      </c>
    </row>
    <row r="279" spans="1:17" ht="14.4" customHeight="1" x14ac:dyDescent="0.3">
      <c r="A279" s="406" t="s">
        <v>998</v>
      </c>
      <c r="B279" s="407" t="s">
        <v>828</v>
      </c>
      <c r="C279" s="407" t="s">
        <v>829</v>
      </c>
      <c r="D279" s="407" t="s">
        <v>830</v>
      </c>
      <c r="E279" s="407" t="s">
        <v>831</v>
      </c>
      <c r="F279" s="410">
        <v>3</v>
      </c>
      <c r="G279" s="410">
        <v>6246</v>
      </c>
      <c r="H279" s="410">
        <v>1</v>
      </c>
      <c r="I279" s="410">
        <v>2082</v>
      </c>
      <c r="J279" s="410">
        <v>3</v>
      </c>
      <c r="K279" s="410">
        <v>6309</v>
      </c>
      <c r="L279" s="410">
        <v>1.0100864553314122</v>
      </c>
      <c r="M279" s="410">
        <v>2103</v>
      </c>
      <c r="N279" s="410">
        <v>2</v>
      </c>
      <c r="O279" s="410">
        <v>4452</v>
      </c>
      <c r="P279" s="479">
        <v>0.71277617675312199</v>
      </c>
      <c r="Q279" s="411">
        <v>2226</v>
      </c>
    </row>
    <row r="280" spans="1:17" ht="14.4" customHeight="1" x14ac:dyDescent="0.3">
      <c r="A280" s="406" t="s">
        <v>998</v>
      </c>
      <c r="B280" s="407" t="s">
        <v>828</v>
      </c>
      <c r="C280" s="407" t="s">
        <v>829</v>
      </c>
      <c r="D280" s="407" t="s">
        <v>836</v>
      </c>
      <c r="E280" s="407" t="s">
        <v>837</v>
      </c>
      <c r="F280" s="410">
        <v>531</v>
      </c>
      <c r="G280" s="410">
        <v>28508</v>
      </c>
      <c r="H280" s="410">
        <v>1</v>
      </c>
      <c r="I280" s="410">
        <v>53.687382297551792</v>
      </c>
      <c r="J280" s="410">
        <v>472</v>
      </c>
      <c r="K280" s="410">
        <v>25488</v>
      </c>
      <c r="L280" s="410">
        <v>0.89406482390907815</v>
      </c>
      <c r="M280" s="410">
        <v>54</v>
      </c>
      <c r="N280" s="410">
        <v>774</v>
      </c>
      <c r="O280" s="410">
        <v>44892</v>
      </c>
      <c r="P280" s="479">
        <v>1.5747158692296899</v>
      </c>
      <c r="Q280" s="411">
        <v>58</v>
      </c>
    </row>
    <row r="281" spans="1:17" ht="14.4" customHeight="1" x14ac:dyDescent="0.3">
      <c r="A281" s="406" t="s">
        <v>998</v>
      </c>
      <c r="B281" s="407" t="s">
        <v>828</v>
      </c>
      <c r="C281" s="407" t="s">
        <v>829</v>
      </c>
      <c r="D281" s="407" t="s">
        <v>838</v>
      </c>
      <c r="E281" s="407" t="s">
        <v>839</v>
      </c>
      <c r="F281" s="410">
        <v>2113</v>
      </c>
      <c r="G281" s="410">
        <v>257027</v>
      </c>
      <c r="H281" s="410">
        <v>1</v>
      </c>
      <c r="I281" s="410">
        <v>121.64079507808803</v>
      </c>
      <c r="J281" s="410">
        <v>2436</v>
      </c>
      <c r="K281" s="410">
        <v>299628</v>
      </c>
      <c r="L281" s="410">
        <v>1.1657452329910865</v>
      </c>
      <c r="M281" s="410">
        <v>123</v>
      </c>
      <c r="N281" s="410">
        <v>2203</v>
      </c>
      <c r="O281" s="410">
        <v>288593</v>
      </c>
      <c r="P281" s="479">
        <v>1.1228120002956887</v>
      </c>
      <c r="Q281" s="411">
        <v>131</v>
      </c>
    </row>
    <row r="282" spans="1:17" ht="14.4" customHeight="1" x14ac:dyDescent="0.3">
      <c r="A282" s="406" t="s">
        <v>998</v>
      </c>
      <c r="B282" s="407" t="s">
        <v>828</v>
      </c>
      <c r="C282" s="407" t="s">
        <v>829</v>
      </c>
      <c r="D282" s="407" t="s">
        <v>840</v>
      </c>
      <c r="E282" s="407" t="s">
        <v>841</v>
      </c>
      <c r="F282" s="410">
        <v>143</v>
      </c>
      <c r="G282" s="410">
        <v>25068</v>
      </c>
      <c r="H282" s="410">
        <v>1</v>
      </c>
      <c r="I282" s="410">
        <v>175.30069930069931</v>
      </c>
      <c r="J282" s="410">
        <v>140</v>
      </c>
      <c r="K282" s="410">
        <v>24780</v>
      </c>
      <c r="L282" s="410">
        <v>0.9885112494016276</v>
      </c>
      <c r="M282" s="410">
        <v>177</v>
      </c>
      <c r="N282" s="410">
        <v>134</v>
      </c>
      <c r="O282" s="410">
        <v>25326</v>
      </c>
      <c r="P282" s="479">
        <v>1.0102920057443754</v>
      </c>
      <c r="Q282" s="411">
        <v>189</v>
      </c>
    </row>
    <row r="283" spans="1:17" ht="14.4" customHeight="1" x14ac:dyDescent="0.3">
      <c r="A283" s="406" t="s">
        <v>998</v>
      </c>
      <c r="B283" s="407" t="s">
        <v>828</v>
      </c>
      <c r="C283" s="407" t="s">
        <v>829</v>
      </c>
      <c r="D283" s="407" t="s">
        <v>844</v>
      </c>
      <c r="E283" s="407" t="s">
        <v>845</v>
      </c>
      <c r="F283" s="410">
        <v>15</v>
      </c>
      <c r="G283" s="410">
        <v>5730</v>
      </c>
      <c r="H283" s="410">
        <v>1</v>
      </c>
      <c r="I283" s="410">
        <v>382</v>
      </c>
      <c r="J283" s="410">
        <v>18</v>
      </c>
      <c r="K283" s="410">
        <v>6912</v>
      </c>
      <c r="L283" s="410">
        <v>1.206282722513089</v>
      </c>
      <c r="M283" s="410">
        <v>384</v>
      </c>
      <c r="N283" s="410">
        <v>32</v>
      </c>
      <c r="O283" s="410">
        <v>13024</v>
      </c>
      <c r="P283" s="479">
        <v>2.2729493891797556</v>
      </c>
      <c r="Q283" s="411">
        <v>407</v>
      </c>
    </row>
    <row r="284" spans="1:17" ht="14.4" customHeight="1" x14ac:dyDescent="0.3">
      <c r="A284" s="406" t="s">
        <v>998</v>
      </c>
      <c r="B284" s="407" t="s">
        <v>828</v>
      </c>
      <c r="C284" s="407" t="s">
        <v>829</v>
      </c>
      <c r="D284" s="407" t="s">
        <v>846</v>
      </c>
      <c r="E284" s="407" t="s">
        <v>847</v>
      </c>
      <c r="F284" s="410">
        <v>293</v>
      </c>
      <c r="G284" s="410">
        <v>49740</v>
      </c>
      <c r="H284" s="410">
        <v>1</v>
      </c>
      <c r="I284" s="410">
        <v>169.76109215017064</v>
      </c>
      <c r="J284" s="410">
        <v>221</v>
      </c>
      <c r="K284" s="410">
        <v>38012</v>
      </c>
      <c r="L284" s="410">
        <v>0.76421391234418978</v>
      </c>
      <c r="M284" s="410">
        <v>172</v>
      </c>
      <c r="N284" s="410">
        <v>149</v>
      </c>
      <c r="O284" s="410">
        <v>26671</v>
      </c>
      <c r="P284" s="479">
        <v>0.53620828307197421</v>
      </c>
      <c r="Q284" s="411">
        <v>179</v>
      </c>
    </row>
    <row r="285" spans="1:17" ht="14.4" customHeight="1" x14ac:dyDescent="0.3">
      <c r="A285" s="406" t="s">
        <v>998</v>
      </c>
      <c r="B285" s="407" t="s">
        <v>828</v>
      </c>
      <c r="C285" s="407" t="s">
        <v>829</v>
      </c>
      <c r="D285" s="407" t="s">
        <v>850</v>
      </c>
      <c r="E285" s="407" t="s">
        <v>851</v>
      </c>
      <c r="F285" s="410">
        <v>119</v>
      </c>
      <c r="G285" s="410">
        <v>37852</v>
      </c>
      <c r="H285" s="410">
        <v>1</v>
      </c>
      <c r="I285" s="410">
        <v>318.0840336134454</v>
      </c>
      <c r="J285" s="410">
        <v>107</v>
      </c>
      <c r="K285" s="410">
        <v>34454</v>
      </c>
      <c r="L285" s="410">
        <v>0.91022931417098174</v>
      </c>
      <c r="M285" s="410">
        <v>322</v>
      </c>
      <c r="N285" s="410">
        <v>51</v>
      </c>
      <c r="O285" s="410">
        <v>17085</v>
      </c>
      <c r="P285" s="479">
        <v>0.45136320405790975</v>
      </c>
      <c r="Q285" s="411">
        <v>335</v>
      </c>
    </row>
    <row r="286" spans="1:17" ht="14.4" customHeight="1" x14ac:dyDescent="0.3">
      <c r="A286" s="406" t="s">
        <v>998</v>
      </c>
      <c r="B286" s="407" t="s">
        <v>828</v>
      </c>
      <c r="C286" s="407" t="s">
        <v>829</v>
      </c>
      <c r="D286" s="407" t="s">
        <v>852</v>
      </c>
      <c r="E286" s="407" t="s">
        <v>853</v>
      </c>
      <c r="F286" s="410"/>
      <c r="G286" s="410"/>
      <c r="H286" s="410"/>
      <c r="I286" s="410"/>
      <c r="J286" s="410"/>
      <c r="K286" s="410"/>
      <c r="L286" s="410"/>
      <c r="M286" s="410"/>
      <c r="N286" s="410">
        <v>1</v>
      </c>
      <c r="O286" s="410">
        <v>458</v>
      </c>
      <c r="P286" s="479"/>
      <c r="Q286" s="411">
        <v>458</v>
      </c>
    </row>
    <row r="287" spans="1:17" ht="14.4" customHeight="1" x14ac:dyDescent="0.3">
      <c r="A287" s="406" t="s">
        <v>998</v>
      </c>
      <c r="B287" s="407" t="s">
        <v>828</v>
      </c>
      <c r="C287" s="407" t="s">
        <v>829</v>
      </c>
      <c r="D287" s="407" t="s">
        <v>854</v>
      </c>
      <c r="E287" s="407" t="s">
        <v>855</v>
      </c>
      <c r="F287" s="410">
        <v>462</v>
      </c>
      <c r="G287" s="410">
        <v>156746</v>
      </c>
      <c r="H287" s="410">
        <v>1</v>
      </c>
      <c r="I287" s="410">
        <v>339.27705627705626</v>
      </c>
      <c r="J287" s="410">
        <v>547</v>
      </c>
      <c r="K287" s="410">
        <v>186527</v>
      </c>
      <c r="L287" s="410">
        <v>1.1899952789863857</v>
      </c>
      <c r="M287" s="410">
        <v>341</v>
      </c>
      <c r="N287" s="410">
        <v>522</v>
      </c>
      <c r="O287" s="410">
        <v>182178</v>
      </c>
      <c r="P287" s="479">
        <v>1.162249754379697</v>
      </c>
      <c r="Q287" s="411">
        <v>349</v>
      </c>
    </row>
    <row r="288" spans="1:17" ht="14.4" customHeight="1" x14ac:dyDescent="0.3">
      <c r="A288" s="406" t="s">
        <v>998</v>
      </c>
      <c r="B288" s="407" t="s">
        <v>828</v>
      </c>
      <c r="C288" s="407" t="s">
        <v>829</v>
      </c>
      <c r="D288" s="407" t="s">
        <v>862</v>
      </c>
      <c r="E288" s="407" t="s">
        <v>863</v>
      </c>
      <c r="F288" s="410">
        <v>10</v>
      </c>
      <c r="G288" s="410">
        <v>1086</v>
      </c>
      <c r="H288" s="410">
        <v>1</v>
      </c>
      <c r="I288" s="410">
        <v>108.6</v>
      </c>
      <c r="J288" s="410">
        <v>10</v>
      </c>
      <c r="K288" s="410">
        <v>1090</v>
      </c>
      <c r="L288" s="410">
        <v>1.003683241252302</v>
      </c>
      <c r="M288" s="410">
        <v>109</v>
      </c>
      <c r="N288" s="410">
        <v>22</v>
      </c>
      <c r="O288" s="410">
        <v>2574</v>
      </c>
      <c r="P288" s="479">
        <v>2.3701657458563536</v>
      </c>
      <c r="Q288" s="411">
        <v>117</v>
      </c>
    </row>
    <row r="289" spans="1:17" ht="14.4" customHeight="1" x14ac:dyDescent="0.3">
      <c r="A289" s="406" t="s">
        <v>998</v>
      </c>
      <c r="B289" s="407" t="s">
        <v>828</v>
      </c>
      <c r="C289" s="407" t="s">
        <v>829</v>
      </c>
      <c r="D289" s="407" t="s">
        <v>999</v>
      </c>
      <c r="E289" s="407" t="s">
        <v>1000</v>
      </c>
      <c r="F289" s="410"/>
      <c r="G289" s="410"/>
      <c r="H289" s="410"/>
      <c r="I289" s="410"/>
      <c r="J289" s="410"/>
      <c r="K289" s="410"/>
      <c r="L289" s="410"/>
      <c r="M289" s="410"/>
      <c r="N289" s="410">
        <v>1</v>
      </c>
      <c r="O289" s="410">
        <v>211</v>
      </c>
      <c r="P289" s="479"/>
      <c r="Q289" s="411">
        <v>211</v>
      </c>
    </row>
    <row r="290" spans="1:17" ht="14.4" customHeight="1" x14ac:dyDescent="0.3">
      <c r="A290" s="406" t="s">
        <v>998</v>
      </c>
      <c r="B290" s="407" t="s">
        <v>828</v>
      </c>
      <c r="C290" s="407" t="s">
        <v>829</v>
      </c>
      <c r="D290" s="407" t="s">
        <v>864</v>
      </c>
      <c r="E290" s="407" t="s">
        <v>865</v>
      </c>
      <c r="F290" s="410"/>
      <c r="G290" s="410"/>
      <c r="H290" s="410"/>
      <c r="I290" s="410"/>
      <c r="J290" s="410">
        <v>1</v>
      </c>
      <c r="K290" s="410">
        <v>47</v>
      </c>
      <c r="L290" s="410"/>
      <c r="M290" s="410">
        <v>47</v>
      </c>
      <c r="N290" s="410"/>
      <c r="O290" s="410"/>
      <c r="P290" s="479"/>
      <c r="Q290" s="411"/>
    </row>
    <row r="291" spans="1:17" ht="14.4" customHeight="1" x14ac:dyDescent="0.3">
      <c r="A291" s="406" t="s">
        <v>998</v>
      </c>
      <c r="B291" s="407" t="s">
        <v>828</v>
      </c>
      <c r="C291" s="407" t="s">
        <v>829</v>
      </c>
      <c r="D291" s="407" t="s">
        <v>866</v>
      </c>
      <c r="E291" s="407" t="s">
        <v>867</v>
      </c>
      <c r="F291" s="410">
        <v>21</v>
      </c>
      <c r="G291" s="410">
        <v>7785</v>
      </c>
      <c r="H291" s="410">
        <v>1</v>
      </c>
      <c r="I291" s="410">
        <v>370.71428571428572</v>
      </c>
      <c r="J291" s="410">
        <v>45</v>
      </c>
      <c r="K291" s="410">
        <v>16920</v>
      </c>
      <c r="L291" s="410">
        <v>2.1734104046242773</v>
      </c>
      <c r="M291" s="410">
        <v>376</v>
      </c>
      <c r="N291" s="410">
        <v>28</v>
      </c>
      <c r="O291" s="410">
        <v>10836</v>
      </c>
      <c r="P291" s="479">
        <v>1.391907514450867</v>
      </c>
      <c r="Q291" s="411">
        <v>387</v>
      </c>
    </row>
    <row r="292" spans="1:17" ht="14.4" customHeight="1" x14ac:dyDescent="0.3">
      <c r="A292" s="406" t="s">
        <v>998</v>
      </c>
      <c r="B292" s="407" t="s">
        <v>828</v>
      </c>
      <c r="C292" s="407" t="s">
        <v>829</v>
      </c>
      <c r="D292" s="407" t="s">
        <v>868</v>
      </c>
      <c r="E292" s="407" t="s">
        <v>869</v>
      </c>
      <c r="F292" s="410">
        <v>11</v>
      </c>
      <c r="G292" s="410">
        <v>407</v>
      </c>
      <c r="H292" s="410">
        <v>1</v>
      </c>
      <c r="I292" s="410">
        <v>37</v>
      </c>
      <c r="J292" s="410">
        <v>11</v>
      </c>
      <c r="K292" s="410">
        <v>407</v>
      </c>
      <c r="L292" s="410">
        <v>1</v>
      </c>
      <c r="M292" s="410">
        <v>37</v>
      </c>
      <c r="N292" s="410">
        <v>18</v>
      </c>
      <c r="O292" s="410">
        <v>684</v>
      </c>
      <c r="P292" s="479">
        <v>1.6805896805896805</v>
      </c>
      <c r="Q292" s="411">
        <v>38</v>
      </c>
    </row>
    <row r="293" spans="1:17" ht="14.4" customHeight="1" x14ac:dyDescent="0.3">
      <c r="A293" s="406" t="s">
        <v>998</v>
      </c>
      <c r="B293" s="407" t="s">
        <v>828</v>
      </c>
      <c r="C293" s="407" t="s">
        <v>829</v>
      </c>
      <c r="D293" s="407" t="s">
        <v>874</v>
      </c>
      <c r="E293" s="407" t="s">
        <v>875</v>
      </c>
      <c r="F293" s="410">
        <v>33</v>
      </c>
      <c r="G293" s="410">
        <v>22120</v>
      </c>
      <c r="H293" s="410">
        <v>1</v>
      </c>
      <c r="I293" s="410">
        <v>670.30303030303025</v>
      </c>
      <c r="J293" s="410">
        <v>56</v>
      </c>
      <c r="K293" s="410">
        <v>37856</v>
      </c>
      <c r="L293" s="410">
        <v>1.7113924050632912</v>
      </c>
      <c r="M293" s="410">
        <v>676</v>
      </c>
      <c r="N293" s="410">
        <v>41</v>
      </c>
      <c r="O293" s="410">
        <v>28864</v>
      </c>
      <c r="P293" s="479">
        <v>1.304882459312839</v>
      </c>
      <c r="Q293" s="411">
        <v>704</v>
      </c>
    </row>
    <row r="294" spans="1:17" ht="14.4" customHeight="1" x14ac:dyDescent="0.3">
      <c r="A294" s="406" t="s">
        <v>998</v>
      </c>
      <c r="B294" s="407" t="s">
        <v>828</v>
      </c>
      <c r="C294" s="407" t="s">
        <v>829</v>
      </c>
      <c r="D294" s="407" t="s">
        <v>876</v>
      </c>
      <c r="E294" s="407" t="s">
        <v>877</v>
      </c>
      <c r="F294" s="410">
        <v>4</v>
      </c>
      <c r="G294" s="410">
        <v>548</v>
      </c>
      <c r="H294" s="410">
        <v>1</v>
      </c>
      <c r="I294" s="410">
        <v>137</v>
      </c>
      <c r="J294" s="410">
        <v>3</v>
      </c>
      <c r="K294" s="410">
        <v>414</v>
      </c>
      <c r="L294" s="410">
        <v>0.75547445255474455</v>
      </c>
      <c r="M294" s="410">
        <v>138</v>
      </c>
      <c r="N294" s="410">
        <v>1</v>
      </c>
      <c r="O294" s="410">
        <v>147</v>
      </c>
      <c r="P294" s="479">
        <v>0.26824817518248173</v>
      </c>
      <c r="Q294" s="411">
        <v>147</v>
      </c>
    </row>
    <row r="295" spans="1:17" ht="14.4" customHeight="1" x14ac:dyDescent="0.3">
      <c r="A295" s="406" t="s">
        <v>998</v>
      </c>
      <c r="B295" s="407" t="s">
        <v>828</v>
      </c>
      <c r="C295" s="407" t="s">
        <v>829</v>
      </c>
      <c r="D295" s="407" t="s">
        <v>878</v>
      </c>
      <c r="E295" s="407" t="s">
        <v>879</v>
      </c>
      <c r="F295" s="410">
        <v>1691</v>
      </c>
      <c r="G295" s="410">
        <v>478498</v>
      </c>
      <c r="H295" s="410">
        <v>1</v>
      </c>
      <c r="I295" s="410">
        <v>282.96747486694261</v>
      </c>
      <c r="J295" s="410">
        <v>1742</v>
      </c>
      <c r="K295" s="410">
        <v>496470</v>
      </c>
      <c r="L295" s="410">
        <v>1.0375591956497205</v>
      </c>
      <c r="M295" s="410">
        <v>285</v>
      </c>
      <c r="N295" s="410">
        <v>1936</v>
      </c>
      <c r="O295" s="410">
        <v>588544</v>
      </c>
      <c r="P295" s="479">
        <v>1.2299821524854859</v>
      </c>
      <c r="Q295" s="411">
        <v>304</v>
      </c>
    </row>
    <row r="296" spans="1:17" ht="14.4" customHeight="1" x14ac:dyDescent="0.3">
      <c r="A296" s="406" t="s">
        <v>998</v>
      </c>
      <c r="B296" s="407" t="s">
        <v>828</v>
      </c>
      <c r="C296" s="407" t="s">
        <v>829</v>
      </c>
      <c r="D296" s="407" t="s">
        <v>880</v>
      </c>
      <c r="E296" s="407" t="s">
        <v>881</v>
      </c>
      <c r="F296" s="410">
        <v>2</v>
      </c>
      <c r="G296" s="410">
        <v>6970</v>
      </c>
      <c r="H296" s="410">
        <v>1</v>
      </c>
      <c r="I296" s="410">
        <v>3485</v>
      </c>
      <c r="J296" s="410">
        <v>1</v>
      </c>
      <c r="K296" s="410">
        <v>3505</v>
      </c>
      <c r="L296" s="410">
        <v>0.50286944045911053</v>
      </c>
      <c r="M296" s="410">
        <v>3505</v>
      </c>
      <c r="N296" s="410">
        <v>2</v>
      </c>
      <c r="O296" s="410">
        <v>7414</v>
      </c>
      <c r="P296" s="479">
        <v>1.0637015781922525</v>
      </c>
      <c r="Q296" s="411">
        <v>3707</v>
      </c>
    </row>
    <row r="297" spans="1:17" ht="14.4" customHeight="1" x14ac:dyDescent="0.3">
      <c r="A297" s="406" t="s">
        <v>998</v>
      </c>
      <c r="B297" s="407" t="s">
        <v>828</v>
      </c>
      <c r="C297" s="407" t="s">
        <v>829</v>
      </c>
      <c r="D297" s="407" t="s">
        <v>882</v>
      </c>
      <c r="E297" s="407" t="s">
        <v>883</v>
      </c>
      <c r="F297" s="410">
        <v>238</v>
      </c>
      <c r="G297" s="410">
        <v>109136</v>
      </c>
      <c r="H297" s="410">
        <v>1</v>
      </c>
      <c r="I297" s="410">
        <v>458.55462184873949</v>
      </c>
      <c r="J297" s="410">
        <v>274</v>
      </c>
      <c r="K297" s="410">
        <v>126588</v>
      </c>
      <c r="L297" s="410">
        <v>1.1599105702976102</v>
      </c>
      <c r="M297" s="410">
        <v>462</v>
      </c>
      <c r="N297" s="410">
        <v>266</v>
      </c>
      <c r="O297" s="410">
        <v>131404</v>
      </c>
      <c r="P297" s="479">
        <v>1.2040389972144847</v>
      </c>
      <c r="Q297" s="411">
        <v>494</v>
      </c>
    </row>
    <row r="298" spans="1:17" ht="14.4" customHeight="1" x14ac:dyDescent="0.3">
      <c r="A298" s="406" t="s">
        <v>998</v>
      </c>
      <c r="B298" s="407" t="s">
        <v>828</v>
      </c>
      <c r="C298" s="407" t="s">
        <v>829</v>
      </c>
      <c r="D298" s="407" t="s">
        <v>884</v>
      </c>
      <c r="E298" s="407" t="s">
        <v>885</v>
      </c>
      <c r="F298" s="410">
        <v>3</v>
      </c>
      <c r="G298" s="410">
        <v>18444</v>
      </c>
      <c r="H298" s="410">
        <v>1</v>
      </c>
      <c r="I298" s="410">
        <v>6148</v>
      </c>
      <c r="J298" s="410">
        <v>4</v>
      </c>
      <c r="K298" s="410">
        <v>24844</v>
      </c>
      <c r="L298" s="410">
        <v>1.3469963131641727</v>
      </c>
      <c r="M298" s="410">
        <v>6211</v>
      </c>
      <c r="N298" s="410">
        <v>1</v>
      </c>
      <c r="O298" s="410">
        <v>6571</v>
      </c>
      <c r="P298" s="479">
        <v>0.35626762090652786</v>
      </c>
      <c r="Q298" s="411">
        <v>6571</v>
      </c>
    </row>
    <row r="299" spans="1:17" ht="14.4" customHeight="1" x14ac:dyDescent="0.3">
      <c r="A299" s="406" t="s">
        <v>998</v>
      </c>
      <c r="B299" s="407" t="s">
        <v>828</v>
      </c>
      <c r="C299" s="407" t="s">
        <v>829</v>
      </c>
      <c r="D299" s="407" t="s">
        <v>886</v>
      </c>
      <c r="E299" s="407" t="s">
        <v>887</v>
      </c>
      <c r="F299" s="410">
        <v>1877</v>
      </c>
      <c r="G299" s="410">
        <v>660408</v>
      </c>
      <c r="H299" s="410">
        <v>1</v>
      </c>
      <c r="I299" s="410">
        <v>351.84230154501864</v>
      </c>
      <c r="J299" s="410">
        <v>1948</v>
      </c>
      <c r="K299" s="410">
        <v>693488</v>
      </c>
      <c r="L299" s="410">
        <v>1.0500902472410993</v>
      </c>
      <c r="M299" s="410">
        <v>356</v>
      </c>
      <c r="N299" s="410">
        <v>1974</v>
      </c>
      <c r="O299" s="410">
        <v>730380</v>
      </c>
      <c r="P299" s="479">
        <v>1.1059526837954718</v>
      </c>
      <c r="Q299" s="411">
        <v>370</v>
      </c>
    </row>
    <row r="300" spans="1:17" ht="14.4" customHeight="1" x14ac:dyDescent="0.3">
      <c r="A300" s="406" t="s">
        <v>998</v>
      </c>
      <c r="B300" s="407" t="s">
        <v>828</v>
      </c>
      <c r="C300" s="407" t="s">
        <v>829</v>
      </c>
      <c r="D300" s="407" t="s">
        <v>888</v>
      </c>
      <c r="E300" s="407" t="s">
        <v>889</v>
      </c>
      <c r="F300" s="410"/>
      <c r="G300" s="410"/>
      <c r="H300" s="410"/>
      <c r="I300" s="410"/>
      <c r="J300" s="410">
        <v>1</v>
      </c>
      <c r="K300" s="410">
        <v>2917</v>
      </c>
      <c r="L300" s="410"/>
      <c r="M300" s="410">
        <v>2917</v>
      </c>
      <c r="N300" s="410"/>
      <c r="O300" s="410"/>
      <c r="P300" s="479"/>
      <c r="Q300" s="411"/>
    </row>
    <row r="301" spans="1:17" ht="14.4" customHeight="1" x14ac:dyDescent="0.3">
      <c r="A301" s="406" t="s">
        <v>998</v>
      </c>
      <c r="B301" s="407" t="s">
        <v>828</v>
      </c>
      <c r="C301" s="407" t="s">
        <v>829</v>
      </c>
      <c r="D301" s="407" t="s">
        <v>892</v>
      </c>
      <c r="E301" s="407" t="s">
        <v>893</v>
      </c>
      <c r="F301" s="410">
        <v>5</v>
      </c>
      <c r="G301" s="410">
        <v>520</v>
      </c>
      <c r="H301" s="410">
        <v>1</v>
      </c>
      <c r="I301" s="410">
        <v>104</v>
      </c>
      <c r="J301" s="410"/>
      <c r="K301" s="410"/>
      <c r="L301" s="410"/>
      <c r="M301" s="410"/>
      <c r="N301" s="410"/>
      <c r="O301" s="410"/>
      <c r="P301" s="479"/>
      <c r="Q301" s="411"/>
    </row>
    <row r="302" spans="1:17" ht="14.4" customHeight="1" x14ac:dyDescent="0.3">
      <c r="A302" s="406" t="s">
        <v>998</v>
      </c>
      <c r="B302" s="407" t="s">
        <v>828</v>
      </c>
      <c r="C302" s="407" t="s">
        <v>829</v>
      </c>
      <c r="D302" s="407" t="s">
        <v>894</v>
      </c>
      <c r="E302" s="407" t="s">
        <v>895</v>
      </c>
      <c r="F302" s="410">
        <v>191</v>
      </c>
      <c r="G302" s="410">
        <v>22075</v>
      </c>
      <c r="H302" s="410">
        <v>1</v>
      </c>
      <c r="I302" s="410">
        <v>115.57591623036649</v>
      </c>
      <c r="J302" s="410">
        <v>151</v>
      </c>
      <c r="K302" s="410">
        <v>17667</v>
      </c>
      <c r="L302" s="410">
        <v>0.80031710079275198</v>
      </c>
      <c r="M302" s="410">
        <v>117</v>
      </c>
      <c r="N302" s="410">
        <v>187</v>
      </c>
      <c r="O302" s="410">
        <v>23375</v>
      </c>
      <c r="P302" s="479">
        <v>1.058890147225368</v>
      </c>
      <c r="Q302" s="411">
        <v>125</v>
      </c>
    </row>
    <row r="303" spans="1:17" ht="14.4" customHeight="1" x14ac:dyDescent="0.3">
      <c r="A303" s="406" t="s">
        <v>998</v>
      </c>
      <c r="B303" s="407" t="s">
        <v>828</v>
      </c>
      <c r="C303" s="407" t="s">
        <v>829</v>
      </c>
      <c r="D303" s="407" t="s">
        <v>896</v>
      </c>
      <c r="E303" s="407" t="s">
        <v>897</v>
      </c>
      <c r="F303" s="410">
        <v>19</v>
      </c>
      <c r="G303" s="410">
        <v>8731</v>
      </c>
      <c r="H303" s="410">
        <v>1</v>
      </c>
      <c r="I303" s="410">
        <v>459.5263157894737</v>
      </c>
      <c r="J303" s="410">
        <v>31</v>
      </c>
      <c r="K303" s="410">
        <v>14353</v>
      </c>
      <c r="L303" s="410">
        <v>1.6439124957049593</v>
      </c>
      <c r="M303" s="410">
        <v>463</v>
      </c>
      <c r="N303" s="410">
        <v>36</v>
      </c>
      <c r="O303" s="410">
        <v>17820</v>
      </c>
      <c r="P303" s="479">
        <v>2.0410033214981103</v>
      </c>
      <c r="Q303" s="411">
        <v>495</v>
      </c>
    </row>
    <row r="304" spans="1:17" ht="14.4" customHeight="1" x14ac:dyDescent="0.3">
      <c r="A304" s="406" t="s">
        <v>998</v>
      </c>
      <c r="B304" s="407" t="s">
        <v>828</v>
      </c>
      <c r="C304" s="407" t="s">
        <v>829</v>
      </c>
      <c r="D304" s="407" t="s">
        <v>898</v>
      </c>
      <c r="E304" s="407" t="s">
        <v>899</v>
      </c>
      <c r="F304" s="410">
        <v>1</v>
      </c>
      <c r="G304" s="410">
        <v>1261</v>
      </c>
      <c r="H304" s="410">
        <v>1</v>
      </c>
      <c r="I304" s="410">
        <v>1261</v>
      </c>
      <c r="J304" s="410"/>
      <c r="K304" s="410"/>
      <c r="L304" s="410"/>
      <c r="M304" s="410"/>
      <c r="N304" s="410"/>
      <c r="O304" s="410"/>
      <c r="P304" s="479"/>
      <c r="Q304" s="411"/>
    </row>
    <row r="305" spans="1:17" ht="14.4" customHeight="1" x14ac:dyDescent="0.3">
      <c r="A305" s="406" t="s">
        <v>998</v>
      </c>
      <c r="B305" s="407" t="s">
        <v>828</v>
      </c>
      <c r="C305" s="407" t="s">
        <v>829</v>
      </c>
      <c r="D305" s="407" t="s">
        <v>900</v>
      </c>
      <c r="E305" s="407" t="s">
        <v>901</v>
      </c>
      <c r="F305" s="410">
        <v>14</v>
      </c>
      <c r="G305" s="410">
        <v>6061</v>
      </c>
      <c r="H305" s="410">
        <v>1</v>
      </c>
      <c r="I305" s="410">
        <v>432.92857142857144</v>
      </c>
      <c r="J305" s="410">
        <v>12</v>
      </c>
      <c r="K305" s="410">
        <v>5244</v>
      </c>
      <c r="L305" s="410">
        <v>0.86520376175548586</v>
      </c>
      <c r="M305" s="410">
        <v>437</v>
      </c>
      <c r="N305" s="410">
        <v>19</v>
      </c>
      <c r="O305" s="410">
        <v>8664</v>
      </c>
      <c r="P305" s="479">
        <v>1.4294670846394983</v>
      </c>
      <c r="Q305" s="411">
        <v>456</v>
      </c>
    </row>
    <row r="306" spans="1:17" ht="14.4" customHeight="1" x14ac:dyDescent="0.3">
      <c r="A306" s="406" t="s">
        <v>998</v>
      </c>
      <c r="B306" s="407" t="s">
        <v>828</v>
      </c>
      <c r="C306" s="407" t="s">
        <v>829</v>
      </c>
      <c r="D306" s="407" t="s">
        <v>902</v>
      </c>
      <c r="E306" s="407" t="s">
        <v>903</v>
      </c>
      <c r="F306" s="410">
        <v>1770</v>
      </c>
      <c r="G306" s="410">
        <v>94964</v>
      </c>
      <c r="H306" s="410">
        <v>1</v>
      </c>
      <c r="I306" s="410">
        <v>53.65197740112994</v>
      </c>
      <c r="J306" s="410">
        <v>1542</v>
      </c>
      <c r="K306" s="410">
        <v>83268</v>
      </c>
      <c r="L306" s="410">
        <v>0.87683753843561774</v>
      </c>
      <c r="M306" s="410">
        <v>54</v>
      </c>
      <c r="N306" s="410">
        <v>1648</v>
      </c>
      <c r="O306" s="410">
        <v>95584</v>
      </c>
      <c r="P306" s="479">
        <v>1.0065287898572091</v>
      </c>
      <c r="Q306" s="411">
        <v>58</v>
      </c>
    </row>
    <row r="307" spans="1:17" ht="14.4" customHeight="1" x14ac:dyDescent="0.3">
      <c r="A307" s="406" t="s">
        <v>998</v>
      </c>
      <c r="B307" s="407" t="s">
        <v>828</v>
      </c>
      <c r="C307" s="407" t="s">
        <v>829</v>
      </c>
      <c r="D307" s="407" t="s">
        <v>906</v>
      </c>
      <c r="E307" s="407" t="s">
        <v>907</v>
      </c>
      <c r="F307" s="410">
        <v>5828</v>
      </c>
      <c r="G307" s="410">
        <v>972996</v>
      </c>
      <c r="H307" s="410">
        <v>1</v>
      </c>
      <c r="I307" s="410">
        <v>166.95195607412492</v>
      </c>
      <c r="J307" s="410">
        <v>7403</v>
      </c>
      <c r="K307" s="410">
        <v>1251107</v>
      </c>
      <c r="L307" s="410">
        <v>1.2858295409230871</v>
      </c>
      <c r="M307" s="410">
        <v>169</v>
      </c>
      <c r="N307" s="410">
        <v>7302</v>
      </c>
      <c r="O307" s="410">
        <v>1277850</v>
      </c>
      <c r="P307" s="479">
        <v>1.3133147515508801</v>
      </c>
      <c r="Q307" s="411">
        <v>175</v>
      </c>
    </row>
    <row r="308" spans="1:17" ht="14.4" customHeight="1" x14ac:dyDescent="0.3">
      <c r="A308" s="406" t="s">
        <v>998</v>
      </c>
      <c r="B308" s="407" t="s">
        <v>828</v>
      </c>
      <c r="C308" s="407" t="s">
        <v>829</v>
      </c>
      <c r="D308" s="407" t="s">
        <v>908</v>
      </c>
      <c r="E308" s="407" t="s">
        <v>909</v>
      </c>
      <c r="F308" s="410">
        <v>65</v>
      </c>
      <c r="G308" s="410">
        <v>5187</v>
      </c>
      <c r="H308" s="410">
        <v>1</v>
      </c>
      <c r="I308" s="410">
        <v>79.8</v>
      </c>
      <c r="J308" s="410">
        <v>110</v>
      </c>
      <c r="K308" s="410">
        <v>8910</v>
      </c>
      <c r="L308" s="410">
        <v>1.7177559282822441</v>
      </c>
      <c r="M308" s="410">
        <v>81</v>
      </c>
      <c r="N308" s="410">
        <v>84</v>
      </c>
      <c r="O308" s="410">
        <v>7140</v>
      </c>
      <c r="P308" s="479">
        <v>1.3765182186234817</v>
      </c>
      <c r="Q308" s="411">
        <v>85</v>
      </c>
    </row>
    <row r="309" spans="1:17" ht="14.4" customHeight="1" x14ac:dyDescent="0.3">
      <c r="A309" s="406" t="s">
        <v>998</v>
      </c>
      <c r="B309" s="407" t="s">
        <v>828</v>
      </c>
      <c r="C309" s="407" t="s">
        <v>829</v>
      </c>
      <c r="D309" s="407" t="s">
        <v>993</v>
      </c>
      <c r="E309" s="407" t="s">
        <v>994</v>
      </c>
      <c r="F309" s="410"/>
      <c r="G309" s="410"/>
      <c r="H309" s="410"/>
      <c r="I309" s="410"/>
      <c r="J309" s="410">
        <v>4</v>
      </c>
      <c r="K309" s="410">
        <v>664</v>
      </c>
      <c r="L309" s="410"/>
      <c r="M309" s="410">
        <v>166</v>
      </c>
      <c r="N309" s="410"/>
      <c r="O309" s="410"/>
      <c r="P309" s="479"/>
      <c r="Q309" s="411"/>
    </row>
    <row r="310" spans="1:17" ht="14.4" customHeight="1" x14ac:dyDescent="0.3">
      <c r="A310" s="406" t="s">
        <v>998</v>
      </c>
      <c r="B310" s="407" t="s">
        <v>828</v>
      </c>
      <c r="C310" s="407" t="s">
        <v>829</v>
      </c>
      <c r="D310" s="407" t="s">
        <v>910</v>
      </c>
      <c r="E310" s="407" t="s">
        <v>911</v>
      </c>
      <c r="F310" s="410">
        <v>7</v>
      </c>
      <c r="G310" s="410">
        <v>1126</v>
      </c>
      <c r="H310" s="410">
        <v>1</v>
      </c>
      <c r="I310" s="410">
        <v>160.85714285714286</v>
      </c>
      <c r="J310" s="410">
        <v>5</v>
      </c>
      <c r="K310" s="410">
        <v>815</v>
      </c>
      <c r="L310" s="410">
        <v>0.72380106571936054</v>
      </c>
      <c r="M310" s="410">
        <v>163</v>
      </c>
      <c r="N310" s="410">
        <v>7</v>
      </c>
      <c r="O310" s="410">
        <v>1183</v>
      </c>
      <c r="P310" s="479">
        <v>1.0506216696269983</v>
      </c>
      <c r="Q310" s="411">
        <v>169</v>
      </c>
    </row>
    <row r="311" spans="1:17" ht="14.4" customHeight="1" x14ac:dyDescent="0.3">
      <c r="A311" s="406" t="s">
        <v>998</v>
      </c>
      <c r="B311" s="407" t="s">
        <v>828</v>
      </c>
      <c r="C311" s="407" t="s">
        <v>829</v>
      </c>
      <c r="D311" s="407" t="s">
        <v>912</v>
      </c>
      <c r="E311" s="407" t="s">
        <v>913</v>
      </c>
      <c r="F311" s="410"/>
      <c r="G311" s="410"/>
      <c r="H311" s="410"/>
      <c r="I311" s="410"/>
      <c r="J311" s="410"/>
      <c r="K311" s="410"/>
      <c r="L311" s="410"/>
      <c r="M311" s="410"/>
      <c r="N311" s="410">
        <v>1</v>
      </c>
      <c r="O311" s="410">
        <v>29</v>
      </c>
      <c r="P311" s="479"/>
      <c r="Q311" s="411">
        <v>29</v>
      </c>
    </row>
    <row r="312" spans="1:17" ht="14.4" customHeight="1" x14ac:dyDescent="0.3">
      <c r="A312" s="406" t="s">
        <v>998</v>
      </c>
      <c r="B312" s="407" t="s">
        <v>828</v>
      </c>
      <c r="C312" s="407" t="s">
        <v>829</v>
      </c>
      <c r="D312" s="407" t="s">
        <v>914</v>
      </c>
      <c r="E312" s="407" t="s">
        <v>915</v>
      </c>
      <c r="F312" s="410">
        <v>3</v>
      </c>
      <c r="G312" s="410">
        <v>3018</v>
      </c>
      <c r="H312" s="410">
        <v>1</v>
      </c>
      <c r="I312" s="410">
        <v>1006</v>
      </c>
      <c r="J312" s="410"/>
      <c r="K312" s="410"/>
      <c r="L312" s="410"/>
      <c r="M312" s="410"/>
      <c r="N312" s="410"/>
      <c r="O312" s="410"/>
      <c r="P312" s="479"/>
      <c r="Q312" s="411"/>
    </row>
    <row r="313" spans="1:17" ht="14.4" customHeight="1" x14ac:dyDescent="0.3">
      <c r="A313" s="406" t="s">
        <v>998</v>
      </c>
      <c r="B313" s="407" t="s">
        <v>828</v>
      </c>
      <c r="C313" s="407" t="s">
        <v>829</v>
      </c>
      <c r="D313" s="407" t="s">
        <v>916</v>
      </c>
      <c r="E313" s="407" t="s">
        <v>917</v>
      </c>
      <c r="F313" s="410"/>
      <c r="G313" s="410"/>
      <c r="H313" s="410"/>
      <c r="I313" s="410"/>
      <c r="J313" s="410">
        <v>1</v>
      </c>
      <c r="K313" s="410">
        <v>170</v>
      </c>
      <c r="L313" s="410"/>
      <c r="M313" s="410">
        <v>170</v>
      </c>
      <c r="N313" s="410">
        <v>1</v>
      </c>
      <c r="O313" s="410">
        <v>176</v>
      </c>
      <c r="P313" s="479"/>
      <c r="Q313" s="411">
        <v>176</v>
      </c>
    </row>
    <row r="314" spans="1:17" ht="14.4" customHeight="1" x14ac:dyDescent="0.3">
      <c r="A314" s="406" t="s">
        <v>998</v>
      </c>
      <c r="B314" s="407" t="s">
        <v>828</v>
      </c>
      <c r="C314" s="407" t="s">
        <v>829</v>
      </c>
      <c r="D314" s="407" t="s">
        <v>918</v>
      </c>
      <c r="E314" s="407" t="s">
        <v>919</v>
      </c>
      <c r="F314" s="410">
        <v>6</v>
      </c>
      <c r="G314" s="410">
        <v>13524</v>
      </c>
      <c r="H314" s="410">
        <v>1</v>
      </c>
      <c r="I314" s="410">
        <v>2254</v>
      </c>
      <c r="J314" s="410"/>
      <c r="K314" s="410"/>
      <c r="L314" s="410"/>
      <c r="M314" s="410"/>
      <c r="N314" s="410"/>
      <c r="O314" s="410"/>
      <c r="P314" s="479"/>
      <c r="Q314" s="411"/>
    </row>
    <row r="315" spans="1:17" ht="14.4" customHeight="1" x14ac:dyDescent="0.3">
      <c r="A315" s="406" t="s">
        <v>998</v>
      </c>
      <c r="B315" s="407" t="s">
        <v>828</v>
      </c>
      <c r="C315" s="407" t="s">
        <v>829</v>
      </c>
      <c r="D315" s="407" t="s">
        <v>920</v>
      </c>
      <c r="E315" s="407" t="s">
        <v>921</v>
      </c>
      <c r="F315" s="410">
        <v>23</v>
      </c>
      <c r="G315" s="410">
        <v>5646</v>
      </c>
      <c r="H315" s="410">
        <v>1</v>
      </c>
      <c r="I315" s="410">
        <v>245.47826086956522</v>
      </c>
      <c r="J315" s="410">
        <v>39</v>
      </c>
      <c r="K315" s="410">
        <v>9633</v>
      </c>
      <c r="L315" s="410">
        <v>1.7061636556854409</v>
      </c>
      <c r="M315" s="410">
        <v>247</v>
      </c>
      <c r="N315" s="410">
        <v>39</v>
      </c>
      <c r="O315" s="410">
        <v>10257</v>
      </c>
      <c r="P315" s="479">
        <v>1.8166843783209352</v>
      </c>
      <c r="Q315" s="411">
        <v>263</v>
      </c>
    </row>
    <row r="316" spans="1:17" ht="14.4" customHeight="1" x14ac:dyDescent="0.3">
      <c r="A316" s="406" t="s">
        <v>998</v>
      </c>
      <c r="B316" s="407" t="s">
        <v>828</v>
      </c>
      <c r="C316" s="407" t="s">
        <v>829</v>
      </c>
      <c r="D316" s="407" t="s">
        <v>922</v>
      </c>
      <c r="E316" s="407" t="s">
        <v>923</v>
      </c>
      <c r="F316" s="410">
        <v>17</v>
      </c>
      <c r="G316" s="410">
        <v>34076</v>
      </c>
      <c r="H316" s="410">
        <v>1</v>
      </c>
      <c r="I316" s="410">
        <v>2004.4705882352941</v>
      </c>
      <c r="J316" s="410">
        <v>40</v>
      </c>
      <c r="K316" s="410">
        <v>80480</v>
      </c>
      <c r="L316" s="410">
        <v>2.3617795515905624</v>
      </c>
      <c r="M316" s="410">
        <v>2012</v>
      </c>
      <c r="N316" s="410">
        <v>21</v>
      </c>
      <c r="O316" s="410">
        <v>44730</v>
      </c>
      <c r="P316" s="479">
        <v>1.3126540673788003</v>
      </c>
      <c r="Q316" s="411">
        <v>2130</v>
      </c>
    </row>
    <row r="317" spans="1:17" ht="14.4" customHeight="1" x14ac:dyDescent="0.3">
      <c r="A317" s="406" t="s">
        <v>998</v>
      </c>
      <c r="B317" s="407" t="s">
        <v>828</v>
      </c>
      <c r="C317" s="407" t="s">
        <v>829</v>
      </c>
      <c r="D317" s="407" t="s">
        <v>924</v>
      </c>
      <c r="E317" s="407" t="s">
        <v>925</v>
      </c>
      <c r="F317" s="410">
        <v>15</v>
      </c>
      <c r="G317" s="410">
        <v>3365</v>
      </c>
      <c r="H317" s="410">
        <v>1</v>
      </c>
      <c r="I317" s="410">
        <v>224.33333333333334</v>
      </c>
      <c r="J317" s="410">
        <v>26</v>
      </c>
      <c r="K317" s="410">
        <v>5876</v>
      </c>
      <c r="L317" s="410">
        <v>1.7462109955423477</v>
      </c>
      <c r="M317" s="410">
        <v>226</v>
      </c>
      <c r="N317" s="410">
        <v>29</v>
      </c>
      <c r="O317" s="410">
        <v>7018</v>
      </c>
      <c r="P317" s="479">
        <v>2.085586924219911</v>
      </c>
      <c r="Q317" s="411">
        <v>242</v>
      </c>
    </row>
    <row r="318" spans="1:17" ht="14.4" customHeight="1" x14ac:dyDescent="0.3">
      <c r="A318" s="406" t="s">
        <v>998</v>
      </c>
      <c r="B318" s="407" t="s">
        <v>828</v>
      </c>
      <c r="C318" s="407" t="s">
        <v>829</v>
      </c>
      <c r="D318" s="407" t="s">
        <v>926</v>
      </c>
      <c r="E318" s="407" t="s">
        <v>927</v>
      </c>
      <c r="F318" s="410">
        <v>5</v>
      </c>
      <c r="G318" s="410">
        <v>2060</v>
      </c>
      <c r="H318" s="410">
        <v>1</v>
      </c>
      <c r="I318" s="410">
        <v>412</v>
      </c>
      <c r="J318" s="410">
        <v>8</v>
      </c>
      <c r="K318" s="410">
        <v>3344</v>
      </c>
      <c r="L318" s="410">
        <v>1.6233009708737864</v>
      </c>
      <c r="M318" s="410">
        <v>418</v>
      </c>
      <c r="N318" s="410">
        <v>4</v>
      </c>
      <c r="O318" s="410">
        <v>1692</v>
      </c>
      <c r="P318" s="479">
        <v>0.82135922330097089</v>
      </c>
      <c r="Q318" s="411">
        <v>423</v>
      </c>
    </row>
    <row r="319" spans="1:17" ht="14.4" customHeight="1" x14ac:dyDescent="0.3">
      <c r="A319" s="406" t="s">
        <v>998</v>
      </c>
      <c r="B319" s="407" t="s">
        <v>828</v>
      </c>
      <c r="C319" s="407" t="s">
        <v>829</v>
      </c>
      <c r="D319" s="407" t="s">
        <v>928</v>
      </c>
      <c r="E319" s="407" t="s">
        <v>929</v>
      </c>
      <c r="F319" s="410"/>
      <c r="G319" s="410"/>
      <c r="H319" s="410"/>
      <c r="I319" s="410"/>
      <c r="J319" s="410">
        <v>1</v>
      </c>
      <c r="K319" s="410">
        <v>812</v>
      </c>
      <c r="L319" s="410"/>
      <c r="M319" s="410">
        <v>812</v>
      </c>
      <c r="N319" s="410"/>
      <c r="O319" s="410"/>
      <c r="P319" s="479"/>
      <c r="Q319" s="411"/>
    </row>
    <row r="320" spans="1:17" ht="14.4" customHeight="1" x14ac:dyDescent="0.3">
      <c r="A320" s="406" t="s">
        <v>998</v>
      </c>
      <c r="B320" s="407" t="s">
        <v>828</v>
      </c>
      <c r="C320" s="407" t="s">
        <v>829</v>
      </c>
      <c r="D320" s="407" t="s">
        <v>930</v>
      </c>
      <c r="E320" s="407" t="s">
        <v>837</v>
      </c>
      <c r="F320" s="410"/>
      <c r="G320" s="410"/>
      <c r="H320" s="410"/>
      <c r="I320" s="410"/>
      <c r="J320" s="410"/>
      <c r="K320" s="410"/>
      <c r="L320" s="410"/>
      <c r="M320" s="410"/>
      <c r="N320" s="410">
        <v>4</v>
      </c>
      <c r="O320" s="410">
        <v>148</v>
      </c>
      <c r="P320" s="479"/>
      <c r="Q320" s="411">
        <v>37</v>
      </c>
    </row>
    <row r="321" spans="1:17" ht="14.4" customHeight="1" x14ac:dyDescent="0.3">
      <c r="A321" s="406" t="s">
        <v>998</v>
      </c>
      <c r="B321" s="407" t="s">
        <v>828</v>
      </c>
      <c r="C321" s="407" t="s">
        <v>829</v>
      </c>
      <c r="D321" s="407" t="s">
        <v>931</v>
      </c>
      <c r="E321" s="407" t="s">
        <v>932</v>
      </c>
      <c r="F321" s="410">
        <v>5</v>
      </c>
      <c r="G321" s="410">
        <v>25360</v>
      </c>
      <c r="H321" s="410">
        <v>1</v>
      </c>
      <c r="I321" s="410">
        <v>5072</v>
      </c>
      <c r="J321" s="410"/>
      <c r="K321" s="410"/>
      <c r="L321" s="410"/>
      <c r="M321" s="410"/>
      <c r="N321" s="410"/>
      <c r="O321" s="410"/>
      <c r="P321" s="479"/>
      <c r="Q321" s="411"/>
    </row>
    <row r="322" spans="1:17" ht="14.4" customHeight="1" x14ac:dyDescent="0.3">
      <c r="A322" s="406" t="s">
        <v>998</v>
      </c>
      <c r="B322" s="407" t="s">
        <v>828</v>
      </c>
      <c r="C322" s="407" t="s">
        <v>829</v>
      </c>
      <c r="D322" s="407" t="s">
        <v>933</v>
      </c>
      <c r="E322" s="407" t="s">
        <v>934</v>
      </c>
      <c r="F322" s="410"/>
      <c r="G322" s="410"/>
      <c r="H322" s="410"/>
      <c r="I322" s="410"/>
      <c r="J322" s="410"/>
      <c r="K322" s="410"/>
      <c r="L322" s="410"/>
      <c r="M322" s="410"/>
      <c r="N322" s="410">
        <v>19</v>
      </c>
      <c r="O322" s="410">
        <v>20045</v>
      </c>
      <c r="P322" s="479"/>
      <c r="Q322" s="411">
        <v>1055</v>
      </c>
    </row>
    <row r="323" spans="1:17" ht="14.4" customHeight="1" x14ac:dyDescent="0.3">
      <c r="A323" s="406" t="s">
        <v>998</v>
      </c>
      <c r="B323" s="407" t="s">
        <v>828</v>
      </c>
      <c r="C323" s="407" t="s">
        <v>829</v>
      </c>
      <c r="D323" s="407" t="s">
        <v>935</v>
      </c>
      <c r="E323" s="407" t="s">
        <v>936</v>
      </c>
      <c r="F323" s="410"/>
      <c r="G323" s="410"/>
      <c r="H323" s="410"/>
      <c r="I323" s="410"/>
      <c r="J323" s="410">
        <v>1</v>
      </c>
      <c r="K323" s="410">
        <v>269</v>
      </c>
      <c r="L323" s="410"/>
      <c r="M323" s="410">
        <v>269</v>
      </c>
      <c r="N323" s="410">
        <v>1</v>
      </c>
      <c r="O323" s="410">
        <v>288</v>
      </c>
      <c r="P323" s="479"/>
      <c r="Q323" s="411">
        <v>288</v>
      </c>
    </row>
    <row r="324" spans="1:17" ht="14.4" customHeight="1" x14ac:dyDescent="0.3">
      <c r="A324" s="406" t="s">
        <v>998</v>
      </c>
      <c r="B324" s="407" t="s">
        <v>828</v>
      </c>
      <c r="C324" s="407" t="s">
        <v>829</v>
      </c>
      <c r="D324" s="407" t="s">
        <v>937</v>
      </c>
      <c r="E324" s="407" t="s">
        <v>938</v>
      </c>
      <c r="F324" s="410">
        <v>1</v>
      </c>
      <c r="G324" s="410">
        <v>1042</v>
      </c>
      <c r="H324" s="410">
        <v>1</v>
      </c>
      <c r="I324" s="410">
        <v>1042</v>
      </c>
      <c r="J324" s="410">
        <v>3</v>
      </c>
      <c r="K324" s="410">
        <v>3150</v>
      </c>
      <c r="L324" s="410">
        <v>3.0230326295585415</v>
      </c>
      <c r="M324" s="410">
        <v>1050</v>
      </c>
      <c r="N324" s="410">
        <v>1</v>
      </c>
      <c r="O324" s="410">
        <v>1096</v>
      </c>
      <c r="P324" s="479">
        <v>1.051823416506718</v>
      </c>
      <c r="Q324" s="411">
        <v>1096</v>
      </c>
    </row>
    <row r="325" spans="1:17" ht="14.4" customHeight="1" x14ac:dyDescent="0.3">
      <c r="A325" s="406" t="s">
        <v>998</v>
      </c>
      <c r="B325" s="407" t="s">
        <v>828</v>
      </c>
      <c r="C325" s="407" t="s">
        <v>829</v>
      </c>
      <c r="D325" s="407" t="s">
        <v>943</v>
      </c>
      <c r="E325" s="407" t="s">
        <v>944</v>
      </c>
      <c r="F325" s="410"/>
      <c r="G325" s="410"/>
      <c r="H325" s="410"/>
      <c r="I325" s="410"/>
      <c r="J325" s="410">
        <v>4</v>
      </c>
      <c r="K325" s="410">
        <v>1224</v>
      </c>
      <c r="L325" s="410"/>
      <c r="M325" s="410">
        <v>306</v>
      </c>
      <c r="N325" s="410">
        <v>1</v>
      </c>
      <c r="O325" s="410">
        <v>314</v>
      </c>
      <c r="P325" s="479"/>
      <c r="Q325" s="411">
        <v>314</v>
      </c>
    </row>
    <row r="326" spans="1:17" ht="14.4" customHeight="1" x14ac:dyDescent="0.3">
      <c r="A326" s="406" t="s">
        <v>1001</v>
      </c>
      <c r="B326" s="407" t="s">
        <v>828</v>
      </c>
      <c r="C326" s="407" t="s">
        <v>829</v>
      </c>
      <c r="D326" s="407" t="s">
        <v>830</v>
      </c>
      <c r="E326" s="407" t="s">
        <v>831</v>
      </c>
      <c r="F326" s="410">
        <v>3</v>
      </c>
      <c r="G326" s="410">
        <v>6219</v>
      </c>
      <c r="H326" s="410">
        <v>1</v>
      </c>
      <c r="I326" s="410">
        <v>2073</v>
      </c>
      <c r="J326" s="410">
        <v>2</v>
      </c>
      <c r="K326" s="410">
        <v>4206</v>
      </c>
      <c r="L326" s="410">
        <v>0.67631452001929571</v>
      </c>
      <c r="M326" s="410">
        <v>2103</v>
      </c>
      <c r="N326" s="410">
        <v>4</v>
      </c>
      <c r="O326" s="410">
        <v>8904</v>
      </c>
      <c r="P326" s="479">
        <v>1.4317414375301496</v>
      </c>
      <c r="Q326" s="411">
        <v>2226</v>
      </c>
    </row>
    <row r="327" spans="1:17" ht="14.4" customHeight="1" x14ac:dyDescent="0.3">
      <c r="A327" s="406" t="s">
        <v>1001</v>
      </c>
      <c r="B327" s="407" t="s">
        <v>828</v>
      </c>
      <c r="C327" s="407" t="s">
        <v>829</v>
      </c>
      <c r="D327" s="407" t="s">
        <v>836</v>
      </c>
      <c r="E327" s="407" t="s">
        <v>837</v>
      </c>
      <c r="F327" s="410">
        <v>6</v>
      </c>
      <c r="G327" s="410">
        <v>318</v>
      </c>
      <c r="H327" s="410">
        <v>1</v>
      </c>
      <c r="I327" s="410">
        <v>53</v>
      </c>
      <c r="J327" s="410">
        <v>6</v>
      </c>
      <c r="K327" s="410">
        <v>324</v>
      </c>
      <c r="L327" s="410">
        <v>1.0188679245283019</v>
      </c>
      <c r="M327" s="410">
        <v>54</v>
      </c>
      <c r="N327" s="410">
        <v>18</v>
      </c>
      <c r="O327" s="410">
        <v>1044</v>
      </c>
      <c r="P327" s="479">
        <v>3.2830188679245285</v>
      </c>
      <c r="Q327" s="411">
        <v>58</v>
      </c>
    </row>
    <row r="328" spans="1:17" ht="14.4" customHeight="1" x14ac:dyDescent="0.3">
      <c r="A328" s="406" t="s">
        <v>1001</v>
      </c>
      <c r="B328" s="407" t="s">
        <v>828</v>
      </c>
      <c r="C328" s="407" t="s">
        <v>829</v>
      </c>
      <c r="D328" s="407" t="s">
        <v>838</v>
      </c>
      <c r="E328" s="407" t="s">
        <v>839</v>
      </c>
      <c r="F328" s="410">
        <v>12</v>
      </c>
      <c r="G328" s="410">
        <v>1462</v>
      </c>
      <c r="H328" s="410">
        <v>1</v>
      </c>
      <c r="I328" s="410">
        <v>121.83333333333333</v>
      </c>
      <c r="J328" s="410">
        <v>26</v>
      </c>
      <c r="K328" s="410">
        <v>3198</v>
      </c>
      <c r="L328" s="410">
        <v>2.1874145006839947</v>
      </c>
      <c r="M328" s="410">
        <v>123</v>
      </c>
      <c r="N328" s="410">
        <v>42</v>
      </c>
      <c r="O328" s="410">
        <v>5502</v>
      </c>
      <c r="P328" s="479">
        <v>3.7633378932968538</v>
      </c>
      <c r="Q328" s="411">
        <v>131</v>
      </c>
    </row>
    <row r="329" spans="1:17" ht="14.4" customHeight="1" x14ac:dyDescent="0.3">
      <c r="A329" s="406" t="s">
        <v>1001</v>
      </c>
      <c r="B329" s="407" t="s">
        <v>828</v>
      </c>
      <c r="C329" s="407" t="s">
        <v>829</v>
      </c>
      <c r="D329" s="407" t="s">
        <v>840</v>
      </c>
      <c r="E329" s="407" t="s">
        <v>841</v>
      </c>
      <c r="F329" s="410">
        <v>1</v>
      </c>
      <c r="G329" s="410">
        <v>176</v>
      </c>
      <c r="H329" s="410">
        <v>1</v>
      </c>
      <c r="I329" s="410">
        <v>176</v>
      </c>
      <c r="J329" s="410">
        <v>1</v>
      </c>
      <c r="K329" s="410">
        <v>177</v>
      </c>
      <c r="L329" s="410">
        <v>1.0056818181818181</v>
      </c>
      <c r="M329" s="410">
        <v>177</v>
      </c>
      <c r="N329" s="410">
        <v>1</v>
      </c>
      <c r="O329" s="410">
        <v>189</v>
      </c>
      <c r="P329" s="479">
        <v>1.0738636363636365</v>
      </c>
      <c r="Q329" s="411">
        <v>189</v>
      </c>
    </row>
    <row r="330" spans="1:17" ht="14.4" customHeight="1" x14ac:dyDescent="0.3">
      <c r="A330" s="406" t="s">
        <v>1001</v>
      </c>
      <c r="B330" s="407" t="s">
        <v>828</v>
      </c>
      <c r="C330" s="407" t="s">
        <v>829</v>
      </c>
      <c r="D330" s="407" t="s">
        <v>844</v>
      </c>
      <c r="E330" s="407" t="s">
        <v>845</v>
      </c>
      <c r="F330" s="410"/>
      <c r="G330" s="410"/>
      <c r="H330" s="410"/>
      <c r="I330" s="410"/>
      <c r="J330" s="410"/>
      <c r="K330" s="410"/>
      <c r="L330" s="410"/>
      <c r="M330" s="410"/>
      <c r="N330" s="410">
        <v>2</v>
      </c>
      <c r="O330" s="410">
        <v>814</v>
      </c>
      <c r="P330" s="479"/>
      <c r="Q330" s="411">
        <v>407</v>
      </c>
    </row>
    <row r="331" spans="1:17" ht="14.4" customHeight="1" x14ac:dyDescent="0.3">
      <c r="A331" s="406" t="s">
        <v>1001</v>
      </c>
      <c r="B331" s="407" t="s">
        <v>828</v>
      </c>
      <c r="C331" s="407" t="s">
        <v>829</v>
      </c>
      <c r="D331" s="407" t="s">
        <v>846</v>
      </c>
      <c r="E331" s="407" t="s">
        <v>847</v>
      </c>
      <c r="F331" s="410"/>
      <c r="G331" s="410"/>
      <c r="H331" s="410"/>
      <c r="I331" s="410"/>
      <c r="J331" s="410">
        <v>5</v>
      </c>
      <c r="K331" s="410">
        <v>860</v>
      </c>
      <c r="L331" s="410"/>
      <c r="M331" s="410">
        <v>172</v>
      </c>
      <c r="N331" s="410"/>
      <c r="O331" s="410"/>
      <c r="P331" s="479"/>
      <c r="Q331" s="411"/>
    </row>
    <row r="332" spans="1:17" ht="14.4" customHeight="1" x14ac:dyDescent="0.3">
      <c r="A332" s="406" t="s">
        <v>1001</v>
      </c>
      <c r="B332" s="407" t="s">
        <v>828</v>
      </c>
      <c r="C332" s="407" t="s">
        <v>829</v>
      </c>
      <c r="D332" s="407" t="s">
        <v>848</v>
      </c>
      <c r="E332" s="407" t="s">
        <v>849</v>
      </c>
      <c r="F332" s="410"/>
      <c r="G332" s="410"/>
      <c r="H332" s="410"/>
      <c r="I332" s="410"/>
      <c r="J332" s="410">
        <v>1</v>
      </c>
      <c r="K332" s="410">
        <v>533</v>
      </c>
      <c r="L332" s="410"/>
      <c r="M332" s="410">
        <v>533</v>
      </c>
      <c r="N332" s="410"/>
      <c r="O332" s="410"/>
      <c r="P332" s="479"/>
      <c r="Q332" s="411"/>
    </row>
    <row r="333" spans="1:17" ht="14.4" customHeight="1" x14ac:dyDescent="0.3">
      <c r="A333" s="406" t="s">
        <v>1001</v>
      </c>
      <c r="B333" s="407" t="s">
        <v>828</v>
      </c>
      <c r="C333" s="407" t="s">
        <v>829</v>
      </c>
      <c r="D333" s="407" t="s">
        <v>850</v>
      </c>
      <c r="E333" s="407" t="s">
        <v>851</v>
      </c>
      <c r="F333" s="410">
        <v>5</v>
      </c>
      <c r="G333" s="410">
        <v>1592</v>
      </c>
      <c r="H333" s="410">
        <v>1</v>
      </c>
      <c r="I333" s="410">
        <v>318.39999999999998</v>
      </c>
      <c r="J333" s="410">
        <v>3</v>
      </c>
      <c r="K333" s="410">
        <v>966</v>
      </c>
      <c r="L333" s="410">
        <v>0.60678391959798994</v>
      </c>
      <c r="M333" s="410">
        <v>322</v>
      </c>
      <c r="N333" s="410"/>
      <c r="O333" s="410"/>
      <c r="P333" s="479"/>
      <c r="Q333" s="411"/>
    </row>
    <row r="334" spans="1:17" ht="14.4" customHeight="1" x14ac:dyDescent="0.3">
      <c r="A334" s="406" t="s">
        <v>1001</v>
      </c>
      <c r="B334" s="407" t="s">
        <v>828</v>
      </c>
      <c r="C334" s="407" t="s">
        <v>829</v>
      </c>
      <c r="D334" s="407" t="s">
        <v>854</v>
      </c>
      <c r="E334" s="407" t="s">
        <v>855</v>
      </c>
      <c r="F334" s="410">
        <v>9</v>
      </c>
      <c r="G334" s="410">
        <v>3044</v>
      </c>
      <c r="H334" s="410">
        <v>1</v>
      </c>
      <c r="I334" s="410">
        <v>338.22222222222223</v>
      </c>
      <c r="J334" s="410">
        <v>26</v>
      </c>
      <c r="K334" s="410">
        <v>8866</v>
      </c>
      <c r="L334" s="410">
        <v>2.9126149802890935</v>
      </c>
      <c r="M334" s="410">
        <v>341</v>
      </c>
      <c r="N334" s="410">
        <v>39</v>
      </c>
      <c r="O334" s="410">
        <v>13611</v>
      </c>
      <c r="P334" s="479">
        <v>4.4714191852825227</v>
      </c>
      <c r="Q334" s="411">
        <v>349</v>
      </c>
    </row>
    <row r="335" spans="1:17" ht="14.4" customHeight="1" x14ac:dyDescent="0.3">
      <c r="A335" s="406" t="s">
        <v>1001</v>
      </c>
      <c r="B335" s="407" t="s">
        <v>828</v>
      </c>
      <c r="C335" s="407" t="s">
        <v>829</v>
      </c>
      <c r="D335" s="407" t="s">
        <v>862</v>
      </c>
      <c r="E335" s="407" t="s">
        <v>863</v>
      </c>
      <c r="F335" s="410"/>
      <c r="G335" s="410"/>
      <c r="H335" s="410"/>
      <c r="I335" s="410"/>
      <c r="J335" s="410"/>
      <c r="K335" s="410"/>
      <c r="L335" s="410"/>
      <c r="M335" s="410"/>
      <c r="N335" s="410">
        <v>2</v>
      </c>
      <c r="O335" s="410">
        <v>234</v>
      </c>
      <c r="P335" s="479"/>
      <c r="Q335" s="411">
        <v>117</v>
      </c>
    </row>
    <row r="336" spans="1:17" ht="14.4" customHeight="1" x14ac:dyDescent="0.3">
      <c r="A336" s="406" t="s">
        <v>1001</v>
      </c>
      <c r="B336" s="407" t="s">
        <v>828</v>
      </c>
      <c r="C336" s="407" t="s">
        <v>829</v>
      </c>
      <c r="D336" s="407" t="s">
        <v>868</v>
      </c>
      <c r="E336" s="407" t="s">
        <v>869</v>
      </c>
      <c r="F336" s="410"/>
      <c r="G336" s="410"/>
      <c r="H336" s="410"/>
      <c r="I336" s="410"/>
      <c r="J336" s="410"/>
      <c r="K336" s="410"/>
      <c r="L336" s="410"/>
      <c r="M336" s="410"/>
      <c r="N336" s="410">
        <v>2</v>
      </c>
      <c r="O336" s="410">
        <v>76</v>
      </c>
      <c r="P336" s="479"/>
      <c r="Q336" s="411">
        <v>38</v>
      </c>
    </row>
    <row r="337" spans="1:17" ht="14.4" customHeight="1" x14ac:dyDescent="0.3">
      <c r="A337" s="406" t="s">
        <v>1001</v>
      </c>
      <c r="B337" s="407" t="s">
        <v>828</v>
      </c>
      <c r="C337" s="407" t="s">
        <v>829</v>
      </c>
      <c r="D337" s="407" t="s">
        <v>878</v>
      </c>
      <c r="E337" s="407" t="s">
        <v>879</v>
      </c>
      <c r="F337" s="410">
        <v>7</v>
      </c>
      <c r="G337" s="410">
        <v>1985</v>
      </c>
      <c r="H337" s="410">
        <v>1</v>
      </c>
      <c r="I337" s="410">
        <v>283.57142857142856</v>
      </c>
      <c r="J337" s="410">
        <v>14</v>
      </c>
      <c r="K337" s="410">
        <v>3990</v>
      </c>
      <c r="L337" s="410">
        <v>2.0100755667506296</v>
      </c>
      <c r="M337" s="410">
        <v>285</v>
      </c>
      <c r="N337" s="410">
        <v>26</v>
      </c>
      <c r="O337" s="410">
        <v>7904</v>
      </c>
      <c r="P337" s="479">
        <v>3.9818639798488666</v>
      </c>
      <c r="Q337" s="411">
        <v>304</v>
      </c>
    </row>
    <row r="338" spans="1:17" ht="14.4" customHeight="1" x14ac:dyDescent="0.3">
      <c r="A338" s="406" t="s">
        <v>1001</v>
      </c>
      <c r="B338" s="407" t="s">
        <v>828</v>
      </c>
      <c r="C338" s="407" t="s">
        <v>829</v>
      </c>
      <c r="D338" s="407" t="s">
        <v>880</v>
      </c>
      <c r="E338" s="407" t="s">
        <v>881</v>
      </c>
      <c r="F338" s="410">
        <v>2</v>
      </c>
      <c r="G338" s="410">
        <v>6924</v>
      </c>
      <c r="H338" s="410">
        <v>1</v>
      </c>
      <c r="I338" s="410">
        <v>3462</v>
      </c>
      <c r="J338" s="410">
        <v>1</v>
      </c>
      <c r="K338" s="410">
        <v>3505</v>
      </c>
      <c r="L338" s="410">
        <v>0.50621028307336802</v>
      </c>
      <c r="M338" s="410">
        <v>3505</v>
      </c>
      <c r="N338" s="410">
        <v>3</v>
      </c>
      <c r="O338" s="410">
        <v>11121</v>
      </c>
      <c r="P338" s="479">
        <v>1.606152512998267</v>
      </c>
      <c r="Q338" s="411">
        <v>3707</v>
      </c>
    </row>
    <row r="339" spans="1:17" ht="14.4" customHeight="1" x14ac:dyDescent="0.3">
      <c r="A339" s="406" t="s">
        <v>1001</v>
      </c>
      <c r="B339" s="407" t="s">
        <v>828</v>
      </c>
      <c r="C339" s="407" t="s">
        <v>829</v>
      </c>
      <c r="D339" s="407" t="s">
        <v>882</v>
      </c>
      <c r="E339" s="407" t="s">
        <v>883</v>
      </c>
      <c r="F339" s="410">
        <v>5</v>
      </c>
      <c r="G339" s="410">
        <v>2284</v>
      </c>
      <c r="H339" s="410">
        <v>1</v>
      </c>
      <c r="I339" s="410">
        <v>456.8</v>
      </c>
      <c r="J339" s="410">
        <v>5</v>
      </c>
      <c r="K339" s="410">
        <v>2310</v>
      </c>
      <c r="L339" s="410">
        <v>1.0113835376532399</v>
      </c>
      <c r="M339" s="410">
        <v>462</v>
      </c>
      <c r="N339" s="410">
        <v>5</v>
      </c>
      <c r="O339" s="410">
        <v>2470</v>
      </c>
      <c r="P339" s="479">
        <v>1.0814360770577933</v>
      </c>
      <c r="Q339" s="411">
        <v>494</v>
      </c>
    </row>
    <row r="340" spans="1:17" ht="14.4" customHeight="1" x14ac:dyDescent="0.3">
      <c r="A340" s="406" t="s">
        <v>1001</v>
      </c>
      <c r="B340" s="407" t="s">
        <v>828</v>
      </c>
      <c r="C340" s="407" t="s">
        <v>829</v>
      </c>
      <c r="D340" s="407" t="s">
        <v>884</v>
      </c>
      <c r="E340" s="407" t="s">
        <v>885</v>
      </c>
      <c r="F340" s="410"/>
      <c r="G340" s="410"/>
      <c r="H340" s="410"/>
      <c r="I340" s="410"/>
      <c r="J340" s="410">
        <v>3</v>
      </c>
      <c r="K340" s="410">
        <v>18633</v>
      </c>
      <c r="L340" s="410"/>
      <c r="M340" s="410">
        <v>6211</v>
      </c>
      <c r="N340" s="410"/>
      <c r="O340" s="410"/>
      <c r="P340" s="479"/>
      <c r="Q340" s="411"/>
    </row>
    <row r="341" spans="1:17" ht="14.4" customHeight="1" x14ac:dyDescent="0.3">
      <c r="A341" s="406" t="s">
        <v>1001</v>
      </c>
      <c r="B341" s="407" t="s">
        <v>828</v>
      </c>
      <c r="C341" s="407" t="s">
        <v>829</v>
      </c>
      <c r="D341" s="407" t="s">
        <v>886</v>
      </c>
      <c r="E341" s="407" t="s">
        <v>887</v>
      </c>
      <c r="F341" s="410">
        <v>11</v>
      </c>
      <c r="G341" s="410">
        <v>3870</v>
      </c>
      <c r="H341" s="410">
        <v>1</v>
      </c>
      <c r="I341" s="410">
        <v>351.81818181818181</v>
      </c>
      <c r="J341" s="410">
        <v>20</v>
      </c>
      <c r="K341" s="410">
        <v>7120</v>
      </c>
      <c r="L341" s="410">
        <v>1.8397932816537468</v>
      </c>
      <c r="M341" s="410">
        <v>356</v>
      </c>
      <c r="N341" s="410">
        <v>31</v>
      </c>
      <c r="O341" s="410">
        <v>11470</v>
      </c>
      <c r="P341" s="479">
        <v>2.9638242894056845</v>
      </c>
      <c r="Q341" s="411">
        <v>370</v>
      </c>
    </row>
    <row r="342" spans="1:17" ht="14.4" customHeight="1" x14ac:dyDescent="0.3">
      <c r="A342" s="406" t="s">
        <v>1001</v>
      </c>
      <c r="B342" s="407" t="s">
        <v>828</v>
      </c>
      <c r="C342" s="407" t="s">
        <v>829</v>
      </c>
      <c r="D342" s="407" t="s">
        <v>896</v>
      </c>
      <c r="E342" s="407" t="s">
        <v>897</v>
      </c>
      <c r="F342" s="410"/>
      <c r="G342" s="410"/>
      <c r="H342" s="410"/>
      <c r="I342" s="410"/>
      <c r="J342" s="410"/>
      <c r="K342" s="410"/>
      <c r="L342" s="410"/>
      <c r="M342" s="410"/>
      <c r="N342" s="410">
        <v>2</v>
      </c>
      <c r="O342" s="410">
        <v>990</v>
      </c>
      <c r="P342" s="479"/>
      <c r="Q342" s="411">
        <v>495</v>
      </c>
    </row>
    <row r="343" spans="1:17" ht="14.4" customHeight="1" x14ac:dyDescent="0.3">
      <c r="A343" s="406" t="s">
        <v>1001</v>
      </c>
      <c r="B343" s="407" t="s">
        <v>828</v>
      </c>
      <c r="C343" s="407" t="s">
        <v>829</v>
      </c>
      <c r="D343" s="407" t="s">
        <v>900</v>
      </c>
      <c r="E343" s="407" t="s">
        <v>901</v>
      </c>
      <c r="F343" s="410"/>
      <c r="G343" s="410"/>
      <c r="H343" s="410"/>
      <c r="I343" s="410"/>
      <c r="J343" s="410">
        <v>1</v>
      </c>
      <c r="K343" s="410">
        <v>437</v>
      </c>
      <c r="L343" s="410"/>
      <c r="M343" s="410">
        <v>437</v>
      </c>
      <c r="N343" s="410"/>
      <c r="O343" s="410"/>
      <c r="P343" s="479"/>
      <c r="Q343" s="411"/>
    </row>
    <row r="344" spans="1:17" ht="14.4" customHeight="1" x14ac:dyDescent="0.3">
      <c r="A344" s="406" t="s">
        <v>1001</v>
      </c>
      <c r="B344" s="407" t="s">
        <v>828</v>
      </c>
      <c r="C344" s="407" t="s">
        <v>829</v>
      </c>
      <c r="D344" s="407" t="s">
        <v>902</v>
      </c>
      <c r="E344" s="407" t="s">
        <v>903</v>
      </c>
      <c r="F344" s="410">
        <v>2</v>
      </c>
      <c r="G344" s="410">
        <v>108</v>
      </c>
      <c r="H344" s="410">
        <v>1</v>
      </c>
      <c r="I344" s="410">
        <v>54</v>
      </c>
      <c r="J344" s="410">
        <v>2</v>
      </c>
      <c r="K344" s="410">
        <v>108</v>
      </c>
      <c r="L344" s="410">
        <v>1</v>
      </c>
      <c r="M344" s="410">
        <v>54</v>
      </c>
      <c r="N344" s="410"/>
      <c r="O344" s="410"/>
      <c r="P344" s="479"/>
      <c r="Q344" s="411"/>
    </row>
    <row r="345" spans="1:17" ht="14.4" customHeight="1" x14ac:dyDescent="0.3">
      <c r="A345" s="406" t="s">
        <v>1001</v>
      </c>
      <c r="B345" s="407" t="s">
        <v>828</v>
      </c>
      <c r="C345" s="407" t="s">
        <v>829</v>
      </c>
      <c r="D345" s="407" t="s">
        <v>906</v>
      </c>
      <c r="E345" s="407" t="s">
        <v>907</v>
      </c>
      <c r="F345" s="410">
        <v>89</v>
      </c>
      <c r="G345" s="410">
        <v>14862</v>
      </c>
      <c r="H345" s="410">
        <v>1</v>
      </c>
      <c r="I345" s="410">
        <v>166.98876404494382</v>
      </c>
      <c r="J345" s="410">
        <v>166</v>
      </c>
      <c r="K345" s="410">
        <v>28054</v>
      </c>
      <c r="L345" s="410">
        <v>1.8876328892477459</v>
      </c>
      <c r="M345" s="410">
        <v>169</v>
      </c>
      <c r="N345" s="410">
        <v>239</v>
      </c>
      <c r="O345" s="410">
        <v>41825</v>
      </c>
      <c r="P345" s="479">
        <v>2.8142241959359442</v>
      </c>
      <c r="Q345" s="411">
        <v>175</v>
      </c>
    </row>
    <row r="346" spans="1:17" ht="14.4" customHeight="1" x14ac:dyDescent="0.3">
      <c r="A346" s="406" t="s">
        <v>1001</v>
      </c>
      <c r="B346" s="407" t="s">
        <v>828</v>
      </c>
      <c r="C346" s="407" t="s">
        <v>829</v>
      </c>
      <c r="D346" s="407" t="s">
        <v>910</v>
      </c>
      <c r="E346" s="407" t="s">
        <v>911</v>
      </c>
      <c r="F346" s="410">
        <v>1</v>
      </c>
      <c r="G346" s="410">
        <v>160</v>
      </c>
      <c r="H346" s="410">
        <v>1</v>
      </c>
      <c r="I346" s="410">
        <v>160</v>
      </c>
      <c r="J346" s="410">
        <v>1</v>
      </c>
      <c r="K346" s="410">
        <v>163</v>
      </c>
      <c r="L346" s="410">
        <v>1.01875</v>
      </c>
      <c r="M346" s="410">
        <v>163</v>
      </c>
      <c r="N346" s="410">
        <v>1</v>
      </c>
      <c r="O346" s="410">
        <v>169</v>
      </c>
      <c r="P346" s="479">
        <v>1.0562499999999999</v>
      </c>
      <c r="Q346" s="411">
        <v>169</v>
      </c>
    </row>
    <row r="347" spans="1:17" ht="14.4" customHeight="1" x14ac:dyDescent="0.3">
      <c r="A347" s="406" t="s">
        <v>1001</v>
      </c>
      <c r="B347" s="407" t="s">
        <v>828</v>
      </c>
      <c r="C347" s="407" t="s">
        <v>829</v>
      </c>
      <c r="D347" s="407" t="s">
        <v>924</v>
      </c>
      <c r="E347" s="407" t="s">
        <v>925</v>
      </c>
      <c r="F347" s="410"/>
      <c r="G347" s="410"/>
      <c r="H347" s="410"/>
      <c r="I347" s="410"/>
      <c r="J347" s="410"/>
      <c r="K347" s="410"/>
      <c r="L347" s="410"/>
      <c r="M347" s="410"/>
      <c r="N347" s="410">
        <v>2</v>
      </c>
      <c r="O347" s="410">
        <v>484</v>
      </c>
      <c r="P347" s="479"/>
      <c r="Q347" s="411">
        <v>242</v>
      </c>
    </row>
    <row r="348" spans="1:17" ht="14.4" customHeight="1" x14ac:dyDescent="0.3">
      <c r="A348" s="406" t="s">
        <v>1001</v>
      </c>
      <c r="B348" s="407" t="s">
        <v>828</v>
      </c>
      <c r="C348" s="407" t="s">
        <v>829</v>
      </c>
      <c r="D348" s="407" t="s">
        <v>926</v>
      </c>
      <c r="E348" s="407" t="s">
        <v>927</v>
      </c>
      <c r="F348" s="410">
        <v>4</v>
      </c>
      <c r="G348" s="410">
        <v>1636</v>
      </c>
      <c r="H348" s="410">
        <v>1</v>
      </c>
      <c r="I348" s="410">
        <v>409</v>
      </c>
      <c r="J348" s="410">
        <v>5</v>
      </c>
      <c r="K348" s="410">
        <v>2090</v>
      </c>
      <c r="L348" s="410">
        <v>1.2775061124694376</v>
      </c>
      <c r="M348" s="410">
        <v>418</v>
      </c>
      <c r="N348" s="410">
        <v>4</v>
      </c>
      <c r="O348" s="410">
        <v>1692</v>
      </c>
      <c r="P348" s="479">
        <v>1.0342298288508558</v>
      </c>
      <c r="Q348" s="411">
        <v>423</v>
      </c>
    </row>
    <row r="349" spans="1:17" ht="14.4" customHeight="1" x14ac:dyDescent="0.3">
      <c r="A349" s="406" t="s">
        <v>1001</v>
      </c>
      <c r="B349" s="407" t="s">
        <v>828</v>
      </c>
      <c r="C349" s="407" t="s">
        <v>829</v>
      </c>
      <c r="D349" s="407" t="s">
        <v>928</v>
      </c>
      <c r="E349" s="407" t="s">
        <v>929</v>
      </c>
      <c r="F349" s="410">
        <v>1</v>
      </c>
      <c r="G349" s="410">
        <v>806</v>
      </c>
      <c r="H349" s="410">
        <v>1</v>
      </c>
      <c r="I349" s="410">
        <v>806</v>
      </c>
      <c r="J349" s="410">
        <v>2</v>
      </c>
      <c r="K349" s="410">
        <v>1624</v>
      </c>
      <c r="L349" s="410">
        <v>2.0148883374689825</v>
      </c>
      <c r="M349" s="410">
        <v>812</v>
      </c>
      <c r="N349" s="410">
        <v>1</v>
      </c>
      <c r="O349" s="410">
        <v>847</v>
      </c>
      <c r="P349" s="479">
        <v>1.0508684863523574</v>
      </c>
      <c r="Q349" s="411">
        <v>847</v>
      </c>
    </row>
    <row r="350" spans="1:17" ht="14.4" customHeight="1" x14ac:dyDescent="0.3">
      <c r="A350" s="406" t="s">
        <v>1001</v>
      </c>
      <c r="B350" s="407" t="s">
        <v>828</v>
      </c>
      <c r="C350" s="407" t="s">
        <v>829</v>
      </c>
      <c r="D350" s="407" t="s">
        <v>937</v>
      </c>
      <c r="E350" s="407" t="s">
        <v>938</v>
      </c>
      <c r="F350" s="410">
        <v>1</v>
      </c>
      <c r="G350" s="410">
        <v>1042</v>
      </c>
      <c r="H350" s="410">
        <v>1</v>
      </c>
      <c r="I350" s="410">
        <v>1042</v>
      </c>
      <c r="J350" s="410">
        <v>2</v>
      </c>
      <c r="K350" s="410">
        <v>2100</v>
      </c>
      <c r="L350" s="410">
        <v>2.0153550863723608</v>
      </c>
      <c r="M350" s="410">
        <v>1050</v>
      </c>
      <c r="N350" s="410"/>
      <c r="O350" s="410"/>
      <c r="P350" s="479"/>
      <c r="Q350" s="411"/>
    </row>
    <row r="351" spans="1:17" ht="14.4" customHeight="1" x14ac:dyDescent="0.3">
      <c r="A351" s="406" t="s">
        <v>1002</v>
      </c>
      <c r="B351" s="407" t="s">
        <v>828</v>
      </c>
      <c r="C351" s="407" t="s">
        <v>829</v>
      </c>
      <c r="D351" s="407" t="s">
        <v>830</v>
      </c>
      <c r="E351" s="407" t="s">
        <v>831</v>
      </c>
      <c r="F351" s="410"/>
      <c r="G351" s="410"/>
      <c r="H351" s="410"/>
      <c r="I351" s="410"/>
      <c r="J351" s="410"/>
      <c r="K351" s="410"/>
      <c r="L351" s="410"/>
      <c r="M351" s="410"/>
      <c r="N351" s="410">
        <v>1</v>
      </c>
      <c r="O351" s="410">
        <v>2226</v>
      </c>
      <c r="P351" s="479"/>
      <c r="Q351" s="411">
        <v>2226</v>
      </c>
    </row>
    <row r="352" spans="1:17" ht="14.4" customHeight="1" x14ac:dyDescent="0.3">
      <c r="A352" s="406" t="s">
        <v>1002</v>
      </c>
      <c r="B352" s="407" t="s">
        <v>828</v>
      </c>
      <c r="C352" s="407" t="s">
        <v>829</v>
      </c>
      <c r="D352" s="407" t="s">
        <v>836</v>
      </c>
      <c r="E352" s="407" t="s">
        <v>837</v>
      </c>
      <c r="F352" s="410">
        <v>398</v>
      </c>
      <c r="G352" s="410">
        <v>21288</v>
      </c>
      <c r="H352" s="410">
        <v>1</v>
      </c>
      <c r="I352" s="410">
        <v>53.48743718592965</v>
      </c>
      <c r="J352" s="410">
        <v>300</v>
      </c>
      <c r="K352" s="410">
        <v>16200</v>
      </c>
      <c r="L352" s="410">
        <v>0.76099210822998875</v>
      </c>
      <c r="M352" s="410">
        <v>54</v>
      </c>
      <c r="N352" s="410">
        <v>344</v>
      </c>
      <c r="O352" s="410">
        <v>19952</v>
      </c>
      <c r="P352" s="479">
        <v>0.93724163848177378</v>
      </c>
      <c r="Q352" s="411">
        <v>58</v>
      </c>
    </row>
    <row r="353" spans="1:17" ht="14.4" customHeight="1" x14ac:dyDescent="0.3">
      <c r="A353" s="406" t="s">
        <v>1002</v>
      </c>
      <c r="B353" s="407" t="s">
        <v>828</v>
      </c>
      <c r="C353" s="407" t="s">
        <v>829</v>
      </c>
      <c r="D353" s="407" t="s">
        <v>838</v>
      </c>
      <c r="E353" s="407" t="s">
        <v>839</v>
      </c>
      <c r="F353" s="410">
        <v>331</v>
      </c>
      <c r="G353" s="410">
        <v>40261</v>
      </c>
      <c r="H353" s="410">
        <v>1</v>
      </c>
      <c r="I353" s="410">
        <v>121.6344410876133</v>
      </c>
      <c r="J353" s="410">
        <v>274</v>
      </c>
      <c r="K353" s="410">
        <v>33702</v>
      </c>
      <c r="L353" s="410">
        <v>0.83708800079481382</v>
      </c>
      <c r="M353" s="410">
        <v>123</v>
      </c>
      <c r="N353" s="410">
        <v>298</v>
      </c>
      <c r="O353" s="410">
        <v>39038</v>
      </c>
      <c r="P353" s="479">
        <v>0.9696232085641191</v>
      </c>
      <c r="Q353" s="411">
        <v>131</v>
      </c>
    </row>
    <row r="354" spans="1:17" ht="14.4" customHeight="1" x14ac:dyDescent="0.3">
      <c r="A354" s="406" t="s">
        <v>1002</v>
      </c>
      <c r="B354" s="407" t="s">
        <v>828</v>
      </c>
      <c r="C354" s="407" t="s">
        <v>829</v>
      </c>
      <c r="D354" s="407" t="s">
        <v>840</v>
      </c>
      <c r="E354" s="407" t="s">
        <v>841</v>
      </c>
      <c r="F354" s="410"/>
      <c r="G354" s="410"/>
      <c r="H354" s="410"/>
      <c r="I354" s="410"/>
      <c r="J354" s="410">
        <v>1</v>
      </c>
      <c r="K354" s="410">
        <v>177</v>
      </c>
      <c r="L354" s="410"/>
      <c r="M354" s="410">
        <v>177</v>
      </c>
      <c r="N354" s="410">
        <v>4</v>
      </c>
      <c r="O354" s="410">
        <v>756</v>
      </c>
      <c r="P354" s="479"/>
      <c r="Q354" s="411">
        <v>189</v>
      </c>
    </row>
    <row r="355" spans="1:17" ht="14.4" customHeight="1" x14ac:dyDescent="0.3">
      <c r="A355" s="406" t="s">
        <v>1002</v>
      </c>
      <c r="B355" s="407" t="s">
        <v>828</v>
      </c>
      <c r="C355" s="407" t="s">
        <v>829</v>
      </c>
      <c r="D355" s="407" t="s">
        <v>844</v>
      </c>
      <c r="E355" s="407" t="s">
        <v>845</v>
      </c>
      <c r="F355" s="410">
        <v>14</v>
      </c>
      <c r="G355" s="410">
        <v>5332</v>
      </c>
      <c r="H355" s="410">
        <v>1</v>
      </c>
      <c r="I355" s="410">
        <v>380.85714285714283</v>
      </c>
      <c r="J355" s="410">
        <v>11</v>
      </c>
      <c r="K355" s="410">
        <v>4224</v>
      </c>
      <c r="L355" s="410">
        <v>0.79219804951237804</v>
      </c>
      <c r="M355" s="410">
        <v>384</v>
      </c>
      <c r="N355" s="410">
        <v>24</v>
      </c>
      <c r="O355" s="410">
        <v>9768</v>
      </c>
      <c r="P355" s="479">
        <v>1.8319579894973743</v>
      </c>
      <c r="Q355" s="411">
        <v>407</v>
      </c>
    </row>
    <row r="356" spans="1:17" ht="14.4" customHeight="1" x14ac:dyDescent="0.3">
      <c r="A356" s="406" t="s">
        <v>1002</v>
      </c>
      <c r="B356" s="407" t="s">
        <v>828</v>
      </c>
      <c r="C356" s="407" t="s">
        <v>829</v>
      </c>
      <c r="D356" s="407" t="s">
        <v>846</v>
      </c>
      <c r="E356" s="407" t="s">
        <v>847</v>
      </c>
      <c r="F356" s="410">
        <v>109</v>
      </c>
      <c r="G356" s="410">
        <v>18453</v>
      </c>
      <c r="H356" s="410">
        <v>1</v>
      </c>
      <c r="I356" s="410">
        <v>169.29357798165137</v>
      </c>
      <c r="J356" s="410">
        <v>69</v>
      </c>
      <c r="K356" s="410">
        <v>11868</v>
      </c>
      <c r="L356" s="410">
        <v>0.64314745569826048</v>
      </c>
      <c r="M356" s="410">
        <v>172</v>
      </c>
      <c r="N356" s="410">
        <v>90</v>
      </c>
      <c r="O356" s="410">
        <v>16110</v>
      </c>
      <c r="P356" s="479">
        <v>0.87302877580881155</v>
      </c>
      <c r="Q356" s="411">
        <v>179</v>
      </c>
    </row>
    <row r="357" spans="1:17" ht="14.4" customHeight="1" x14ac:dyDescent="0.3">
      <c r="A357" s="406" t="s">
        <v>1002</v>
      </c>
      <c r="B357" s="407" t="s">
        <v>828</v>
      </c>
      <c r="C357" s="407" t="s">
        <v>829</v>
      </c>
      <c r="D357" s="407" t="s">
        <v>848</v>
      </c>
      <c r="E357" s="407" t="s">
        <v>849</v>
      </c>
      <c r="F357" s="410">
        <v>9</v>
      </c>
      <c r="G357" s="410">
        <v>4761</v>
      </c>
      <c r="H357" s="410">
        <v>1</v>
      </c>
      <c r="I357" s="410">
        <v>529</v>
      </c>
      <c r="J357" s="410">
        <v>4</v>
      </c>
      <c r="K357" s="410">
        <v>2132</v>
      </c>
      <c r="L357" s="410">
        <v>0.44780508296576349</v>
      </c>
      <c r="M357" s="410">
        <v>533</v>
      </c>
      <c r="N357" s="410">
        <v>6</v>
      </c>
      <c r="O357" s="410">
        <v>3414</v>
      </c>
      <c r="P357" s="479">
        <v>0.71707624448645246</v>
      </c>
      <c r="Q357" s="411">
        <v>569</v>
      </c>
    </row>
    <row r="358" spans="1:17" ht="14.4" customHeight="1" x14ac:dyDescent="0.3">
      <c r="A358" s="406" t="s">
        <v>1002</v>
      </c>
      <c r="B358" s="407" t="s">
        <v>828</v>
      </c>
      <c r="C358" s="407" t="s">
        <v>829</v>
      </c>
      <c r="D358" s="407" t="s">
        <v>850</v>
      </c>
      <c r="E358" s="407" t="s">
        <v>851</v>
      </c>
      <c r="F358" s="410">
        <v>101</v>
      </c>
      <c r="G358" s="410">
        <v>32128</v>
      </c>
      <c r="H358" s="410">
        <v>1</v>
      </c>
      <c r="I358" s="410">
        <v>318.0990099009901</v>
      </c>
      <c r="J358" s="410">
        <v>96</v>
      </c>
      <c r="K358" s="410">
        <v>30912</v>
      </c>
      <c r="L358" s="410">
        <v>0.96215139442231079</v>
      </c>
      <c r="M358" s="410">
        <v>322</v>
      </c>
      <c r="N358" s="410">
        <v>105</v>
      </c>
      <c r="O358" s="410">
        <v>35175</v>
      </c>
      <c r="P358" s="479">
        <v>1.0948393924302788</v>
      </c>
      <c r="Q358" s="411">
        <v>335</v>
      </c>
    </row>
    <row r="359" spans="1:17" ht="14.4" customHeight="1" x14ac:dyDescent="0.3">
      <c r="A359" s="406" t="s">
        <v>1002</v>
      </c>
      <c r="B359" s="407" t="s">
        <v>828</v>
      </c>
      <c r="C359" s="407" t="s">
        <v>829</v>
      </c>
      <c r="D359" s="407" t="s">
        <v>852</v>
      </c>
      <c r="E359" s="407" t="s">
        <v>853</v>
      </c>
      <c r="F359" s="410">
        <v>20</v>
      </c>
      <c r="G359" s="410">
        <v>8736</v>
      </c>
      <c r="H359" s="410">
        <v>1</v>
      </c>
      <c r="I359" s="410">
        <v>436.8</v>
      </c>
      <c r="J359" s="410">
        <v>10</v>
      </c>
      <c r="K359" s="410">
        <v>4390</v>
      </c>
      <c r="L359" s="410">
        <v>0.50251831501831501</v>
      </c>
      <c r="M359" s="410">
        <v>439</v>
      </c>
      <c r="N359" s="410">
        <v>23</v>
      </c>
      <c r="O359" s="410">
        <v>10534</v>
      </c>
      <c r="P359" s="479">
        <v>1.2058150183150182</v>
      </c>
      <c r="Q359" s="411">
        <v>458</v>
      </c>
    </row>
    <row r="360" spans="1:17" ht="14.4" customHeight="1" x14ac:dyDescent="0.3">
      <c r="A360" s="406" t="s">
        <v>1002</v>
      </c>
      <c r="B360" s="407" t="s">
        <v>828</v>
      </c>
      <c r="C360" s="407" t="s">
        <v>829</v>
      </c>
      <c r="D360" s="407" t="s">
        <v>854</v>
      </c>
      <c r="E360" s="407" t="s">
        <v>855</v>
      </c>
      <c r="F360" s="410">
        <v>403</v>
      </c>
      <c r="G360" s="410">
        <v>136624</v>
      </c>
      <c r="H360" s="410">
        <v>1</v>
      </c>
      <c r="I360" s="410">
        <v>339.01736972704714</v>
      </c>
      <c r="J360" s="410">
        <v>299</v>
      </c>
      <c r="K360" s="410">
        <v>101959</v>
      </c>
      <c r="L360" s="410">
        <v>0.74627444665651721</v>
      </c>
      <c r="M360" s="410">
        <v>341</v>
      </c>
      <c r="N360" s="410">
        <v>424</v>
      </c>
      <c r="O360" s="410">
        <v>147976</v>
      </c>
      <c r="P360" s="479">
        <v>1.0830893547253777</v>
      </c>
      <c r="Q360" s="411">
        <v>349</v>
      </c>
    </row>
    <row r="361" spans="1:17" ht="14.4" customHeight="1" x14ac:dyDescent="0.3">
      <c r="A361" s="406" t="s">
        <v>1002</v>
      </c>
      <c r="B361" s="407" t="s">
        <v>828</v>
      </c>
      <c r="C361" s="407" t="s">
        <v>829</v>
      </c>
      <c r="D361" s="407" t="s">
        <v>856</v>
      </c>
      <c r="E361" s="407" t="s">
        <v>857</v>
      </c>
      <c r="F361" s="410">
        <v>8</v>
      </c>
      <c r="G361" s="410">
        <v>12742</v>
      </c>
      <c r="H361" s="410">
        <v>1</v>
      </c>
      <c r="I361" s="410">
        <v>1592.75</v>
      </c>
      <c r="J361" s="410">
        <v>4</v>
      </c>
      <c r="K361" s="410">
        <v>6392</v>
      </c>
      <c r="L361" s="410">
        <v>0.50164809292104851</v>
      </c>
      <c r="M361" s="410">
        <v>1598</v>
      </c>
      <c r="N361" s="410">
        <v>5</v>
      </c>
      <c r="O361" s="410">
        <v>8265</v>
      </c>
      <c r="P361" s="479">
        <v>0.64864228535551716</v>
      </c>
      <c r="Q361" s="411">
        <v>1653</v>
      </c>
    </row>
    <row r="362" spans="1:17" ht="14.4" customHeight="1" x14ac:dyDescent="0.3">
      <c r="A362" s="406" t="s">
        <v>1002</v>
      </c>
      <c r="B362" s="407" t="s">
        <v>828</v>
      </c>
      <c r="C362" s="407" t="s">
        <v>829</v>
      </c>
      <c r="D362" s="407" t="s">
        <v>860</v>
      </c>
      <c r="E362" s="407" t="s">
        <v>861</v>
      </c>
      <c r="F362" s="410">
        <v>6</v>
      </c>
      <c r="G362" s="410">
        <v>35415</v>
      </c>
      <c r="H362" s="410">
        <v>1</v>
      </c>
      <c r="I362" s="410">
        <v>5902.5</v>
      </c>
      <c r="J362" s="410">
        <v>1</v>
      </c>
      <c r="K362" s="410">
        <v>5933</v>
      </c>
      <c r="L362" s="410">
        <v>0.16752788366511365</v>
      </c>
      <c r="M362" s="410">
        <v>5933</v>
      </c>
      <c r="N362" s="410">
        <v>4</v>
      </c>
      <c r="O362" s="410">
        <v>24904</v>
      </c>
      <c r="P362" s="479">
        <v>0.70320485669913879</v>
      </c>
      <c r="Q362" s="411">
        <v>6226</v>
      </c>
    </row>
    <row r="363" spans="1:17" ht="14.4" customHeight="1" x14ac:dyDescent="0.3">
      <c r="A363" s="406" t="s">
        <v>1002</v>
      </c>
      <c r="B363" s="407" t="s">
        <v>828</v>
      </c>
      <c r="C363" s="407" t="s">
        <v>829</v>
      </c>
      <c r="D363" s="407" t="s">
        <v>862</v>
      </c>
      <c r="E363" s="407" t="s">
        <v>863</v>
      </c>
      <c r="F363" s="410">
        <v>4</v>
      </c>
      <c r="G363" s="410">
        <v>435</v>
      </c>
      <c r="H363" s="410">
        <v>1</v>
      </c>
      <c r="I363" s="410">
        <v>108.75</v>
      </c>
      <c r="J363" s="410">
        <v>1</v>
      </c>
      <c r="K363" s="410">
        <v>109</v>
      </c>
      <c r="L363" s="410">
        <v>0.25057471264367814</v>
      </c>
      <c r="M363" s="410">
        <v>109</v>
      </c>
      <c r="N363" s="410">
        <v>7</v>
      </c>
      <c r="O363" s="410">
        <v>819</v>
      </c>
      <c r="P363" s="479">
        <v>1.8827586206896552</v>
      </c>
      <c r="Q363" s="411">
        <v>117</v>
      </c>
    </row>
    <row r="364" spans="1:17" ht="14.4" customHeight="1" x14ac:dyDescent="0.3">
      <c r="A364" s="406" t="s">
        <v>1002</v>
      </c>
      <c r="B364" s="407" t="s">
        <v>828</v>
      </c>
      <c r="C364" s="407" t="s">
        <v>829</v>
      </c>
      <c r="D364" s="407" t="s">
        <v>864</v>
      </c>
      <c r="E364" s="407" t="s">
        <v>865</v>
      </c>
      <c r="F364" s="410"/>
      <c r="G364" s="410"/>
      <c r="H364" s="410"/>
      <c r="I364" s="410"/>
      <c r="J364" s="410"/>
      <c r="K364" s="410"/>
      <c r="L364" s="410"/>
      <c r="M364" s="410"/>
      <c r="N364" s="410">
        <v>2</v>
      </c>
      <c r="O364" s="410">
        <v>98</v>
      </c>
      <c r="P364" s="479"/>
      <c r="Q364" s="411">
        <v>49</v>
      </c>
    </row>
    <row r="365" spans="1:17" ht="14.4" customHeight="1" x14ac:dyDescent="0.3">
      <c r="A365" s="406" t="s">
        <v>1002</v>
      </c>
      <c r="B365" s="407" t="s">
        <v>828</v>
      </c>
      <c r="C365" s="407" t="s">
        <v>829</v>
      </c>
      <c r="D365" s="407" t="s">
        <v>866</v>
      </c>
      <c r="E365" s="407" t="s">
        <v>867</v>
      </c>
      <c r="F365" s="410"/>
      <c r="G365" s="410"/>
      <c r="H365" s="410"/>
      <c r="I365" s="410"/>
      <c r="J365" s="410">
        <v>4</v>
      </c>
      <c r="K365" s="410">
        <v>1504</v>
      </c>
      <c r="L365" s="410"/>
      <c r="M365" s="410">
        <v>376</v>
      </c>
      <c r="N365" s="410">
        <v>4</v>
      </c>
      <c r="O365" s="410">
        <v>1548</v>
      </c>
      <c r="P365" s="479"/>
      <c r="Q365" s="411">
        <v>387</v>
      </c>
    </row>
    <row r="366" spans="1:17" ht="14.4" customHeight="1" x14ac:dyDescent="0.3">
      <c r="A366" s="406" t="s">
        <v>1002</v>
      </c>
      <c r="B366" s="407" t="s">
        <v>828</v>
      </c>
      <c r="C366" s="407" t="s">
        <v>829</v>
      </c>
      <c r="D366" s="407" t="s">
        <v>868</v>
      </c>
      <c r="E366" s="407" t="s">
        <v>869</v>
      </c>
      <c r="F366" s="410">
        <v>3</v>
      </c>
      <c r="G366" s="410">
        <v>111</v>
      </c>
      <c r="H366" s="410">
        <v>1</v>
      </c>
      <c r="I366" s="410">
        <v>37</v>
      </c>
      <c r="J366" s="410">
        <v>2</v>
      </c>
      <c r="K366" s="410">
        <v>74</v>
      </c>
      <c r="L366" s="410">
        <v>0.66666666666666663</v>
      </c>
      <c r="M366" s="410">
        <v>37</v>
      </c>
      <c r="N366" s="410">
        <v>3</v>
      </c>
      <c r="O366" s="410">
        <v>114</v>
      </c>
      <c r="P366" s="479">
        <v>1.027027027027027</v>
      </c>
      <c r="Q366" s="411">
        <v>38</v>
      </c>
    </row>
    <row r="367" spans="1:17" ht="14.4" customHeight="1" x14ac:dyDescent="0.3">
      <c r="A367" s="406" t="s">
        <v>1002</v>
      </c>
      <c r="B367" s="407" t="s">
        <v>828</v>
      </c>
      <c r="C367" s="407" t="s">
        <v>829</v>
      </c>
      <c r="D367" s="407" t="s">
        <v>874</v>
      </c>
      <c r="E367" s="407" t="s">
        <v>875</v>
      </c>
      <c r="F367" s="410">
        <v>2</v>
      </c>
      <c r="G367" s="410">
        <v>1336</v>
      </c>
      <c r="H367" s="410">
        <v>1</v>
      </c>
      <c r="I367" s="410">
        <v>668</v>
      </c>
      <c r="J367" s="410">
        <v>5</v>
      </c>
      <c r="K367" s="410">
        <v>3380</v>
      </c>
      <c r="L367" s="410">
        <v>2.5299401197604792</v>
      </c>
      <c r="M367" s="410">
        <v>676</v>
      </c>
      <c r="N367" s="410">
        <v>4</v>
      </c>
      <c r="O367" s="410">
        <v>2816</v>
      </c>
      <c r="P367" s="479">
        <v>2.1077844311377247</v>
      </c>
      <c r="Q367" s="411">
        <v>704</v>
      </c>
    </row>
    <row r="368" spans="1:17" ht="14.4" customHeight="1" x14ac:dyDescent="0.3">
      <c r="A368" s="406" t="s">
        <v>1002</v>
      </c>
      <c r="B368" s="407" t="s">
        <v>828</v>
      </c>
      <c r="C368" s="407" t="s">
        <v>829</v>
      </c>
      <c r="D368" s="407" t="s">
        <v>876</v>
      </c>
      <c r="E368" s="407" t="s">
        <v>877</v>
      </c>
      <c r="F368" s="410">
        <v>1</v>
      </c>
      <c r="G368" s="410">
        <v>136</v>
      </c>
      <c r="H368" s="410">
        <v>1</v>
      </c>
      <c r="I368" s="410">
        <v>136</v>
      </c>
      <c r="J368" s="410"/>
      <c r="K368" s="410"/>
      <c r="L368" s="410"/>
      <c r="M368" s="410"/>
      <c r="N368" s="410">
        <v>1</v>
      </c>
      <c r="O368" s="410">
        <v>147</v>
      </c>
      <c r="P368" s="479">
        <v>1.0808823529411764</v>
      </c>
      <c r="Q368" s="411">
        <v>147</v>
      </c>
    </row>
    <row r="369" spans="1:17" ht="14.4" customHeight="1" x14ac:dyDescent="0.3">
      <c r="A369" s="406" t="s">
        <v>1002</v>
      </c>
      <c r="B369" s="407" t="s">
        <v>828</v>
      </c>
      <c r="C369" s="407" t="s">
        <v>829</v>
      </c>
      <c r="D369" s="407" t="s">
        <v>878</v>
      </c>
      <c r="E369" s="407" t="s">
        <v>879</v>
      </c>
      <c r="F369" s="410">
        <v>262</v>
      </c>
      <c r="G369" s="410">
        <v>74063</v>
      </c>
      <c r="H369" s="410">
        <v>1</v>
      </c>
      <c r="I369" s="410">
        <v>282.68320610687022</v>
      </c>
      <c r="J369" s="410">
        <v>234</v>
      </c>
      <c r="K369" s="410">
        <v>66690</v>
      </c>
      <c r="L369" s="410">
        <v>0.90044961721777406</v>
      </c>
      <c r="M369" s="410">
        <v>285</v>
      </c>
      <c r="N369" s="410">
        <v>245</v>
      </c>
      <c r="O369" s="410">
        <v>74480</v>
      </c>
      <c r="P369" s="479">
        <v>1.0056303417360895</v>
      </c>
      <c r="Q369" s="411">
        <v>304</v>
      </c>
    </row>
    <row r="370" spans="1:17" ht="14.4" customHeight="1" x14ac:dyDescent="0.3">
      <c r="A370" s="406" t="s">
        <v>1002</v>
      </c>
      <c r="B370" s="407" t="s">
        <v>828</v>
      </c>
      <c r="C370" s="407" t="s">
        <v>829</v>
      </c>
      <c r="D370" s="407" t="s">
        <v>880</v>
      </c>
      <c r="E370" s="407" t="s">
        <v>881</v>
      </c>
      <c r="F370" s="410">
        <v>1</v>
      </c>
      <c r="G370" s="410">
        <v>3439</v>
      </c>
      <c r="H370" s="410">
        <v>1</v>
      </c>
      <c r="I370" s="410">
        <v>3439</v>
      </c>
      <c r="J370" s="410">
        <v>1</v>
      </c>
      <c r="K370" s="410">
        <v>3505</v>
      </c>
      <c r="L370" s="410">
        <v>1.0191916254725211</v>
      </c>
      <c r="M370" s="410">
        <v>3505</v>
      </c>
      <c r="N370" s="410">
        <v>1</v>
      </c>
      <c r="O370" s="410">
        <v>3707</v>
      </c>
      <c r="P370" s="479">
        <v>1.0779296307066009</v>
      </c>
      <c r="Q370" s="411">
        <v>3707</v>
      </c>
    </row>
    <row r="371" spans="1:17" ht="14.4" customHeight="1" x14ac:dyDescent="0.3">
      <c r="A371" s="406" t="s">
        <v>1002</v>
      </c>
      <c r="B371" s="407" t="s">
        <v>828</v>
      </c>
      <c r="C371" s="407" t="s">
        <v>829</v>
      </c>
      <c r="D371" s="407" t="s">
        <v>882</v>
      </c>
      <c r="E371" s="407" t="s">
        <v>883</v>
      </c>
      <c r="F371" s="410">
        <v>195</v>
      </c>
      <c r="G371" s="410">
        <v>89428</v>
      </c>
      <c r="H371" s="410">
        <v>1</v>
      </c>
      <c r="I371" s="410">
        <v>458.60512820512821</v>
      </c>
      <c r="J371" s="410">
        <v>184</v>
      </c>
      <c r="K371" s="410">
        <v>85008</v>
      </c>
      <c r="L371" s="410">
        <v>0.95057476405600039</v>
      </c>
      <c r="M371" s="410">
        <v>462</v>
      </c>
      <c r="N371" s="410">
        <v>189</v>
      </c>
      <c r="O371" s="410">
        <v>93366</v>
      </c>
      <c r="P371" s="479">
        <v>1.0440354251464865</v>
      </c>
      <c r="Q371" s="411">
        <v>494</v>
      </c>
    </row>
    <row r="372" spans="1:17" ht="14.4" customHeight="1" x14ac:dyDescent="0.3">
      <c r="A372" s="406" t="s">
        <v>1002</v>
      </c>
      <c r="B372" s="407" t="s">
        <v>828</v>
      </c>
      <c r="C372" s="407" t="s">
        <v>829</v>
      </c>
      <c r="D372" s="407" t="s">
        <v>884</v>
      </c>
      <c r="E372" s="407" t="s">
        <v>885</v>
      </c>
      <c r="F372" s="410">
        <v>2</v>
      </c>
      <c r="G372" s="410">
        <v>12350</v>
      </c>
      <c r="H372" s="410">
        <v>1</v>
      </c>
      <c r="I372" s="410">
        <v>6175</v>
      </c>
      <c r="J372" s="410">
        <v>1</v>
      </c>
      <c r="K372" s="410">
        <v>6211</v>
      </c>
      <c r="L372" s="410">
        <v>0.50291497975708499</v>
      </c>
      <c r="M372" s="410">
        <v>6211</v>
      </c>
      <c r="N372" s="410">
        <v>1</v>
      </c>
      <c r="O372" s="410">
        <v>6571</v>
      </c>
      <c r="P372" s="479">
        <v>0.53206477732793522</v>
      </c>
      <c r="Q372" s="411">
        <v>6571</v>
      </c>
    </row>
    <row r="373" spans="1:17" ht="14.4" customHeight="1" x14ac:dyDescent="0.3">
      <c r="A373" s="406" t="s">
        <v>1002</v>
      </c>
      <c r="B373" s="407" t="s">
        <v>828</v>
      </c>
      <c r="C373" s="407" t="s">
        <v>829</v>
      </c>
      <c r="D373" s="407" t="s">
        <v>886</v>
      </c>
      <c r="E373" s="407" t="s">
        <v>887</v>
      </c>
      <c r="F373" s="410">
        <v>408</v>
      </c>
      <c r="G373" s="410">
        <v>143490</v>
      </c>
      <c r="H373" s="410">
        <v>1</v>
      </c>
      <c r="I373" s="410">
        <v>351.69117647058823</v>
      </c>
      <c r="J373" s="410">
        <v>350</v>
      </c>
      <c r="K373" s="410">
        <v>124600</v>
      </c>
      <c r="L373" s="410">
        <v>0.8683531953446233</v>
      </c>
      <c r="M373" s="410">
        <v>356</v>
      </c>
      <c r="N373" s="410">
        <v>374</v>
      </c>
      <c r="O373" s="410">
        <v>138380</v>
      </c>
      <c r="P373" s="479">
        <v>0.96438776221339462</v>
      </c>
      <c r="Q373" s="411">
        <v>370</v>
      </c>
    </row>
    <row r="374" spans="1:17" ht="14.4" customHeight="1" x14ac:dyDescent="0.3">
      <c r="A374" s="406" t="s">
        <v>1002</v>
      </c>
      <c r="B374" s="407" t="s">
        <v>828</v>
      </c>
      <c r="C374" s="407" t="s">
        <v>829</v>
      </c>
      <c r="D374" s="407" t="s">
        <v>888</v>
      </c>
      <c r="E374" s="407" t="s">
        <v>889</v>
      </c>
      <c r="F374" s="410">
        <v>1</v>
      </c>
      <c r="G374" s="410">
        <v>2907</v>
      </c>
      <c r="H374" s="410">
        <v>1</v>
      </c>
      <c r="I374" s="410">
        <v>2907</v>
      </c>
      <c r="J374" s="410">
        <v>1</v>
      </c>
      <c r="K374" s="410">
        <v>2917</v>
      </c>
      <c r="L374" s="410">
        <v>1.0034399724802201</v>
      </c>
      <c r="M374" s="410">
        <v>2917</v>
      </c>
      <c r="N374" s="410"/>
      <c r="O374" s="410"/>
      <c r="P374" s="479"/>
      <c r="Q374" s="411"/>
    </row>
    <row r="375" spans="1:17" ht="14.4" customHeight="1" x14ac:dyDescent="0.3">
      <c r="A375" s="406" t="s">
        <v>1002</v>
      </c>
      <c r="B375" s="407" t="s">
        <v>828</v>
      </c>
      <c r="C375" s="407" t="s">
        <v>829</v>
      </c>
      <c r="D375" s="407" t="s">
        <v>892</v>
      </c>
      <c r="E375" s="407" t="s">
        <v>893</v>
      </c>
      <c r="F375" s="410">
        <v>59</v>
      </c>
      <c r="G375" s="410">
        <v>6111</v>
      </c>
      <c r="H375" s="410">
        <v>1</v>
      </c>
      <c r="I375" s="410">
        <v>103.57627118644068</v>
      </c>
      <c r="J375" s="410">
        <v>44</v>
      </c>
      <c r="K375" s="410">
        <v>4620</v>
      </c>
      <c r="L375" s="410">
        <v>0.75601374570446733</v>
      </c>
      <c r="M375" s="410">
        <v>105</v>
      </c>
      <c r="N375" s="410">
        <v>42</v>
      </c>
      <c r="O375" s="410">
        <v>4662</v>
      </c>
      <c r="P375" s="479">
        <v>0.76288659793814428</v>
      </c>
      <c r="Q375" s="411">
        <v>111</v>
      </c>
    </row>
    <row r="376" spans="1:17" ht="14.4" customHeight="1" x14ac:dyDescent="0.3">
      <c r="A376" s="406" t="s">
        <v>1002</v>
      </c>
      <c r="B376" s="407" t="s">
        <v>828</v>
      </c>
      <c r="C376" s="407" t="s">
        <v>829</v>
      </c>
      <c r="D376" s="407" t="s">
        <v>894</v>
      </c>
      <c r="E376" s="407" t="s">
        <v>895</v>
      </c>
      <c r="F376" s="410">
        <v>25</v>
      </c>
      <c r="G376" s="410">
        <v>2898</v>
      </c>
      <c r="H376" s="410">
        <v>1</v>
      </c>
      <c r="I376" s="410">
        <v>115.92</v>
      </c>
      <c r="J376" s="410">
        <v>10</v>
      </c>
      <c r="K376" s="410">
        <v>1170</v>
      </c>
      <c r="L376" s="410">
        <v>0.40372670807453415</v>
      </c>
      <c r="M376" s="410">
        <v>117</v>
      </c>
      <c r="N376" s="410">
        <v>29</v>
      </c>
      <c r="O376" s="410">
        <v>3625</v>
      </c>
      <c r="P376" s="479">
        <v>1.2508626639061422</v>
      </c>
      <c r="Q376" s="411">
        <v>125</v>
      </c>
    </row>
    <row r="377" spans="1:17" ht="14.4" customHeight="1" x14ac:dyDescent="0.3">
      <c r="A377" s="406" t="s">
        <v>1002</v>
      </c>
      <c r="B377" s="407" t="s">
        <v>828</v>
      </c>
      <c r="C377" s="407" t="s">
        <v>829</v>
      </c>
      <c r="D377" s="407" t="s">
        <v>896</v>
      </c>
      <c r="E377" s="407" t="s">
        <v>897</v>
      </c>
      <c r="F377" s="410">
        <v>13</v>
      </c>
      <c r="G377" s="410">
        <v>5957</v>
      </c>
      <c r="H377" s="410">
        <v>1</v>
      </c>
      <c r="I377" s="410">
        <v>458.23076923076923</v>
      </c>
      <c r="J377" s="410">
        <v>4</v>
      </c>
      <c r="K377" s="410">
        <v>1852</v>
      </c>
      <c r="L377" s="410">
        <v>0.31089474567735437</v>
      </c>
      <c r="M377" s="410">
        <v>463</v>
      </c>
      <c r="N377" s="410">
        <v>15</v>
      </c>
      <c r="O377" s="410">
        <v>7425</v>
      </c>
      <c r="P377" s="479">
        <v>1.2464327681718985</v>
      </c>
      <c r="Q377" s="411">
        <v>495</v>
      </c>
    </row>
    <row r="378" spans="1:17" ht="14.4" customHeight="1" x14ac:dyDescent="0.3">
      <c r="A378" s="406" t="s">
        <v>1002</v>
      </c>
      <c r="B378" s="407" t="s">
        <v>828</v>
      </c>
      <c r="C378" s="407" t="s">
        <v>829</v>
      </c>
      <c r="D378" s="407" t="s">
        <v>898</v>
      </c>
      <c r="E378" s="407" t="s">
        <v>899</v>
      </c>
      <c r="F378" s="410">
        <v>2</v>
      </c>
      <c r="G378" s="410">
        <v>2522</v>
      </c>
      <c r="H378" s="410">
        <v>1</v>
      </c>
      <c r="I378" s="410">
        <v>1261</v>
      </c>
      <c r="J378" s="410">
        <v>1</v>
      </c>
      <c r="K378" s="410">
        <v>1268</v>
      </c>
      <c r="L378" s="410">
        <v>0.50277557494052338</v>
      </c>
      <c r="M378" s="410">
        <v>1268</v>
      </c>
      <c r="N378" s="410">
        <v>1</v>
      </c>
      <c r="O378" s="410">
        <v>1283</v>
      </c>
      <c r="P378" s="479">
        <v>0.50872323552735921</v>
      </c>
      <c r="Q378" s="411">
        <v>1283</v>
      </c>
    </row>
    <row r="379" spans="1:17" ht="14.4" customHeight="1" x14ac:dyDescent="0.3">
      <c r="A379" s="406" t="s">
        <v>1002</v>
      </c>
      <c r="B379" s="407" t="s">
        <v>828</v>
      </c>
      <c r="C379" s="407" t="s">
        <v>829</v>
      </c>
      <c r="D379" s="407" t="s">
        <v>900</v>
      </c>
      <c r="E379" s="407" t="s">
        <v>901</v>
      </c>
      <c r="F379" s="410">
        <v>124</v>
      </c>
      <c r="G379" s="410">
        <v>53581</v>
      </c>
      <c r="H379" s="410">
        <v>1</v>
      </c>
      <c r="I379" s="410">
        <v>432.10483870967744</v>
      </c>
      <c r="J379" s="410">
        <v>101</v>
      </c>
      <c r="K379" s="410">
        <v>44137</v>
      </c>
      <c r="L379" s="410">
        <v>0.82374349116291223</v>
      </c>
      <c r="M379" s="410">
        <v>437</v>
      </c>
      <c r="N379" s="410">
        <v>122</v>
      </c>
      <c r="O379" s="410">
        <v>55632</v>
      </c>
      <c r="P379" s="479">
        <v>1.038278494242362</v>
      </c>
      <c r="Q379" s="411">
        <v>456</v>
      </c>
    </row>
    <row r="380" spans="1:17" ht="14.4" customHeight="1" x14ac:dyDescent="0.3">
      <c r="A380" s="406" t="s">
        <v>1002</v>
      </c>
      <c r="B380" s="407" t="s">
        <v>828</v>
      </c>
      <c r="C380" s="407" t="s">
        <v>829</v>
      </c>
      <c r="D380" s="407" t="s">
        <v>902</v>
      </c>
      <c r="E380" s="407" t="s">
        <v>903</v>
      </c>
      <c r="F380" s="410">
        <v>382</v>
      </c>
      <c r="G380" s="410">
        <v>20544</v>
      </c>
      <c r="H380" s="410">
        <v>1</v>
      </c>
      <c r="I380" s="410">
        <v>53.780104712041883</v>
      </c>
      <c r="J380" s="410">
        <v>478</v>
      </c>
      <c r="K380" s="410">
        <v>25812</v>
      </c>
      <c r="L380" s="410">
        <v>1.2564252336448598</v>
      </c>
      <c r="M380" s="410">
        <v>54</v>
      </c>
      <c r="N380" s="410">
        <v>368</v>
      </c>
      <c r="O380" s="410">
        <v>21344</v>
      </c>
      <c r="P380" s="479">
        <v>1.0389408099688473</v>
      </c>
      <c r="Q380" s="411">
        <v>58</v>
      </c>
    </row>
    <row r="381" spans="1:17" ht="14.4" customHeight="1" x14ac:dyDescent="0.3">
      <c r="A381" s="406" t="s">
        <v>1002</v>
      </c>
      <c r="B381" s="407" t="s">
        <v>828</v>
      </c>
      <c r="C381" s="407" t="s">
        <v>829</v>
      </c>
      <c r="D381" s="407" t="s">
        <v>906</v>
      </c>
      <c r="E381" s="407" t="s">
        <v>907</v>
      </c>
      <c r="F381" s="410">
        <v>541</v>
      </c>
      <c r="G381" s="410">
        <v>90174</v>
      </c>
      <c r="H381" s="410">
        <v>1</v>
      </c>
      <c r="I381" s="410">
        <v>166.68022181146026</v>
      </c>
      <c r="J381" s="410">
        <v>610</v>
      </c>
      <c r="K381" s="410">
        <v>103090</v>
      </c>
      <c r="L381" s="410">
        <v>1.1432341916738749</v>
      </c>
      <c r="M381" s="410">
        <v>169</v>
      </c>
      <c r="N381" s="410">
        <v>663</v>
      </c>
      <c r="O381" s="410">
        <v>116025</v>
      </c>
      <c r="P381" s="479">
        <v>1.2866790870982767</v>
      </c>
      <c r="Q381" s="411">
        <v>175</v>
      </c>
    </row>
    <row r="382" spans="1:17" ht="14.4" customHeight="1" x14ac:dyDescent="0.3">
      <c r="A382" s="406" t="s">
        <v>1002</v>
      </c>
      <c r="B382" s="407" t="s">
        <v>828</v>
      </c>
      <c r="C382" s="407" t="s">
        <v>829</v>
      </c>
      <c r="D382" s="407" t="s">
        <v>908</v>
      </c>
      <c r="E382" s="407" t="s">
        <v>909</v>
      </c>
      <c r="F382" s="410">
        <v>12</v>
      </c>
      <c r="G382" s="410">
        <v>950</v>
      </c>
      <c r="H382" s="410">
        <v>1</v>
      </c>
      <c r="I382" s="410">
        <v>79.166666666666671</v>
      </c>
      <c r="J382" s="410">
        <v>20</v>
      </c>
      <c r="K382" s="410">
        <v>1620</v>
      </c>
      <c r="L382" s="410">
        <v>1.7052631578947368</v>
      </c>
      <c r="M382" s="410">
        <v>81</v>
      </c>
      <c r="N382" s="410">
        <v>16</v>
      </c>
      <c r="O382" s="410">
        <v>1360</v>
      </c>
      <c r="P382" s="479">
        <v>1.4315789473684211</v>
      </c>
      <c r="Q382" s="411">
        <v>85</v>
      </c>
    </row>
    <row r="383" spans="1:17" ht="14.4" customHeight="1" x14ac:dyDescent="0.3">
      <c r="A383" s="406" t="s">
        <v>1002</v>
      </c>
      <c r="B383" s="407" t="s">
        <v>828</v>
      </c>
      <c r="C383" s="407" t="s">
        <v>829</v>
      </c>
      <c r="D383" s="407" t="s">
        <v>993</v>
      </c>
      <c r="E383" s="407" t="s">
        <v>994</v>
      </c>
      <c r="F383" s="410">
        <v>1</v>
      </c>
      <c r="G383" s="410">
        <v>164</v>
      </c>
      <c r="H383" s="410">
        <v>1</v>
      </c>
      <c r="I383" s="410">
        <v>164</v>
      </c>
      <c r="J383" s="410">
        <v>2</v>
      </c>
      <c r="K383" s="410">
        <v>332</v>
      </c>
      <c r="L383" s="410">
        <v>2.024390243902439</v>
      </c>
      <c r="M383" s="410">
        <v>166</v>
      </c>
      <c r="N383" s="410">
        <v>1</v>
      </c>
      <c r="O383" s="410">
        <v>178</v>
      </c>
      <c r="P383" s="479">
        <v>1.0853658536585367</v>
      </c>
      <c r="Q383" s="411">
        <v>178</v>
      </c>
    </row>
    <row r="384" spans="1:17" ht="14.4" customHeight="1" x14ac:dyDescent="0.3">
      <c r="A384" s="406" t="s">
        <v>1002</v>
      </c>
      <c r="B384" s="407" t="s">
        <v>828</v>
      </c>
      <c r="C384" s="407" t="s">
        <v>829</v>
      </c>
      <c r="D384" s="407" t="s">
        <v>910</v>
      </c>
      <c r="E384" s="407" t="s">
        <v>911</v>
      </c>
      <c r="F384" s="410">
        <v>28</v>
      </c>
      <c r="G384" s="410">
        <v>4504</v>
      </c>
      <c r="H384" s="410">
        <v>1</v>
      </c>
      <c r="I384" s="410">
        <v>160.85714285714286</v>
      </c>
      <c r="J384" s="410">
        <v>26</v>
      </c>
      <c r="K384" s="410">
        <v>4238</v>
      </c>
      <c r="L384" s="410">
        <v>0.9409413854351687</v>
      </c>
      <c r="M384" s="410">
        <v>163</v>
      </c>
      <c r="N384" s="410">
        <v>38</v>
      </c>
      <c r="O384" s="410">
        <v>6422</v>
      </c>
      <c r="P384" s="479">
        <v>1.4258436944937833</v>
      </c>
      <c r="Q384" s="411">
        <v>169</v>
      </c>
    </row>
    <row r="385" spans="1:17" ht="14.4" customHeight="1" x14ac:dyDescent="0.3">
      <c r="A385" s="406" t="s">
        <v>1002</v>
      </c>
      <c r="B385" s="407" t="s">
        <v>828</v>
      </c>
      <c r="C385" s="407" t="s">
        <v>829</v>
      </c>
      <c r="D385" s="407" t="s">
        <v>912</v>
      </c>
      <c r="E385" s="407" t="s">
        <v>913</v>
      </c>
      <c r="F385" s="410"/>
      <c r="G385" s="410"/>
      <c r="H385" s="410"/>
      <c r="I385" s="410"/>
      <c r="J385" s="410">
        <v>1</v>
      </c>
      <c r="K385" s="410">
        <v>28</v>
      </c>
      <c r="L385" s="410"/>
      <c r="M385" s="410">
        <v>28</v>
      </c>
      <c r="N385" s="410"/>
      <c r="O385" s="410"/>
      <c r="P385" s="479"/>
      <c r="Q385" s="411"/>
    </row>
    <row r="386" spans="1:17" ht="14.4" customHeight="1" x14ac:dyDescent="0.3">
      <c r="A386" s="406" t="s">
        <v>1002</v>
      </c>
      <c r="B386" s="407" t="s">
        <v>828</v>
      </c>
      <c r="C386" s="407" t="s">
        <v>829</v>
      </c>
      <c r="D386" s="407" t="s">
        <v>914</v>
      </c>
      <c r="E386" s="407" t="s">
        <v>915</v>
      </c>
      <c r="F386" s="410">
        <v>8</v>
      </c>
      <c r="G386" s="410">
        <v>8048</v>
      </c>
      <c r="H386" s="410">
        <v>1</v>
      </c>
      <c r="I386" s="410">
        <v>1006</v>
      </c>
      <c r="J386" s="410">
        <v>2</v>
      </c>
      <c r="K386" s="410">
        <v>2016</v>
      </c>
      <c r="L386" s="410">
        <v>0.25049701789264411</v>
      </c>
      <c r="M386" s="410">
        <v>1008</v>
      </c>
      <c r="N386" s="410">
        <v>2</v>
      </c>
      <c r="O386" s="410">
        <v>2022</v>
      </c>
      <c r="P386" s="479">
        <v>0.25124254473161034</v>
      </c>
      <c r="Q386" s="411">
        <v>1011</v>
      </c>
    </row>
    <row r="387" spans="1:17" ht="14.4" customHeight="1" x14ac:dyDescent="0.3">
      <c r="A387" s="406" t="s">
        <v>1002</v>
      </c>
      <c r="B387" s="407" t="s">
        <v>828</v>
      </c>
      <c r="C387" s="407" t="s">
        <v>829</v>
      </c>
      <c r="D387" s="407" t="s">
        <v>916</v>
      </c>
      <c r="E387" s="407" t="s">
        <v>917</v>
      </c>
      <c r="F387" s="410">
        <v>2</v>
      </c>
      <c r="G387" s="410">
        <v>334</v>
      </c>
      <c r="H387" s="410">
        <v>1</v>
      </c>
      <c r="I387" s="410">
        <v>167</v>
      </c>
      <c r="J387" s="410">
        <v>3</v>
      </c>
      <c r="K387" s="410">
        <v>510</v>
      </c>
      <c r="L387" s="410">
        <v>1.5269461077844311</v>
      </c>
      <c r="M387" s="410">
        <v>170</v>
      </c>
      <c r="N387" s="410">
        <v>2</v>
      </c>
      <c r="O387" s="410">
        <v>352</v>
      </c>
      <c r="P387" s="479">
        <v>1.0538922155688624</v>
      </c>
      <c r="Q387" s="411">
        <v>176</v>
      </c>
    </row>
    <row r="388" spans="1:17" ht="14.4" customHeight="1" x14ac:dyDescent="0.3">
      <c r="A388" s="406" t="s">
        <v>1002</v>
      </c>
      <c r="B388" s="407" t="s">
        <v>828</v>
      </c>
      <c r="C388" s="407" t="s">
        <v>829</v>
      </c>
      <c r="D388" s="407" t="s">
        <v>918</v>
      </c>
      <c r="E388" s="407" t="s">
        <v>919</v>
      </c>
      <c r="F388" s="410">
        <v>8</v>
      </c>
      <c r="G388" s="410">
        <v>18032</v>
      </c>
      <c r="H388" s="410">
        <v>1</v>
      </c>
      <c r="I388" s="410">
        <v>2254</v>
      </c>
      <c r="J388" s="410">
        <v>2</v>
      </c>
      <c r="K388" s="410">
        <v>4528</v>
      </c>
      <c r="L388" s="410">
        <v>0.25110913930789708</v>
      </c>
      <c r="M388" s="410">
        <v>2264</v>
      </c>
      <c r="N388" s="410">
        <v>2</v>
      </c>
      <c r="O388" s="410">
        <v>4588</v>
      </c>
      <c r="P388" s="479">
        <v>0.25443655723158831</v>
      </c>
      <c r="Q388" s="411">
        <v>2294</v>
      </c>
    </row>
    <row r="389" spans="1:17" ht="14.4" customHeight="1" x14ac:dyDescent="0.3">
      <c r="A389" s="406" t="s">
        <v>1002</v>
      </c>
      <c r="B389" s="407" t="s">
        <v>828</v>
      </c>
      <c r="C389" s="407" t="s">
        <v>829</v>
      </c>
      <c r="D389" s="407" t="s">
        <v>920</v>
      </c>
      <c r="E389" s="407" t="s">
        <v>921</v>
      </c>
      <c r="F389" s="410">
        <v>4</v>
      </c>
      <c r="G389" s="410">
        <v>978</v>
      </c>
      <c r="H389" s="410">
        <v>1</v>
      </c>
      <c r="I389" s="410">
        <v>244.5</v>
      </c>
      <c r="J389" s="410">
        <v>6</v>
      </c>
      <c r="K389" s="410">
        <v>1482</v>
      </c>
      <c r="L389" s="410">
        <v>1.5153374233128833</v>
      </c>
      <c r="M389" s="410">
        <v>247</v>
      </c>
      <c r="N389" s="410">
        <v>7</v>
      </c>
      <c r="O389" s="410">
        <v>1841</v>
      </c>
      <c r="P389" s="479">
        <v>1.8824130879345604</v>
      </c>
      <c r="Q389" s="411">
        <v>263</v>
      </c>
    </row>
    <row r="390" spans="1:17" ht="14.4" customHeight="1" x14ac:dyDescent="0.3">
      <c r="A390" s="406" t="s">
        <v>1002</v>
      </c>
      <c r="B390" s="407" t="s">
        <v>828</v>
      </c>
      <c r="C390" s="407" t="s">
        <v>829</v>
      </c>
      <c r="D390" s="407" t="s">
        <v>922</v>
      </c>
      <c r="E390" s="407" t="s">
        <v>923</v>
      </c>
      <c r="F390" s="410">
        <v>21</v>
      </c>
      <c r="G390" s="410">
        <v>41957</v>
      </c>
      <c r="H390" s="410">
        <v>1</v>
      </c>
      <c r="I390" s="410">
        <v>1997.952380952381</v>
      </c>
      <c r="J390" s="410">
        <v>17</v>
      </c>
      <c r="K390" s="410">
        <v>34204</v>
      </c>
      <c r="L390" s="410">
        <v>0.81521557785351673</v>
      </c>
      <c r="M390" s="410">
        <v>2012</v>
      </c>
      <c r="N390" s="410">
        <v>12</v>
      </c>
      <c r="O390" s="410">
        <v>25560</v>
      </c>
      <c r="P390" s="479">
        <v>0.60919512834568723</v>
      </c>
      <c r="Q390" s="411">
        <v>2130</v>
      </c>
    </row>
    <row r="391" spans="1:17" ht="14.4" customHeight="1" x14ac:dyDescent="0.3">
      <c r="A391" s="406" t="s">
        <v>1002</v>
      </c>
      <c r="B391" s="407" t="s">
        <v>828</v>
      </c>
      <c r="C391" s="407" t="s">
        <v>829</v>
      </c>
      <c r="D391" s="407" t="s">
        <v>924</v>
      </c>
      <c r="E391" s="407" t="s">
        <v>925</v>
      </c>
      <c r="F391" s="410">
        <v>10</v>
      </c>
      <c r="G391" s="410">
        <v>2238</v>
      </c>
      <c r="H391" s="410">
        <v>1</v>
      </c>
      <c r="I391" s="410">
        <v>223.8</v>
      </c>
      <c r="J391" s="410">
        <v>11</v>
      </c>
      <c r="K391" s="410">
        <v>2486</v>
      </c>
      <c r="L391" s="410">
        <v>1.1108132260947274</v>
      </c>
      <c r="M391" s="410">
        <v>226</v>
      </c>
      <c r="N391" s="410">
        <v>12</v>
      </c>
      <c r="O391" s="410">
        <v>2904</v>
      </c>
      <c r="P391" s="479">
        <v>1.2975871313672922</v>
      </c>
      <c r="Q391" s="411">
        <v>242</v>
      </c>
    </row>
    <row r="392" spans="1:17" ht="14.4" customHeight="1" x14ac:dyDescent="0.3">
      <c r="A392" s="406" t="s">
        <v>1002</v>
      </c>
      <c r="B392" s="407" t="s">
        <v>828</v>
      </c>
      <c r="C392" s="407" t="s">
        <v>829</v>
      </c>
      <c r="D392" s="407" t="s">
        <v>926</v>
      </c>
      <c r="E392" s="407" t="s">
        <v>927</v>
      </c>
      <c r="F392" s="410">
        <v>4</v>
      </c>
      <c r="G392" s="410">
        <v>1636</v>
      </c>
      <c r="H392" s="410">
        <v>1</v>
      </c>
      <c r="I392" s="410">
        <v>409</v>
      </c>
      <c r="J392" s="410">
        <v>2</v>
      </c>
      <c r="K392" s="410">
        <v>836</v>
      </c>
      <c r="L392" s="410">
        <v>0.51100244498777503</v>
      </c>
      <c r="M392" s="410">
        <v>418</v>
      </c>
      <c r="N392" s="410">
        <v>2</v>
      </c>
      <c r="O392" s="410">
        <v>846</v>
      </c>
      <c r="P392" s="479">
        <v>0.5171149144254279</v>
      </c>
      <c r="Q392" s="411">
        <v>423</v>
      </c>
    </row>
    <row r="393" spans="1:17" ht="14.4" customHeight="1" x14ac:dyDescent="0.3">
      <c r="A393" s="406" t="s">
        <v>1002</v>
      </c>
      <c r="B393" s="407" t="s">
        <v>828</v>
      </c>
      <c r="C393" s="407" t="s">
        <v>829</v>
      </c>
      <c r="D393" s="407" t="s">
        <v>930</v>
      </c>
      <c r="E393" s="407" t="s">
        <v>837</v>
      </c>
      <c r="F393" s="410"/>
      <c r="G393" s="410"/>
      <c r="H393" s="410"/>
      <c r="I393" s="410"/>
      <c r="J393" s="410">
        <v>2</v>
      </c>
      <c r="K393" s="410">
        <v>70</v>
      </c>
      <c r="L393" s="410"/>
      <c r="M393" s="410">
        <v>35</v>
      </c>
      <c r="N393" s="410"/>
      <c r="O393" s="410"/>
      <c r="P393" s="479"/>
      <c r="Q393" s="411"/>
    </row>
    <row r="394" spans="1:17" ht="14.4" customHeight="1" x14ac:dyDescent="0.3">
      <c r="A394" s="406" t="s">
        <v>1002</v>
      </c>
      <c r="B394" s="407" t="s">
        <v>828</v>
      </c>
      <c r="C394" s="407" t="s">
        <v>829</v>
      </c>
      <c r="D394" s="407" t="s">
        <v>931</v>
      </c>
      <c r="E394" s="407" t="s">
        <v>932</v>
      </c>
      <c r="F394" s="410">
        <v>7</v>
      </c>
      <c r="G394" s="410">
        <v>35430</v>
      </c>
      <c r="H394" s="410">
        <v>1</v>
      </c>
      <c r="I394" s="410">
        <v>5061.4285714285716</v>
      </c>
      <c r="J394" s="410">
        <v>1</v>
      </c>
      <c r="K394" s="410">
        <v>5089</v>
      </c>
      <c r="L394" s="410">
        <v>0.14363533728478689</v>
      </c>
      <c r="M394" s="410">
        <v>5089</v>
      </c>
      <c r="N394" s="410">
        <v>4</v>
      </c>
      <c r="O394" s="410">
        <v>20864</v>
      </c>
      <c r="P394" s="479">
        <v>0.58887948066610218</v>
      </c>
      <c r="Q394" s="411">
        <v>5216</v>
      </c>
    </row>
    <row r="395" spans="1:17" ht="14.4" customHeight="1" x14ac:dyDescent="0.3">
      <c r="A395" s="406" t="s">
        <v>1002</v>
      </c>
      <c r="B395" s="407" t="s">
        <v>828</v>
      </c>
      <c r="C395" s="407" t="s">
        <v>829</v>
      </c>
      <c r="D395" s="407" t="s">
        <v>935</v>
      </c>
      <c r="E395" s="407" t="s">
        <v>936</v>
      </c>
      <c r="F395" s="410"/>
      <c r="G395" s="410"/>
      <c r="H395" s="410"/>
      <c r="I395" s="410"/>
      <c r="J395" s="410">
        <v>1</v>
      </c>
      <c r="K395" s="410">
        <v>269</v>
      </c>
      <c r="L395" s="410"/>
      <c r="M395" s="410">
        <v>269</v>
      </c>
      <c r="N395" s="410"/>
      <c r="O395" s="410"/>
      <c r="P395" s="479"/>
      <c r="Q395" s="411"/>
    </row>
    <row r="396" spans="1:17" ht="14.4" customHeight="1" x14ac:dyDescent="0.3">
      <c r="A396" s="406" t="s">
        <v>1002</v>
      </c>
      <c r="B396" s="407" t="s">
        <v>828</v>
      </c>
      <c r="C396" s="407" t="s">
        <v>829</v>
      </c>
      <c r="D396" s="407" t="s">
        <v>937</v>
      </c>
      <c r="E396" s="407" t="s">
        <v>938</v>
      </c>
      <c r="F396" s="410">
        <v>2</v>
      </c>
      <c r="G396" s="410">
        <v>2066</v>
      </c>
      <c r="H396" s="410">
        <v>1</v>
      </c>
      <c r="I396" s="410">
        <v>1033</v>
      </c>
      <c r="J396" s="410">
        <v>1</v>
      </c>
      <c r="K396" s="410">
        <v>1050</v>
      </c>
      <c r="L396" s="410">
        <v>0.50822846079380446</v>
      </c>
      <c r="M396" s="410">
        <v>1050</v>
      </c>
      <c r="N396" s="410">
        <v>1</v>
      </c>
      <c r="O396" s="410">
        <v>1096</v>
      </c>
      <c r="P396" s="479">
        <v>0.53049370764762827</v>
      </c>
      <c r="Q396" s="411">
        <v>1096</v>
      </c>
    </row>
    <row r="397" spans="1:17" ht="14.4" customHeight="1" x14ac:dyDescent="0.3">
      <c r="A397" s="406" t="s">
        <v>1002</v>
      </c>
      <c r="B397" s="407" t="s">
        <v>828</v>
      </c>
      <c r="C397" s="407" t="s">
        <v>829</v>
      </c>
      <c r="D397" s="407" t="s">
        <v>947</v>
      </c>
      <c r="E397" s="407" t="s">
        <v>948</v>
      </c>
      <c r="F397" s="410"/>
      <c r="G397" s="410"/>
      <c r="H397" s="410"/>
      <c r="I397" s="410"/>
      <c r="J397" s="410">
        <v>1</v>
      </c>
      <c r="K397" s="410">
        <v>656</v>
      </c>
      <c r="L397" s="410"/>
      <c r="M397" s="410">
        <v>656</v>
      </c>
      <c r="N397" s="410"/>
      <c r="O397" s="410"/>
      <c r="P397" s="479"/>
      <c r="Q397" s="411"/>
    </row>
    <row r="398" spans="1:17" ht="14.4" customHeight="1" x14ac:dyDescent="0.3">
      <c r="A398" s="406" t="s">
        <v>1002</v>
      </c>
      <c r="B398" s="407" t="s">
        <v>953</v>
      </c>
      <c r="C398" s="407" t="s">
        <v>829</v>
      </c>
      <c r="D398" s="407" t="s">
        <v>898</v>
      </c>
      <c r="E398" s="407" t="s">
        <v>899</v>
      </c>
      <c r="F398" s="410">
        <v>1</v>
      </c>
      <c r="G398" s="410">
        <v>1261</v>
      </c>
      <c r="H398" s="410">
        <v>1</v>
      </c>
      <c r="I398" s="410">
        <v>1261</v>
      </c>
      <c r="J398" s="410"/>
      <c r="K398" s="410"/>
      <c r="L398" s="410"/>
      <c r="M398" s="410"/>
      <c r="N398" s="410"/>
      <c r="O398" s="410"/>
      <c r="P398" s="479"/>
      <c r="Q398" s="411"/>
    </row>
    <row r="399" spans="1:17" ht="14.4" customHeight="1" x14ac:dyDescent="0.3">
      <c r="A399" s="406" t="s">
        <v>1003</v>
      </c>
      <c r="B399" s="407" t="s">
        <v>828</v>
      </c>
      <c r="C399" s="407" t="s">
        <v>829</v>
      </c>
      <c r="D399" s="407" t="s">
        <v>836</v>
      </c>
      <c r="E399" s="407" t="s">
        <v>837</v>
      </c>
      <c r="F399" s="410">
        <v>100</v>
      </c>
      <c r="G399" s="410">
        <v>5378</v>
      </c>
      <c r="H399" s="410">
        <v>1</v>
      </c>
      <c r="I399" s="410">
        <v>53.78</v>
      </c>
      <c r="J399" s="410">
        <v>206</v>
      </c>
      <c r="K399" s="410">
        <v>11124</v>
      </c>
      <c r="L399" s="410">
        <v>2.0684269245072517</v>
      </c>
      <c r="M399" s="410">
        <v>54</v>
      </c>
      <c r="N399" s="410">
        <v>192</v>
      </c>
      <c r="O399" s="410">
        <v>11136</v>
      </c>
      <c r="P399" s="479">
        <v>2.070658237262923</v>
      </c>
      <c r="Q399" s="411">
        <v>58</v>
      </c>
    </row>
    <row r="400" spans="1:17" ht="14.4" customHeight="1" x14ac:dyDescent="0.3">
      <c r="A400" s="406" t="s">
        <v>1003</v>
      </c>
      <c r="B400" s="407" t="s">
        <v>828</v>
      </c>
      <c r="C400" s="407" t="s">
        <v>829</v>
      </c>
      <c r="D400" s="407" t="s">
        <v>838</v>
      </c>
      <c r="E400" s="407" t="s">
        <v>839</v>
      </c>
      <c r="F400" s="410">
        <v>22</v>
      </c>
      <c r="G400" s="410">
        <v>2674</v>
      </c>
      <c r="H400" s="410">
        <v>1</v>
      </c>
      <c r="I400" s="410">
        <v>121.54545454545455</v>
      </c>
      <c r="J400" s="410">
        <v>40</v>
      </c>
      <c r="K400" s="410">
        <v>4920</v>
      </c>
      <c r="L400" s="410">
        <v>1.8399401645474944</v>
      </c>
      <c r="M400" s="410">
        <v>123</v>
      </c>
      <c r="N400" s="410">
        <v>32</v>
      </c>
      <c r="O400" s="410">
        <v>4192</v>
      </c>
      <c r="P400" s="479">
        <v>1.5676888556469708</v>
      </c>
      <c r="Q400" s="411">
        <v>131</v>
      </c>
    </row>
    <row r="401" spans="1:17" ht="14.4" customHeight="1" x14ac:dyDescent="0.3">
      <c r="A401" s="406" t="s">
        <v>1003</v>
      </c>
      <c r="B401" s="407" t="s">
        <v>828</v>
      </c>
      <c r="C401" s="407" t="s">
        <v>829</v>
      </c>
      <c r="D401" s="407" t="s">
        <v>844</v>
      </c>
      <c r="E401" s="407" t="s">
        <v>845</v>
      </c>
      <c r="F401" s="410">
        <v>1</v>
      </c>
      <c r="G401" s="410">
        <v>383</v>
      </c>
      <c r="H401" s="410">
        <v>1</v>
      </c>
      <c r="I401" s="410">
        <v>383</v>
      </c>
      <c r="J401" s="410"/>
      <c r="K401" s="410"/>
      <c r="L401" s="410"/>
      <c r="M401" s="410"/>
      <c r="N401" s="410">
        <v>4</v>
      </c>
      <c r="O401" s="410">
        <v>1628</v>
      </c>
      <c r="P401" s="479">
        <v>4.2506527415143607</v>
      </c>
      <c r="Q401" s="411">
        <v>407</v>
      </c>
    </row>
    <row r="402" spans="1:17" ht="14.4" customHeight="1" x14ac:dyDescent="0.3">
      <c r="A402" s="406" t="s">
        <v>1003</v>
      </c>
      <c r="B402" s="407" t="s">
        <v>828</v>
      </c>
      <c r="C402" s="407" t="s">
        <v>829</v>
      </c>
      <c r="D402" s="407" t="s">
        <v>846</v>
      </c>
      <c r="E402" s="407" t="s">
        <v>847</v>
      </c>
      <c r="F402" s="410">
        <v>9</v>
      </c>
      <c r="G402" s="410">
        <v>1539</v>
      </c>
      <c r="H402" s="410">
        <v>1</v>
      </c>
      <c r="I402" s="410">
        <v>171</v>
      </c>
      <c r="J402" s="410">
        <v>37</v>
      </c>
      <c r="K402" s="410">
        <v>6364</v>
      </c>
      <c r="L402" s="410">
        <v>4.1351526965562053</v>
      </c>
      <c r="M402" s="410">
        <v>172</v>
      </c>
      <c r="N402" s="410">
        <v>17</v>
      </c>
      <c r="O402" s="410">
        <v>3043</v>
      </c>
      <c r="P402" s="479">
        <v>1.9772579597141</v>
      </c>
      <c r="Q402" s="411">
        <v>179</v>
      </c>
    </row>
    <row r="403" spans="1:17" ht="14.4" customHeight="1" x14ac:dyDescent="0.3">
      <c r="A403" s="406" t="s">
        <v>1003</v>
      </c>
      <c r="B403" s="407" t="s">
        <v>828</v>
      </c>
      <c r="C403" s="407" t="s">
        <v>829</v>
      </c>
      <c r="D403" s="407" t="s">
        <v>850</v>
      </c>
      <c r="E403" s="407" t="s">
        <v>851</v>
      </c>
      <c r="F403" s="410">
        <v>11</v>
      </c>
      <c r="G403" s="410">
        <v>3512</v>
      </c>
      <c r="H403" s="410">
        <v>1</v>
      </c>
      <c r="I403" s="410">
        <v>319.27272727272725</v>
      </c>
      <c r="J403" s="410">
        <v>27</v>
      </c>
      <c r="K403" s="410">
        <v>8694</v>
      </c>
      <c r="L403" s="410">
        <v>2.475512528473804</v>
      </c>
      <c r="M403" s="410">
        <v>322</v>
      </c>
      <c r="N403" s="410">
        <v>35</v>
      </c>
      <c r="O403" s="410">
        <v>11725</v>
      </c>
      <c r="P403" s="479">
        <v>3.3385535307517085</v>
      </c>
      <c r="Q403" s="411">
        <v>335</v>
      </c>
    </row>
    <row r="404" spans="1:17" ht="14.4" customHeight="1" x14ac:dyDescent="0.3">
      <c r="A404" s="406" t="s">
        <v>1003</v>
      </c>
      <c r="B404" s="407" t="s">
        <v>828</v>
      </c>
      <c r="C404" s="407" t="s">
        <v>829</v>
      </c>
      <c r="D404" s="407" t="s">
        <v>852</v>
      </c>
      <c r="E404" s="407" t="s">
        <v>853</v>
      </c>
      <c r="F404" s="410"/>
      <c r="G404" s="410"/>
      <c r="H404" s="410"/>
      <c r="I404" s="410"/>
      <c r="J404" s="410">
        <v>17</v>
      </c>
      <c r="K404" s="410">
        <v>7463</v>
      </c>
      <c r="L404" s="410"/>
      <c r="M404" s="410">
        <v>439</v>
      </c>
      <c r="N404" s="410">
        <v>30</v>
      </c>
      <c r="O404" s="410">
        <v>13740</v>
      </c>
      <c r="P404" s="479"/>
      <c r="Q404" s="411">
        <v>458</v>
      </c>
    </row>
    <row r="405" spans="1:17" ht="14.4" customHeight="1" x14ac:dyDescent="0.3">
      <c r="A405" s="406" t="s">
        <v>1003</v>
      </c>
      <c r="B405" s="407" t="s">
        <v>828</v>
      </c>
      <c r="C405" s="407" t="s">
        <v>829</v>
      </c>
      <c r="D405" s="407" t="s">
        <v>854</v>
      </c>
      <c r="E405" s="407" t="s">
        <v>855</v>
      </c>
      <c r="F405" s="410">
        <v>37</v>
      </c>
      <c r="G405" s="410">
        <v>12580</v>
      </c>
      <c r="H405" s="410">
        <v>1</v>
      </c>
      <c r="I405" s="410">
        <v>340</v>
      </c>
      <c r="J405" s="410">
        <v>238</v>
      </c>
      <c r="K405" s="410">
        <v>81158</v>
      </c>
      <c r="L405" s="410">
        <v>6.4513513513513514</v>
      </c>
      <c r="M405" s="410">
        <v>341</v>
      </c>
      <c r="N405" s="410">
        <v>130</v>
      </c>
      <c r="O405" s="410">
        <v>45370</v>
      </c>
      <c r="P405" s="479">
        <v>3.6065182829888713</v>
      </c>
      <c r="Q405" s="411">
        <v>349</v>
      </c>
    </row>
    <row r="406" spans="1:17" ht="14.4" customHeight="1" x14ac:dyDescent="0.3">
      <c r="A406" s="406" t="s">
        <v>1003</v>
      </c>
      <c r="B406" s="407" t="s">
        <v>828</v>
      </c>
      <c r="C406" s="407" t="s">
        <v>829</v>
      </c>
      <c r="D406" s="407" t="s">
        <v>856</v>
      </c>
      <c r="E406" s="407" t="s">
        <v>857</v>
      </c>
      <c r="F406" s="410"/>
      <c r="G406" s="410"/>
      <c r="H406" s="410"/>
      <c r="I406" s="410"/>
      <c r="J406" s="410">
        <v>8</v>
      </c>
      <c r="K406" s="410">
        <v>12784</v>
      </c>
      <c r="L406" s="410"/>
      <c r="M406" s="410">
        <v>1598</v>
      </c>
      <c r="N406" s="410">
        <v>10</v>
      </c>
      <c r="O406" s="410">
        <v>16530</v>
      </c>
      <c r="P406" s="479"/>
      <c r="Q406" s="411">
        <v>1653</v>
      </c>
    </row>
    <row r="407" spans="1:17" ht="14.4" customHeight="1" x14ac:dyDescent="0.3">
      <c r="A407" s="406" t="s">
        <v>1003</v>
      </c>
      <c r="B407" s="407" t="s">
        <v>828</v>
      </c>
      <c r="C407" s="407" t="s">
        <v>829</v>
      </c>
      <c r="D407" s="407" t="s">
        <v>858</v>
      </c>
      <c r="E407" s="407" t="s">
        <v>859</v>
      </c>
      <c r="F407" s="410"/>
      <c r="G407" s="410"/>
      <c r="H407" s="410"/>
      <c r="I407" s="410"/>
      <c r="J407" s="410"/>
      <c r="K407" s="410"/>
      <c r="L407" s="410"/>
      <c r="M407" s="410"/>
      <c r="N407" s="410">
        <v>1</v>
      </c>
      <c r="O407" s="410">
        <v>3486</v>
      </c>
      <c r="P407" s="479"/>
      <c r="Q407" s="411">
        <v>3486</v>
      </c>
    </row>
    <row r="408" spans="1:17" ht="14.4" customHeight="1" x14ac:dyDescent="0.3">
      <c r="A408" s="406" t="s">
        <v>1003</v>
      </c>
      <c r="B408" s="407" t="s">
        <v>828</v>
      </c>
      <c r="C408" s="407" t="s">
        <v>829</v>
      </c>
      <c r="D408" s="407" t="s">
        <v>860</v>
      </c>
      <c r="E408" s="407" t="s">
        <v>861</v>
      </c>
      <c r="F408" s="410"/>
      <c r="G408" s="410"/>
      <c r="H408" s="410"/>
      <c r="I408" s="410"/>
      <c r="J408" s="410">
        <v>7</v>
      </c>
      <c r="K408" s="410">
        <v>41531</v>
      </c>
      <c r="L408" s="410"/>
      <c r="M408" s="410">
        <v>5933</v>
      </c>
      <c r="N408" s="410">
        <v>2</v>
      </c>
      <c r="O408" s="410">
        <v>12452</v>
      </c>
      <c r="P408" s="479"/>
      <c r="Q408" s="411">
        <v>6226</v>
      </c>
    </row>
    <row r="409" spans="1:17" ht="14.4" customHeight="1" x14ac:dyDescent="0.3">
      <c r="A409" s="406" t="s">
        <v>1003</v>
      </c>
      <c r="B409" s="407" t="s">
        <v>828</v>
      </c>
      <c r="C409" s="407" t="s">
        <v>829</v>
      </c>
      <c r="D409" s="407" t="s">
        <v>862</v>
      </c>
      <c r="E409" s="407" t="s">
        <v>863</v>
      </c>
      <c r="F409" s="410">
        <v>1</v>
      </c>
      <c r="G409" s="410">
        <v>109</v>
      </c>
      <c r="H409" s="410">
        <v>1</v>
      </c>
      <c r="I409" s="410">
        <v>109</v>
      </c>
      <c r="J409" s="410"/>
      <c r="K409" s="410"/>
      <c r="L409" s="410"/>
      <c r="M409" s="410"/>
      <c r="N409" s="410">
        <v>2</v>
      </c>
      <c r="O409" s="410">
        <v>234</v>
      </c>
      <c r="P409" s="479">
        <v>2.1467889908256881</v>
      </c>
      <c r="Q409" s="411">
        <v>117</v>
      </c>
    </row>
    <row r="410" spans="1:17" ht="14.4" customHeight="1" x14ac:dyDescent="0.3">
      <c r="A410" s="406" t="s">
        <v>1003</v>
      </c>
      <c r="B410" s="407" t="s">
        <v>828</v>
      </c>
      <c r="C410" s="407" t="s">
        <v>829</v>
      </c>
      <c r="D410" s="407" t="s">
        <v>866</v>
      </c>
      <c r="E410" s="407" t="s">
        <v>867</v>
      </c>
      <c r="F410" s="410"/>
      <c r="G410" s="410"/>
      <c r="H410" s="410"/>
      <c r="I410" s="410"/>
      <c r="J410" s="410">
        <v>5</v>
      </c>
      <c r="K410" s="410">
        <v>1880</v>
      </c>
      <c r="L410" s="410"/>
      <c r="M410" s="410">
        <v>376</v>
      </c>
      <c r="N410" s="410">
        <v>1</v>
      </c>
      <c r="O410" s="410">
        <v>387</v>
      </c>
      <c r="P410" s="479"/>
      <c r="Q410" s="411">
        <v>387</v>
      </c>
    </row>
    <row r="411" spans="1:17" ht="14.4" customHeight="1" x14ac:dyDescent="0.3">
      <c r="A411" s="406" t="s">
        <v>1003</v>
      </c>
      <c r="B411" s="407" t="s">
        <v>828</v>
      </c>
      <c r="C411" s="407" t="s">
        <v>829</v>
      </c>
      <c r="D411" s="407" t="s">
        <v>868</v>
      </c>
      <c r="E411" s="407" t="s">
        <v>869</v>
      </c>
      <c r="F411" s="410">
        <v>1</v>
      </c>
      <c r="G411" s="410">
        <v>37</v>
      </c>
      <c r="H411" s="410">
        <v>1</v>
      </c>
      <c r="I411" s="410">
        <v>37</v>
      </c>
      <c r="J411" s="410"/>
      <c r="K411" s="410"/>
      <c r="L411" s="410"/>
      <c r="M411" s="410"/>
      <c r="N411" s="410">
        <v>2</v>
      </c>
      <c r="O411" s="410">
        <v>76</v>
      </c>
      <c r="P411" s="479">
        <v>2.0540540540540539</v>
      </c>
      <c r="Q411" s="411">
        <v>38</v>
      </c>
    </row>
    <row r="412" spans="1:17" ht="14.4" customHeight="1" x14ac:dyDescent="0.3">
      <c r="A412" s="406" t="s">
        <v>1003</v>
      </c>
      <c r="B412" s="407" t="s">
        <v>828</v>
      </c>
      <c r="C412" s="407" t="s">
        <v>829</v>
      </c>
      <c r="D412" s="407" t="s">
        <v>874</v>
      </c>
      <c r="E412" s="407" t="s">
        <v>875</v>
      </c>
      <c r="F412" s="410"/>
      <c r="G412" s="410"/>
      <c r="H412" s="410"/>
      <c r="I412" s="410"/>
      <c r="J412" s="410">
        <v>4</v>
      </c>
      <c r="K412" s="410">
        <v>2704</v>
      </c>
      <c r="L412" s="410"/>
      <c r="M412" s="410">
        <v>676</v>
      </c>
      <c r="N412" s="410">
        <v>1</v>
      </c>
      <c r="O412" s="410">
        <v>704</v>
      </c>
      <c r="P412" s="479"/>
      <c r="Q412" s="411">
        <v>704</v>
      </c>
    </row>
    <row r="413" spans="1:17" ht="14.4" customHeight="1" x14ac:dyDescent="0.3">
      <c r="A413" s="406" t="s">
        <v>1003</v>
      </c>
      <c r="B413" s="407" t="s">
        <v>828</v>
      </c>
      <c r="C413" s="407" t="s">
        <v>829</v>
      </c>
      <c r="D413" s="407" t="s">
        <v>876</v>
      </c>
      <c r="E413" s="407" t="s">
        <v>877</v>
      </c>
      <c r="F413" s="410"/>
      <c r="G413" s="410"/>
      <c r="H413" s="410"/>
      <c r="I413" s="410"/>
      <c r="J413" s="410">
        <v>1</v>
      </c>
      <c r="K413" s="410">
        <v>138</v>
      </c>
      <c r="L413" s="410"/>
      <c r="M413" s="410">
        <v>138</v>
      </c>
      <c r="N413" s="410"/>
      <c r="O413" s="410"/>
      <c r="P413" s="479"/>
      <c r="Q413" s="411"/>
    </row>
    <row r="414" spans="1:17" ht="14.4" customHeight="1" x14ac:dyDescent="0.3">
      <c r="A414" s="406" t="s">
        <v>1003</v>
      </c>
      <c r="B414" s="407" t="s">
        <v>828</v>
      </c>
      <c r="C414" s="407" t="s">
        <v>829</v>
      </c>
      <c r="D414" s="407" t="s">
        <v>878</v>
      </c>
      <c r="E414" s="407" t="s">
        <v>879</v>
      </c>
      <c r="F414" s="410">
        <v>58</v>
      </c>
      <c r="G414" s="410">
        <v>16412</v>
      </c>
      <c r="H414" s="410">
        <v>1</v>
      </c>
      <c r="I414" s="410">
        <v>282.9655172413793</v>
      </c>
      <c r="J414" s="410">
        <v>89</v>
      </c>
      <c r="K414" s="410">
        <v>25365</v>
      </c>
      <c r="L414" s="410">
        <v>1.545515476480624</v>
      </c>
      <c r="M414" s="410">
        <v>285</v>
      </c>
      <c r="N414" s="410">
        <v>89</v>
      </c>
      <c r="O414" s="410">
        <v>27056</v>
      </c>
      <c r="P414" s="479">
        <v>1.6485498415793323</v>
      </c>
      <c r="Q414" s="411">
        <v>304</v>
      </c>
    </row>
    <row r="415" spans="1:17" ht="14.4" customHeight="1" x14ac:dyDescent="0.3">
      <c r="A415" s="406" t="s">
        <v>1003</v>
      </c>
      <c r="B415" s="407" t="s">
        <v>828</v>
      </c>
      <c r="C415" s="407" t="s">
        <v>829</v>
      </c>
      <c r="D415" s="407" t="s">
        <v>882</v>
      </c>
      <c r="E415" s="407" t="s">
        <v>883</v>
      </c>
      <c r="F415" s="410">
        <v>7</v>
      </c>
      <c r="G415" s="410">
        <v>3212</v>
      </c>
      <c r="H415" s="410">
        <v>1</v>
      </c>
      <c r="I415" s="410">
        <v>458.85714285714283</v>
      </c>
      <c r="J415" s="410">
        <v>22</v>
      </c>
      <c r="K415" s="410">
        <v>10164</v>
      </c>
      <c r="L415" s="410">
        <v>3.1643835616438358</v>
      </c>
      <c r="M415" s="410">
        <v>462</v>
      </c>
      <c r="N415" s="410">
        <v>21</v>
      </c>
      <c r="O415" s="410">
        <v>10374</v>
      </c>
      <c r="P415" s="479">
        <v>3.2297633872976337</v>
      </c>
      <c r="Q415" s="411">
        <v>494</v>
      </c>
    </row>
    <row r="416" spans="1:17" ht="14.4" customHeight="1" x14ac:dyDescent="0.3">
      <c r="A416" s="406" t="s">
        <v>1003</v>
      </c>
      <c r="B416" s="407" t="s">
        <v>828</v>
      </c>
      <c r="C416" s="407" t="s">
        <v>829</v>
      </c>
      <c r="D416" s="407" t="s">
        <v>886</v>
      </c>
      <c r="E416" s="407" t="s">
        <v>887</v>
      </c>
      <c r="F416" s="410">
        <v>64</v>
      </c>
      <c r="G416" s="410">
        <v>22524</v>
      </c>
      <c r="H416" s="410">
        <v>1</v>
      </c>
      <c r="I416" s="410">
        <v>351.9375</v>
      </c>
      <c r="J416" s="410">
        <v>104</v>
      </c>
      <c r="K416" s="410">
        <v>37024</v>
      </c>
      <c r="L416" s="410">
        <v>1.6437577694903214</v>
      </c>
      <c r="M416" s="410">
        <v>356</v>
      </c>
      <c r="N416" s="410">
        <v>93</v>
      </c>
      <c r="O416" s="410">
        <v>34410</v>
      </c>
      <c r="P416" s="479">
        <v>1.5277037826318594</v>
      </c>
      <c r="Q416" s="411">
        <v>370</v>
      </c>
    </row>
    <row r="417" spans="1:17" ht="14.4" customHeight="1" x14ac:dyDescent="0.3">
      <c r="A417" s="406" t="s">
        <v>1003</v>
      </c>
      <c r="B417" s="407" t="s">
        <v>828</v>
      </c>
      <c r="C417" s="407" t="s">
        <v>829</v>
      </c>
      <c r="D417" s="407" t="s">
        <v>892</v>
      </c>
      <c r="E417" s="407" t="s">
        <v>893</v>
      </c>
      <c r="F417" s="410"/>
      <c r="G417" s="410"/>
      <c r="H417" s="410"/>
      <c r="I417" s="410"/>
      <c r="J417" s="410">
        <v>1</v>
      </c>
      <c r="K417" s="410">
        <v>105</v>
      </c>
      <c r="L417" s="410"/>
      <c r="M417" s="410">
        <v>105</v>
      </c>
      <c r="N417" s="410"/>
      <c r="O417" s="410"/>
      <c r="P417" s="479"/>
      <c r="Q417" s="411"/>
    </row>
    <row r="418" spans="1:17" ht="14.4" customHeight="1" x14ac:dyDescent="0.3">
      <c r="A418" s="406" t="s">
        <v>1003</v>
      </c>
      <c r="B418" s="407" t="s">
        <v>828</v>
      </c>
      <c r="C418" s="407" t="s">
        <v>829</v>
      </c>
      <c r="D418" s="407" t="s">
        <v>894</v>
      </c>
      <c r="E418" s="407" t="s">
        <v>895</v>
      </c>
      <c r="F418" s="410">
        <v>2</v>
      </c>
      <c r="G418" s="410">
        <v>232</v>
      </c>
      <c r="H418" s="410">
        <v>1</v>
      </c>
      <c r="I418" s="410">
        <v>116</v>
      </c>
      <c r="J418" s="410">
        <v>3</v>
      </c>
      <c r="K418" s="410">
        <v>351</v>
      </c>
      <c r="L418" s="410">
        <v>1.5129310344827587</v>
      </c>
      <c r="M418" s="410">
        <v>117</v>
      </c>
      <c r="N418" s="410">
        <v>2</v>
      </c>
      <c r="O418" s="410">
        <v>250</v>
      </c>
      <c r="P418" s="479">
        <v>1.0775862068965518</v>
      </c>
      <c r="Q418" s="411">
        <v>125</v>
      </c>
    </row>
    <row r="419" spans="1:17" ht="14.4" customHeight="1" x14ac:dyDescent="0.3">
      <c r="A419" s="406" t="s">
        <v>1003</v>
      </c>
      <c r="B419" s="407" t="s">
        <v>828</v>
      </c>
      <c r="C419" s="407" t="s">
        <v>829</v>
      </c>
      <c r="D419" s="407" t="s">
        <v>896</v>
      </c>
      <c r="E419" s="407" t="s">
        <v>897</v>
      </c>
      <c r="F419" s="410">
        <v>1</v>
      </c>
      <c r="G419" s="410">
        <v>461</v>
      </c>
      <c r="H419" s="410">
        <v>1</v>
      </c>
      <c r="I419" s="410">
        <v>461</v>
      </c>
      <c r="J419" s="410">
        <v>3</v>
      </c>
      <c r="K419" s="410">
        <v>1389</v>
      </c>
      <c r="L419" s="410">
        <v>3.013015184381779</v>
      </c>
      <c r="M419" s="410">
        <v>463</v>
      </c>
      <c r="N419" s="410">
        <v>2</v>
      </c>
      <c r="O419" s="410">
        <v>990</v>
      </c>
      <c r="P419" s="479">
        <v>2.1475054229934925</v>
      </c>
      <c r="Q419" s="411">
        <v>495</v>
      </c>
    </row>
    <row r="420" spans="1:17" ht="14.4" customHeight="1" x14ac:dyDescent="0.3">
      <c r="A420" s="406" t="s">
        <v>1003</v>
      </c>
      <c r="B420" s="407" t="s">
        <v>828</v>
      </c>
      <c r="C420" s="407" t="s">
        <v>829</v>
      </c>
      <c r="D420" s="407" t="s">
        <v>898</v>
      </c>
      <c r="E420" s="407" t="s">
        <v>899</v>
      </c>
      <c r="F420" s="410"/>
      <c r="G420" s="410"/>
      <c r="H420" s="410"/>
      <c r="I420" s="410"/>
      <c r="J420" s="410">
        <v>1</v>
      </c>
      <c r="K420" s="410">
        <v>1268</v>
      </c>
      <c r="L420" s="410"/>
      <c r="M420" s="410">
        <v>1268</v>
      </c>
      <c r="N420" s="410"/>
      <c r="O420" s="410"/>
      <c r="P420" s="479"/>
      <c r="Q420" s="411"/>
    </row>
    <row r="421" spans="1:17" ht="14.4" customHeight="1" x14ac:dyDescent="0.3">
      <c r="A421" s="406" t="s">
        <v>1003</v>
      </c>
      <c r="B421" s="407" t="s">
        <v>828</v>
      </c>
      <c r="C421" s="407" t="s">
        <v>829</v>
      </c>
      <c r="D421" s="407" t="s">
        <v>900</v>
      </c>
      <c r="E421" s="407" t="s">
        <v>901</v>
      </c>
      <c r="F421" s="410">
        <v>12</v>
      </c>
      <c r="G421" s="410">
        <v>5193</v>
      </c>
      <c r="H421" s="410">
        <v>1</v>
      </c>
      <c r="I421" s="410">
        <v>432.75</v>
      </c>
      <c r="J421" s="410">
        <v>26</v>
      </c>
      <c r="K421" s="410">
        <v>11362</v>
      </c>
      <c r="L421" s="410">
        <v>2.1879453109955711</v>
      </c>
      <c r="M421" s="410">
        <v>437</v>
      </c>
      <c r="N421" s="410">
        <v>34</v>
      </c>
      <c r="O421" s="410">
        <v>15504</v>
      </c>
      <c r="P421" s="479">
        <v>2.9855574812247254</v>
      </c>
      <c r="Q421" s="411">
        <v>456</v>
      </c>
    </row>
    <row r="422" spans="1:17" ht="14.4" customHeight="1" x14ac:dyDescent="0.3">
      <c r="A422" s="406" t="s">
        <v>1003</v>
      </c>
      <c r="B422" s="407" t="s">
        <v>828</v>
      </c>
      <c r="C422" s="407" t="s">
        <v>829</v>
      </c>
      <c r="D422" s="407" t="s">
        <v>902</v>
      </c>
      <c r="E422" s="407" t="s">
        <v>903</v>
      </c>
      <c r="F422" s="410">
        <v>52</v>
      </c>
      <c r="G422" s="410">
        <v>2796</v>
      </c>
      <c r="H422" s="410">
        <v>1</v>
      </c>
      <c r="I422" s="410">
        <v>53.769230769230766</v>
      </c>
      <c r="J422" s="410">
        <v>72</v>
      </c>
      <c r="K422" s="410">
        <v>3888</v>
      </c>
      <c r="L422" s="410">
        <v>1.390557939914163</v>
      </c>
      <c r="M422" s="410">
        <v>54</v>
      </c>
      <c r="N422" s="410">
        <v>46</v>
      </c>
      <c r="O422" s="410">
        <v>2668</v>
      </c>
      <c r="P422" s="479">
        <v>0.95422031473533619</v>
      </c>
      <c r="Q422" s="411">
        <v>58</v>
      </c>
    </row>
    <row r="423" spans="1:17" ht="14.4" customHeight="1" x14ac:dyDescent="0.3">
      <c r="A423" s="406" t="s">
        <v>1003</v>
      </c>
      <c r="B423" s="407" t="s">
        <v>828</v>
      </c>
      <c r="C423" s="407" t="s">
        <v>829</v>
      </c>
      <c r="D423" s="407" t="s">
        <v>904</v>
      </c>
      <c r="E423" s="407" t="s">
        <v>905</v>
      </c>
      <c r="F423" s="410"/>
      <c r="G423" s="410"/>
      <c r="H423" s="410"/>
      <c r="I423" s="410"/>
      <c r="J423" s="410"/>
      <c r="K423" s="410"/>
      <c r="L423" s="410"/>
      <c r="M423" s="410"/>
      <c r="N423" s="410">
        <v>4</v>
      </c>
      <c r="O423" s="410">
        <v>8692</v>
      </c>
      <c r="P423" s="479"/>
      <c r="Q423" s="411">
        <v>2173</v>
      </c>
    </row>
    <row r="424" spans="1:17" ht="14.4" customHeight="1" x14ac:dyDescent="0.3">
      <c r="A424" s="406" t="s">
        <v>1003</v>
      </c>
      <c r="B424" s="407" t="s">
        <v>828</v>
      </c>
      <c r="C424" s="407" t="s">
        <v>829</v>
      </c>
      <c r="D424" s="407" t="s">
        <v>906</v>
      </c>
      <c r="E424" s="407" t="s">
        <v>907</v>
      </c>
      <c r="F424" s="410">
        <v>89</v>
      </c>
      <c r="G424" s="410">
        <v>14883</v>
      </c>
      <c r="H424" s="410">
        <v>1</v>
      </c>
      <c r="I424" s="410">
        <v>167.22471910112358</v>
      </c>
      <c r="J424" s="410">
        <v>245</v>
      </c>
      <c r="K424" s="410">
        <v>41405</v>
      </c>
      <c r="L424" s="410">
        <v>2.7820331922327486</v>
      </c>
      <c r="M424" s="410">
        <v>169</v>
      </c>
      <c r="N424" s="410">
        <v>210</v>
      </c>
      <c r="O424" s="410">
        <v>36750</v>
      </c>
      <c r="P424" s="479">
        <v>2.4692602297923805</v>
      </c>
      <c r="Q424" s="411">
        <v>175</v>
      </c>
    </row>
    <row r="425" spans="1:17" ht="14.4" customHeight="1" x14ac:dyDescent="0.3">
      <c r="A425" s="406" t="s">
        <v>1003</v>
      </c>
      <c r="B425" s="407" t="s">
        <v>828</v>
      </c>
      <c r="C425" s="407" t="s">
        <v>829</v>
      </c>
      <c r="D425" s="407" t="s">
        <v>908</v>
      </c>
      <c r="E425" s="407" t="s">
        <v>909</v>
      </c>
      <c r="F425" s="410"/>
      <c r="G425" s="410"/>
      <c r="H425" s="410"/>
      <c r="I425" s="410"/>
      <c r="J425" s="410">
        <v>10</v>
      </c>
      <c r="K425" s="410">
        <v>810</v>
      </c>
      <c r="L425" s="410"/>
      <c r="M425" s="410">
        <v>81</v>
      </c>
      <c r="N425" s="410">
        <v>1</v>
      </c>
      <c r="O425" s="410">
        <v>85</v>
      </c>
      <c r="P425" s="479"/>
      <c r="Q425" s="411">
        <v>85</v>
      </c>
    </row>
    <row r="426" spans="1:17" ht="14.4" customHeight="1" x14ac:dyDescent="0.3">
      <c r="A426" s="406" t="s">
        <v>1003</v>
      </c>
      <c r="B426" s="407" t="s">
        <v>828</v>
      </c>
      <c r="C426" s="407" t="s">
        <v>829</v>
      </c>
      <c r="D426" s="407" t="s">
        <v>910</v>
      </c>
      <c r="E426" s="407" t="s">
        <v>911</v>
      </c>
      <c r="F426" s="410">
        <v>25</v>
      </c>
      <c r="G426" s="410">
        <v>4036</v>
      </c>
      <c r="H426" s="410">
        <v>1</v>
      </c>
      <c r="I426" s="410">
        <v>161.44</v>
      </c>
      <c r="J426" s="410">
        <v>29</v>
      </c>
      <c r="K426" s="410">
        <v>4727</v>
      </c>
      <c r="L426" s="410">
        <v>1.1712091179385531</v>
      </c>
      <c r="M426" s="410">
        <v>163</v>
      </c>
      <c r="N426" s="410">
        <v>43</v>
      </c>
      <c r="O426" s="410">
        <v>7267</v>
      </c>
      <c r="P426" s="479">
        <v>1.8005450941526264</v>
      </c>
      <c r="Q426" s="411">
        <v>169</v>
      </c>
    </row>
    <row r="427" spans="1:17" ht="14.4" customHeight="1" x14ac:dyDescent="0.3">
      <c r="A427" s="406" t="s">
        <v>1003</v>
      </c>
      <c r="B427" s="407" t="s">
        <v>828</v>
      </c>
      <c r="C427" s="407" t="s">
        <v>829</v>
      </c>
      <c r="D427" s="407" t="s">
        <v>914</v>
      </c>
      <c r="E427" s="407" t="s">
        <v>915</v>
      </c>
      <c r="F427" s="410"/>
      <c r="G427" s="410"/>
      <c r="H427" s="410"/>
      <c r="I427" s="410"/>
      <c r="J427" s="410">
        <v>4</v>
      </c>
      <c r="K427" s="410">
        <v>4032</v>
      </c>
      <c r="L427" s="410"/>
      <c r="M427" s="410">
        <v>1008</v>
      </c>
      <c r="N427" s="410"/>
      <c r="O427" s="410"/>
      <c r="P427" s="479"/>
      <c r="Q427" s="411"/>
    </row>
    <row r="428" spans="1:17" ht="14.4" customHeight="1" x14ac:dyDescent="0.3">
      <c r="A428" s="406" t="s">
        <v>1003</v>
      </c>
      <c r="B428" s="407" t="s">
        <v>828</v>
      </c>
      <c r="C428" s="407" t="s">
        <v>829</v>
      </c>
      <c r="D428" s="407" t="s">
        <v>918</v>
      </c>
      <c r="E428" s="407" t="s">
        <v>919</v>
      </c>
      <c r="F428" s="410"/>
      <c r="G428" s="410"/>
      <c r="H428" s="410"/>
      <c r="I428" s="410"/>
      <c r="J428" s="410">
        <v>4</v>
      </c>
      <c r="K428" s="410">
        <v>9056</v>
      </c>
      <c r="L428" s="410"/>
      <c r="M428" s="410">
        <v>2264</v>
      </c>
      <c r="N428" s="410"/>
      <c r="O428" s="410"/>
      <c r="P428" s="479"/>
      <c r="Q428" s="411"/>
    </row>
    <row r="429" spans="1:17" ht="14.4" customHeight="1" x14ac:dyDescent="0.3">
      <c r="A429" s="406" t="s">
        <v>1003</v>
      </c>
      <c r="B429" s="407" t="s">
        <v>828</v>
      </c>
      <c r="C429" s="407" t="s">
        <v>829</v>
      </c>
      <c r="D429" s="407" t="s">
        <v>920</v>
      </c>
      <c r="E429" s="407" t="s">
        <v>921</v>
      </c>
      <c r="F429" s="410"/>
      <c r="G429" s="410"/>
      <c r="H429" s="410"/>
      <c r="I429" s="410"/>
      <c r="J429" s="410">
        <v>1</v>
      </c>
      <c r="K429" s="410">
        <v>247</v>
      </c>
      <c r="L429" s="410"/>
      <c r="M429" s="410">
        <v>247</v>
      </c>
      <c r="N429" s="410">
        <v>1</v>
      </c>
      <c r="O429" s="410">
        <v>263</v>
      </c>
      <c r="P429" s="479"/>
      <c r="Q429" s="411">
        <v>263</v>
      </c>
    </row>
    <row r="430" spans="1:17" ht="14.4" customHeight="1" x14ac:dyDescent="0.3">
      <c r="A430" s="406" t="s">
        <v>1003</v>
      </c>
      <c r="B430" s="407" t="s">
        <v>828</v>
      </c>
      <c r="C430" s="407" t="s">
        <v>829</v>
      </c>
      <c r="D430" s="407" t="s">
        <v>922</v>
      </c>
      <c r="E430" s="407" t="s">
        <v>923</v>
      </c>
      <c r="F430" s="410">
        <v>2</v>
      </c>
      <c r="G430" s="410">
        <v>4012</v>
      </c>
      <c r="H430" s="410">
        <v>1</v>
      </c>
      <c r="I430" s="410">
        <v>2006</v>
      </c>
      <c r="J430" s="410">
        <v>4</v>
      </c>
      <c r="K430" s="410">
        <v>8048</v>
      </c>
      <c r="L430" s="410">
        <v>2.0059820538384847</v>
      </c>
      <c r="M430" s="410">
        <v>2012</v>
      </c>
      <c r="N430" s="410">
        <v>4</v>
      </c>
      <c r="O430" s="410">
        <v>8520</v>
      </c>
      <c r="P430" s="479">
        <v>2.1236291126620142</v>
      </c>
      <c r="Q430" s="411">
        <v>2130</v>
      </c>
    </row>
    <row r="431" spans="1:17" ht="14.4" customHeight="1" x14ac:dyDescent="0.3">
      <c r="A431" s="406" t="s">
        <v>1003</v>
      </c>
      <c r="B431" s="407" t="s">
        <v>828</v>
      </c>
      <c r="C431" s="407" t="s">
        <v>829</v>
      </c>
      <c r="D431" s="407" t="s">
        <v>924</v>
      </c>
      <c r="E431" s="407" t="s">
        <v>925</v>
      </c>
      <c r="F431" s="410">
        <v>1</v>
      </c>
      <c r="G431" s="410">
        <v>225</v>
      </c>
      <c r="H431" s="410">
        <v>1</v>
      </c>
      <c r="I431" s="410">
        <v>225</v>
      </c>
      <c r="J431" s="410"/>
      <c r="K431" s="410"/>
      <c r="L431" s="410"/>
      <c r="M431" s="410"/>
      <c r="N431" s="410">
        <v>3</v>
      </c>
      <c r="O431" s="410">
        <v>726</v>
      </c>
      <c r="P431" s="479">
        <v>3.2266666666666666</v>
      </c>
      <c r="Q431" s="411">
        <v>242</v>
      </c>
    </row>
    <row r="432" spans="1:17" ht="14.4" customHeight="1" x14ac:dyDescent="0.3">
      <c r="A432" s="406" t="s">
        <v>1003</v>
      </c>
      <c r="B432" s="407" t="s">
        <v>828</v>
      </c>
      <c r="C432" s="407" t="s">
        <v>829</v>
      </c>
      <c r="D432" s="407" t="s">
        <v>926</v>
      </c>
      <c r="E432" s="407" t="s">
        <v>927</v>
      </c>
      <c r="F432" s="410"/>
      <c r="G432" s="410"/>
      <c r="H432" s="410"/>
      <c r="I432" s="410"/>
      <c r="J432" s="410"/>
      <c r="K432" s="410"/>
      <c r="L432" s="410"/>
      <c r="M432" s="410"/>
      <c r="N432" s="410">
        <v>1</v>
      </c>
      <c r="O432" s="410">
        <v>423</v>
      </c>
      <c r="P432" s="479"/>
      <c r="Q432" s="411">
        <v>423</v>
      </c>
    </row>
    <row r="433" spans="1:17" ht="14.4" customHeight="1" x14ac:dyDescent="0.3">
      <c r="A433" s="406" t="s">
        <v>1003</v>
      </c>
      <c r="B433" s="407" t="s">
        <v>828</v>
      </c>
      <c r="C433" s="407" t="s">
        <v>829</v>
      </c>
      <c r="D433" s="407" t="s">
        <v>931</v>
      </c>
      <c r="E433" s="407" t="s">
        <v>932</v>
      </c>
      <c r="F433" s="410"/>
      <c r="G433" s="410"/>
      <c r="H433" s="410"/>
      <c r="I433" s="410"/>
      <c r="J433" s="410">
        <v>18</v>
      </c>
      <c r="K433" s="410">
        <v>91602</v>
      </c>
      <c r="L433" s="410"/>
      <c r="M433" s="410">
        <v>5089</v>
      </c>
      <c r="N433" s="410">
        <v>4</v>
      </c>
      <c r="O433" s="410">
        <v>20864</v>
      </c>
      <c r="P433" s="479"/>
      <c r="Q433" s="411">
        <v>5216</v>
      </c>
    </row>
    <row r="434" spans="1:17" ht="14.4" customHeight="1" x14ac:dyDescent="0.3">
      <c r="A434" s="406" t="s">
        <v>1003</v>
      </c>
      <c r="B434" s="407" t="s">
        <v>828</v>
      </c>
      <c r="C434" s="407" t="s">
        <v>829</v>
      </c>
      <c r="D434" s="407" t="s">
        <v>935</v>
      </c>
      <c r="E434" s="407" t="s">
        <v>936</v>
      </c>
      <c r="F434" s="410"/>
      <c r="G434" s="410"/>
      <c r="H434" s="410"/>
      <c r="I434" s="410"/>
      <c r="J434" s="410"/>
      <c r="K434" s="410"/>
      <c r="L434" s="410"/>
      <c r="M434" s="410"/>
      <c r="N434" s="410">
        <v>2</v>
      </c>
      <c r="O434" s="410">
        <v>576</v>
      </c>
      <c r="P434" s="479"/>
      <c r="Q434" s="411">
        <v>288</v>
      </c>
    </row>
    <row r="435" spans="1:17" ht="14.4" customHeight="1" x14ac:dyDescent="0.3">
      <c r="A435" s="406" t="s">
        <v>1003</v>
      </c>
      <c r="B435" s="407" t="s">
        <v>828</v>
      </c>
      <c r="C435" s="407" t="s">
        <v>829</v>
      </c>
      <c r="D435" s="407" t="s">
        <v>951</v>
      </c>
      <c r="E435" s="407" t="s">
        <v>952</v>
      </c>
      <c r="F435" s="410"/>
      <c r="G435" s="410"/>
      <c r="H435" s="410"/>
      <c r="I435" s="410"/>
      <c r="J435" s="410"/>
      <c r="K435" s="410"/>
      <c r="L435" s="410"/>
      <c r="M435" s="410"/>
      <c r="N435" s="410">
        <v>2</v>
      </c>
      <c r="O435" s="410">
        <v>0</v>
      </c>
      <c r="P435" s="479"/>
      <c r="Q435" s="411">
        <v>0</v>
      </c>
    </row>
    <row r="436" spans="1:17" ht="14.4" customHeight="1" x14ac:dyDescent="0.3">
      <c r="A436" s="406" t="s">
        <v>1004</v>
      </c>
      <c r="B436" s="407" t="s">
        <v>828</v>
      </c>
      <c r="C436" s="407" t="s">
        <v>829</v>
      </c>
      <c r="D436" s="407" t="s">
        <v>830</v>
      </c>
      <c r="E436" s="407" t="s">
        <v>831</v>
      </c>
      <c r="F436" s="410"/>
      <c r="G436" s="410"/>
      <c r="H436" s="410"/>
      <c r="I436" s="410"/>
      <c r="J436" s="410"/>
      <c r="K436" s="410"/>
      <c r="L436" s="410"/>
      <c r="M436" s="410"/>
      <c r="N436" s="410">
        <v>1</v>
      </c>
      <c r="O436" s="410">
        <v>2226</v>
      </c>
      <c r="P436" s="479"/>
      <c r="Q436" s="411">
        <v>2226</v>
      </c>
    </row>
    <row r="437" spans="1:17" ht="14.4" customHeight="1" x14ac:dyDescent="0.3">
      <c r="A437" s="406" t="s">
        <v>1004</v>
      </c>
      <c r="B437" s="407" t="s">
        <v>828</v>
      </c>
      <c r="C437" s="407" t="s">
        <v>829</v>
      </c>
      <c r="D437" s="407" t="s">
        <v>836</v>
      </c>
      <c r="E437" s="407" t="s">
        <v>837</v>
      </c>
      <c r="F437" s="410">
        <v>4639</v>
      </c>
      <c r="G437" s="410">
        <v>248357</v>
      </c>
      <c r="H437" s="410">
        <v>1</v>
      </c>
      <c r="I437" s="410">
        <v>53.53675361069196</v>
      </c>
      <c r="J437" s="410">
        <v>6077</v>
      </c>
      <c r="K437" s="410">
        <v>328158</v>
      </c>
      <c r="L437" s="410">
        <v>1.3213156866929461</v>
      </c>
      <c r="M437" s="410">
        <v>54</v>
      </c>
      <c r="N437" s="410">
        <v>4442</v>
      </c>
      <c r="O437" s="410">
        <v>257636</v>
      </c>
      <c r="P437" s="479">
        <v>1.0373615400411504</v>
      </c>
      <c r="Q437" s="411">
        <v>58</v>
      </c>
    </row>
    <row r="438" spans="1:17" ht="14.4" customHeight="1" x14ac:dyDescent="0.3">
      <c r="A438" s="406" t="s">
        <v>1004</v>
      </c>
      <c r="B438" s="407" t="s">
        <v>828</v>
      </c>
      <c r="C438" s="407" t="s">
        <v>829</v>
      </c>
      <c r="D438" s="407" t="s">
        <v>838</v>
      </c>
      <c r="E438" s="407" t="s">
        <v>839</v>
      </c>
      <c r="F438" s="410">
        <v>964</v>
      </c>
      <c r="G438" s="410">
        <v>117265</v>
      </c>
      <c r="H438" s="410">
        <v>1</v>
      </c>
      <c r="I438" s="410">
        <v>121.64419087136929</v>
      </c>
      <c r="J438" s="410">
        <v>1019</v>
      </c>
      <c r="K438" s="410">
        <v>125337</v>
      </c>
      <c r="L438" s="410">
        <v>1.06883554342728</v>
      </c>
      <c r="M438" s="410">
        <v>123</v>
      </c>
      <c r="N438" s="410">
        <v>1082</v>
      </c>
      <c r="O438" s="410">
        <v>141742</v>
      </c>
      <c r="P438" s="479">
        <v>1.2087323583336886</v>
      </c>
      <c r="Q438" s="411">
        <v>131</v>
      </c>
    </row>
    <row r="439" spans="1:17" ht="14.4" customHeight="1" x14ac:dyDescent="0.3">
      <c r="A439" s="406" t="s">
        <v>1004</v>
      </c>
      <c r="B439" s="407" t="s">
        <v>828</v>
      </c>
      <c r="C439" s="407" t="s">
        <v>829</v>
      </c>
      <c r="D439" s="407" t="s">
        <v>840</v>
      </c>
      <c r="E439" s="407" t="s">
        <v>841</v>
      </c>
      <c r="F439" s="410">
        <v>168</v>
      </c>
      <c r="G439" s="410">
        <v>29454</v>
      </c>
      <c r="H439" s="410">
        <v>1</v>
      </c>
      <c r="I439" s="410">
        <v>175.32142857142858</v>
      </c>
      <c r="J439" s="410">
        <v>167</v>
      </c>
      <c r="K439" s="410">
        <v>29559</v>
      </c>
      <c r="L439" s="410">
        <v>1.0035648808311266</v>
      </c>
      <c r="M439" s="410">
        <v>177</v>
      </c>
      <c r="N439" s="410">
        <v>190</v>
      </c>
      <c r="O439" s="410">
        <v>35910</v>
      </c>
      <c r="P439" s="479">
        <v>1.2191892442452639</v>
      </c>
      <c r="Q439" s="411">
        <v>189</v>
      </c>
    </row>
    <row r="440" spans="1:17" ht="14.4" customHeight="1" x14ac:dyDescent="0.3">
      <c r="A440" s="406" t="s">
        <v>1004</v>
      </c>
      <c r="B440" s="407" t="s">
        <v>828</v>
      </c>
      <c r="C440" s="407" t="s">
        <v>829</v>
      </c>
      <c r="D440" s="407" t="s">
        <v>844</v>
      </c>
      <c r="E440" s="407" t="s">
        <v>845</v>
      </c>
      <c r="F440" s="410">
        <v>33</v>
      </c>
      <c r="G440" s="410">
        <v>12603</v>
      </c>
      <c r="H440" s="410">
        <v>1</v>
      </c>
      <c r="I440" s="410">
        <v>381.90909090909093</v>
      </c>
      <c r="J440" s="410">
        <v>17</v>
      </c>
      <c r="K440" s="410">
        <v>6528</v>
      </c>
      <c r="L440" s="410">
        <v>0.51797191144965482</v>
      </c>
      <c r="M440" s="410">
        <v>384</v>
      </c>
      <c r="N440" s="410">
        <v>14</v>
      </c>
      <c r="O440" s="410">
        <v>5698</v>
      </c>
      <c r="P440" s="479">
        <v>0.45211457589462828</v>
      </c>
      <c r="Q440" s="411">
        <v>407</v>
      </c>
    </row>
    <row r="441" spans="1:17" ht="14.4" customHeight="1" x14ac:dyDescent="0.3">
      <c r="A441" s="406" t="s">
        <v>1004</v>
      </c>
      <c r="B441" s="407" t="s">
        <v>828</v>
      </c>
      <c r="C441" s="407" t="s">
        <v>829</v>
      </c>
      <c r="D441" s="407" t="s">
        <v>846</v>
      </c>
      <c r="E441" s="407" t="s">
        <v>847</v>
      </c>
      <c r="F441" s="410">
        <v>227</v>
      </c>
      <c r="G441" s="410">
        <v>38517</v>
      </c>
      <c r="H441" s="410">
        <v>1</v>
      </c>
      <c r="I441" s="410">
        <v>169.6784140969163</v>
      </c>
      <c r="J441" s="410">
        <v>224</v>
      </c>
      <c r="K441" s="410">
        <v>38528</v>
      </c>
      <c r="L441" s="410">
        <v>1.0002855881818418</v>
      </c>
      <c r="M441" s="410">
        <v>172</v>
      </c>
      <c r="N441" s="410">
        <v>142</v>
      </c>
      <c r="O441" s="410">
        <v>25418</v>
      </c>
      <c r="P441" s="479">
        <v>0.65991640055040635</v>
      </c>
      <c r="Q441" s="411">
        <v>179</v>
      </c>
    </row>
    <row r="442" spans="1:17" ht="14.4" customHeight="1" x14ac:dyDescent="0.3">
      <c r="A442" s="406" t="s">
        <v>1004</v>
      </c>
      <c r="B442" s="407" t="s">
        <v>828</v>
      </c>
      <c r="C442" s="407" t="s">
        <v>829</v>
      </c>
      <c r="D442" s="407" t="s">
        <v>850</v>
      </c>
      <c r="E442" s="407" t="s">
        <v>851</v>
      </c>
      <c r="F442" s="410">
        <v>35</v>
      </c>
      <c r="G442" s="410">
        <v>11140</v>
      </c>
      <c r="H442" s="410">
        <v>1</v>
      </c>
      <c r="I442" s="410">
        <v>318.28571428571428</v>
      </c>
      <c r="J442" s="410">
        <v>48</v>
      </c>
      <c r="K442" s="410">
        <v>15456</v>
      </c>
      <c r="L442" s="410">
        <v>1.3874326750448833</v>
      </c>
      <c r="M442" s="410">
        <v>322</v>
      </c>
      <c r="N442" s="410">
        <v>81</v>
      </c>
      <c r="O442" s="410">
        <v>27135</v>
      </c>
      <c r="P442" s="479">
        <v>2.4358168761220824</v>
      </c>
      <c r="Q442" s="411">
        <v>335</v>
      </c>
    </row>
    <row r="443" spans="1:17" ht="14.4" customHeight="1" x14ac:dyDescent="0.3">
      <c r="A443" s="406" t="s">
        <v>1004</v>
      </c>
      <c r="B443" s="407" t="s">
        <v>828</v>
      </c>
      <c r="C443" s="407" t="s">
        <v>829</v>
      </c>
      <c r="D443" s="407" t="s">
        <v>854</v>
      </c>
      <c r="E443" s="407" t="s">
        <v>855</v>
      </c>
      <c r="F443" s="410">
        <v>563</v>
      </c>
      <c r="G443" s="410">
        <v>190970</v>
      </c>
      <c r="H443" s="410">
        <v>1</v>
      </c>
      <c r="I443" s="410">
        <v>339.20071047957373</v>
      </c>
      <c r="J443" s="410">
        <v>760</v>
      </c>
      <c r="K443" s="410">
        <v>259160</v>
      </c>
      <c r="L443" s="410">
        <v>1.3570717913808452</v>
      </c>
      <c r="M443" s="410">
        <v>341</v>
      </c>
      <c r="N443" s="410">
        <v>794</v>
      </c>
      <c r="O443" s="410">
        <v>277106</v>
      </c>
      <c r="P443" s="479">
        <v>1.4510446667015762</v>
      </c>
      <c r="Q443" s="411">
        <v>349</v>
      </c>
    </row>
    <row r="444" spans="1:17" ht="14.4" customHeight="1" x14ac:dyDescent="0.3">
      <c r="A444" s="406" t="s">
        <v>1004</v>
      </c>
      <c r="B444" s="407" t="s">
        <v>828</v>
      </c>
      <c r="C444" s="407" t="s">
        <v>829</v>
      </c>
      <c r="D444" s="407" t="s">
        <v>862</v>
      </c>
      <c r="E444" s="407" t="s">
        <v>863</v>
      </c>
      <c r="F444" s="410">
        <v>34</v>
      </c>
      <c r="G444" s="410">
        <v>3690</v>
      </c>
      <c r="H444" s="410">
        <v>1</v>
      </c>
      <c r="I444" s="410">
        <v>108.52941176470588</v>
      </c>
      <c r="J444" s="410">
        <v>19</v>
      </c>
      <c r="K444" s="410">
        <v>2071</v>
      </c>
      <c r="L444" s="410">
        <v>0.56124661246612462</v>
      </c>
      <c r="M444" s="410">
        <v>109</v>
      </c>
      <c r="N444" s="410">
        <v>13</v>
      </c>
      <c r="O444" s="410">
        <v>1521</v>
      </c>
      <c r="P444" s="479">
        <v>0.41219512195121949</v>
      </c>
      <c r="Q444" s="411">
        <v>117</v>
      </c>
    </row>
    <row r="445" spans="1:17" ht="14.4" customHeight="1" x14ac:dyDescent="0.3">
      <c r="A445" s="406" t="s">
        <v>1004</v>
      </c>
      <c r="B445" s="407" t="s">
        <v>828</v>
      </c>
      <c r="C445" s="407" t="s">
        <v>829</v>
      </c>
      <c r="D445" s="407" t="s">
        <v>866</v>
      </c>
      <c r="E445" s="407" t="s">
        <v>867</v>
      </c>
      <c r="F445" s="410"/>
      <c r="G445" s="410"/>
      <c r="H445" s="410"/>
      <c r="I445" s="410"/>
      <c r="J445" s="410">
        <v>6</v>
      </c>
      <c r="K445" s="410">
        <v>2256</v>
      </c>
      <c r="L445" s="410"/>
      <c r="M445" s="410">
        <v>376</v>
      </c>
      <c r="N445" s="410">
        <v>3</v>
      </c>
      <c r="O445" s="410">
        <v>1161</v>
      </c>
      <c r="P445" s="479"/>
      <c r="Q445" s="411">
        <v>387</v>
      </c>
    </row>
    <row r="446" spans="1:17" ht="14.4" customHeight="1" x14ac:dyDescent="0.3">
      <c r="A446" s="406" t="s">
        <v>1004</v>
      </c>
      <c r="B446" s="407" t="s">
        <v>828</v>
      </c>
      <c r="C446" s="407" t="s">
        <v>829</v>
      </c>
      <c r="D446" s="407" t="s">
        <v>868</v>
      </c>
      <c r="E446" s="407" t="s">
        <v>869</v>
      </c>
      <c r="F446" s="410">
        <v>21</v>
      </c>
      <c r="G446" s="410">
        <v>777</v>
      </c>
      <c r="H446" s="410">
        <v>1</v>
      </c>
      <c r="I446" s="410">
        <v>37</v>
      </c>
      <c r="J446" s="410">
        <v>15</v>
      </c>
      <c r="K446" s="410">
        <v>555</v>
      </c>
      <c r="L446" s="410">
        <v>0.7142857142857143</v>
      </c>
      <c r="M446" s="410">
        <v>37</v>
      </c>
      <c r="N446" s="410">
        <v>13</v>
      </c>
      <c r="O446" s="410">
        <v>494</v>
      </c>
      <c r="P446" s="479">
        <v>0.6357786357786358</v>
      </c>
      <c r="Q446" s="411">
        <v>38</v>
      </c>
    </row>
    <row r="447" spans="1:17" ht="14.4" customHeight="1" x14ac:dyDescent="0.3">
      <c r="A447" s="406" t="s">
        <v>1004</v>
      </c>
      <c r="B447" s="407" t="s">
        <v>828</v>
      </c>
      <c r="C447" s="407" t="s">
        <v>829</v>
      </c>
      <c r="D447" s="407" t="s">
        <v>874</v>
      </c>
      <c r="E447" s="407" t="s">
        <v>875</v>
      </c>
      <c r="F447" s="410">
        <v>112</v>
      </c>
      <c r="G447" s="410">
        <v>74920</v>
      </c>
      <c r="H447" s="410">
        <v>1</v>
      </c>
      <c r="I447" s="410">
        <v>668.92857142857144</v>
      </c>
      <c r="J447" s="410">
        <v>163</v>
      </c>
      <c r="K447" s="410">
        <v>110188</v>
      </c>
      <c r="L447" s="410">
        <v>1.4707421249332622</v>
      </c>
      <c r="M447" s="410">
        <v>676</v>
      </c>
      <c r="N447" s="410">
        <v>156</v>
      </c>
      <c r="O447" s="410">
        <v>109824</v>
      </c>
      <c r="P447" s="479">
        <v>1.4658836091831287</v>
      </c>
      <c r="Q447" s="411">
        <v>704</v>
      </c>
    </row>
    <row r="448" spans="1:17" ht="14.4" customHeight="1" x14ac:dyDescent="0.3">
      <c r="A448" s="406" t="s">
        <v>1004</v>
      </c>
      <c r="B448" s="407" t="s">
        <v>828</v>
      </c>
      <c r="C448" s="407" t="s">
        <v>829</v>
      </c>
      <c r="D448" s="407" t="s">
        <v>876</v>
      </c>
      <c r="E448" s="407" t="s">
        <v>877</v>
      </c>
      <c r="F448" s="410">
        <v>4</v>
      </c>
      <c r="G448" s="410">
        <v>546</v>
      </c>
      <c r="H448" s="410">
        <v>1</v>
      </c>
      <c r="I448" s="410">
        <v>136.5</v>
      </c>
      <c r="J448" s="410">
        <v>12</v>
      </c>
      <c r="K448" s="410">
        <v>1656</v>
      </c>
      <c r="L448" s="410">
        <v>3.0329670329670328</v>
      </c>
      <c r="M448" s="410">
        <v>138</v>
      </c>
      <c r="N448" s="410">
        <v>2</v>
      </c>
      <c r="O448" s="410">
        <v>294</v>
      </c>
      <c r="P448" s="479">
        <v>0.53846153846153844</v>
      </c>
      <c r="Q448" s="411">
        <v>147</v>
      </c>
    </row>
    <row r="449" spans="1:17" ht="14.4" customHeight="1" x14ac:dyDescent="0.3">
      <c r="A449" s="406" t="s">
        <v>1004</v>
      </c>
      <c r="B449" s="407" t="s">
        <v>828</v>
      </c>
      <c r="C449" s="407" t="s">
        <v>829</v>
      </c>
      <c r="D449" s="407" t="s">
        <v>878</v>
      </c>
      <c r="E449" s="407" t="s">
        <v>879</v>
      </c>
      <c r="F449" s="410">
        <v>387</v>
      </c>
      <c r="G449" s="410">
        <v>109491</v>
      </c>
      <c r="H449" s="410">
        <v>1</v>
      </c>
      <c r="I449" s="410">
        <v>282.92248062015506</v>
      </c>
      <c r="J449" s="410">
        <v>479</v>
      </c>
      <c r="K449" s="410">
        <v>136515</v>
      </c>
      <c r="L449" s="410">
        <v>1.2468148066964408</v>
      </c>
      <c r="M449" s="410">
        <v>285</v>
      </c>
      <c r="N449" s="410">
        <v>565</v>
      </c>
      <c r="O449" s="410">
        <v>171760</v>
      </c>
      <c r="P449" s="479">
        <v>1.5687134102346312</v>
      </c>
      <c r="Q449" s="411">
        <v>304</v>
      </c>
    </row>
    <row r="450" spans="1:17" ht="14.4" customHeight="1" x14ac:dyDescent="0.3">
      <c r="A450" s="406" t="s">
        <v>1004</v>
      </c>
      <c r="B450" s="407" t="s">
        <v>828</v>
      </c>
      <c r="C450" s="407" t="s">
        <v>829</v>
      </c>
      <c r="D450" s="407" t="s">
        <v>880</v>
      </c>
      <c r="E450" s="407" t="s">
        <v>881</v>
      </c>
      <c r="F450" s="410"/>
      <c r="G450" s="410"/>
      <c r="H450" s="410"/>
      <c r="I450" s="410"/>
      <c r="J450" s="410"/>
      <c r="K450" s="410"/>
      <c r="L450" s="410"/>
      <c r="M450" s="410"/>
      <c r="N450" s="410">
        <v>2</v>
      </c>
      <c r="O450" s="410">
        <v>7414</v>
      </c>
      <c r="P450" s="479"/>
      <c r="Q450" s="411">
        <v>3707</v>
      </c>
    </row>
    <row r="451" spans="1:17" ht="14.4" customHeight="1" x14ac:dyDescent="0.3">
      <c r="A451" s="406" t="s">
        <v>1004</v>
      </c>
      <c r="B451" s="407" t="s">
        <v>828</v>
      </c>
      <c r="C451" s="407" t="s">
        <v>829</v>
      </c>
      <c r="D451" s="407" t="s">
        <v>882</v>
      </c>
      <c r="E451" s="407" t="s">
        <v>883</v>
      </c>
      <c r="F451" s="410">
        <v>872</v>
      </c>
      <c r="G451" s="410">
        <v>399672</v>
      </c>
      <c r="H451" s="410">
        <v>1</v>
      </c>
      <c r="I451" s="410">
        <v>458.33944954128441</v>
      </c>
      <c r="J451" s="410">
        <v>1016</v>
      </c>
      <c r="K451" s="410">
        <v>469392</v>
      </c>
      <c r="L451" s="410">
        <v>1.1744430432955024</v>
      </c>
      <c r="M451" s="410">
        <v>462</v>
      </c>
      <c r="N451" s="410">
        <v>991</v>
      </c>
      <c r="O451" s="410">
        <v>489554</v>
      </c>
      <c r="P451" s="479">
        <v>1.2248894093156388</v>
      </c>
      <c r="Q451" s="411">
        <v>494</v>
      </c>
    </row>
    <row r="452" spans="1:17" ht="14.4" customHeight="1" x14ac:dyDescent="0.3">
      <c r="A452" s="406" t="s">
        <v>1004</v>
      </c>
      <c r="B452" s="407" t="s">
        <v>828</v>
      </c>
      <c r="C452" s="407" t="s">
        <v>829</v>
      </c>
      <c r="D452" s="407" t="s">
        <v>886</v>
      </c>
      <c r="E452" s="407" t="s">
        <v>887</v>
      </c>
      <c r="F452" s="410">
        <v>1201</v>
      </c>
      <c r="G452" s="410">
        <v>422256</v>
      </c>
      <c r="H452" s="410">
        <v>1</v>
      </c>
      <c r="I452" s="410">
        <v>351.5870108243131</v>
      </c>
      <c r="J452" s="410">
        <v>1402</v>
      </c>
      <c r="K452" s="410">
        <v>499112</v>
      </c>
      <c r="L452" s="410">
        <v>1.1820128073964609</v>
      </c>
      <c r="M452" s="410">
        <v>356</v>
      </c>
      <c r="N452" s="410">
        <v>1336</v>
      </c>
      <c r="O452" s="410">
        <v>494320</v>
      </c>
      <c r="P452" s="479">
        <v>1.1706642415975144</v>
      </c>
      <c r="Q452" s="411">
        <v>370</v>
      </c>
    </row>
    <row r="453" spans="1:17" ht="14.4" customHeight="1" x14ac:dyDescent="0.3">
      <c r="A453" s="406" t="s">
        <v>1004</v>
      </c>
      <c r="B453" s="407" t="s">
        <v>828</v>
      </c>
      <c r="C453" s="407" t="s">
        <v>829</v>
      </c>
      <c r="D453" s="407" t="s">
        <v>888</v>
      </c>
      <c r="E453" s="407" t="s">
        <v>889</v>
      </c>
      <c r="F453" s="410">
        <v>3</v>
      </c>
      <c r="G453" s="410">
        <v>8721</v>
      </c>
      <c r="H453" s="410">
        <v>1</v>
      </c>
      <c r="I453" s="410">
        <v>2907</v>
      </c>
      <c r="J453" s="410">
        <v>1</v>
      </c>
      <c r="K453" s="410">
        <v>2917</v>
      </c>
      <c r="L453" s="410">
        <v>0.33447999082674007</v>
      </c>
      <c r="M453" s="410">
        <v>2917</v>
      </c>
      <c r="N453" s="410"/>
      <c r="O453" s="410"/>
      <c r="P453" s="479"/>
      <c r="Q453" s="411"/>
    </row>
    <row r="454" spans="1:17" ht="14.4" customHeight="1" x14ac:dyDescent="0.3">
      <c r="A454" s="406" t="s">
        <v>1004</v>
      </c>
      <c r="B454" s="407" t="s">
        <v>828</v>
      </c>
      <c r="C454" s="407" t="s">
        <v>829</v>
      </c>
      <c r="D454" s="407" t="s">
        <v>892</v>
      </c>
      <c r="E454" s="407" t="s">
        <v>893</v>
      </c>
      <c r="F454" s="410">
        <v>10</v>
      </c>
      <c r="G454" s="410">
        <v>1033</v>
      </c>
      <c r="H454" s="410">
        <v>1</v>
      </c>
      <c r="I454" s="410">
        <v>103.3</v>
      </c>
      <c r="J454" s="410">
        <v>3</v>
      </c>
      <c r="K454" s="410">
        <v>315</v>
      </c>
      <c r="L454" s="410">
        <v>0.30493707647628265</v>
      </c>
      <c r="M454" s="410">
        <v>105</v>
      </c>
      <c r="N454" s="410">
        <v>3</v>
      </c>
      <c r="O454" s="410">
        <v>333</v>
      </c>
      <c r="P454" s="479">
        <v>0.32236205227492737</v>
      </c>
      <c r="Q454" s="411">
        <v>111</v>
      </c>
    </row>
    <row r="455" spans="1:17" ht="14.4" customHeight="1" x14ac:dyDescent="0.3">
      <c r="A455" s="406" t="s">
        <v>1004</v>
      </c>
      <c r="B455" s="407" t="s">
        <v>828</v>
      </c>
      <c r="C455" s="407" t="s">
        <v>829</v>
      </c>
      <c r="D455" s="407" t="s">
        <v>894</v>
      </c>
      <c r="E455" s="407" t="s">
        <v>895</v>
      </c>
      <c r="F455" s="410">
        <v>25</v>
      </c>
      <c r="G455" s="410">
        <v>2884</v>
      </c>
      <c r="H455" s="410">
        <v>1</v>
      </c>
      <c r="I455" s="410">
        <v>115.36</v>
      </c>
      <c r="J455" s="410">
        <v>31</v>
      </c>
      <c r="K455" s="410">
        <v>3627</v>
      </c>
      <c r="L455" s="410">
        <v>1.257628294036061</v>
      </c>
      <c r="M455" s="410">
        <v>117</v>
      </c>
      <c r="N455" s="410">
        <v>33</v>
      </c>
      <c r="O455" s="410">
        <v>4125</v>
      </c>
      <c r="P455" s="479">
        <v>1.4303051317614424</v>
      </c>
      <c r="Q455" s="411">
        <v>125</v>
      </c>
    </row>
    <row r="456" spans="1:17" ht="14.4" customHeight="1" x14ac:dyDescent="0.3">
      <c r="A456" s="406" t="s">
        <v>1004</v>
      </c>
      <c r="B456" s="407" t="s">
        <v>828</v>
      </c>
      <c r="C456" s="407" t="s">
        <v>829</v>
      </c>
      <c r="D456" s="407" t="s">
        <v>896</v>
      </c>
      <c r="E456" s="407" t="s">
        <v>897</v>
      </c>
      <c r="F456" s="410">
        <v>50</v>
      </c>
      <c r="G456" s="410">
        <v>22942</v>
      </c>
      <c r="H456" s="410">
        <v>1</v>
      </c>
      <c r="I456" s="410">
        <v>458.84</v>
      </c>
      <c r="J456" s="410">
        <v>49</v>
      </c>
      <c r="K456" s="410">
        <v>22687</v>
      </c>
      <c r="L456" s="410">
        <v>0.98888501438409904</v>
      </c>
      <c r="M456" s="410">
        <v>463</v>
      </c>
      <c r="N456" s="410">
        <v>38</v>
      </c>
      <c r="O456" s="410">
        <v>18810</v>
      </c>
      <c r="P456" s="479">
        <v>0.81989364484351845</v>
      </c>
      <c r="Q456" s="411">
        <v>495</v>
      </c>
    </row>
    <row r="457" spans="1:17" ht="14.4" customHeight="1" x14ac:dyDescent="0.3">
      <c r="A457" s="406" t="s">
        <v>1004</v>
      </c>
      <c r="B457" s="407" t="s">
        <v>828</v>
      </c>
      <c r="C457" s="407" t="s">
        <v>829</v>
      </c>
      <c r="D457" s="407" t="s">
        <v>898</v>
      </c>
      <c r="E457" s="407" t="s">
        <v>899</v>
      </c>
      <c r="F457" s="410">
        <v>2</v>
      </c>
      <c r="G457" s="410">
        <v>2506</v>
      </c>
      <c r="H457" s="410">
        <v>1</v>
      </c>
      <c r="I457" s="410">
        <v>1253</v>
      </c>
      <c r="J457" s="410">
        <v>1</v>
      </c>
      <c r="K457" s="410">
        <v>1268</v>
      </c>
      <c r="L457" s="410">
        <v>0.50598563447725464</v>
      </c>
      <c r="M457" s="410">
        <v>1268</v>
      </c>
      <c r="N457" s="410">
        <v>7</v>
      </c>
      <c r="O457" s="410">
        <v>8981</v>
      </c>
      <c r="P457" s="479">
        <v>3.5837988826815641</v>
      </c>
      <c r="Q457" s="411">
        <v>1283</v>
      </c>
    </row>
    <row r="458" spans="1:17" ht="14.4" customHeight="1" x14ac:dyDescent="0.3">
      <c r="A458" s="406" t="s">
        <v>1004</v>
      </c>
      <c r="B458" s="407" t="s">
        <v>828</v>
      </c>
      <c r="C458" s="407" t="s">
        <v>829</v>
      </c>
      <c r="D458" s="407" t="s">
        <v>900</v>
      </c>
      <c r="E458" s="407" t="s">
        <v>901</v>
      </c>
      <c r="F458" s="410">
        <v>17</v>
      </c>
      <c r="G458" s="410">
        <v>7343</v>
      </c>
      <c r="H458" s="410">
        <v>1</v>
      </c>
      <c r="I458" s="410">
        <v>431.94117647058823</v>
      </c>
      <c r="J458" s="410">
        <v>23</v>
      </c>
      <c r="K458" s="410">
        <v>10051</v>
      </c>
      <c r="L458" s="410">
        <v>1.3687865994825004</v>
      </c>
      <c r="M458" s="410">
        <v>437</v>
      </c>
      <c r="N458" s="410">
        <v>25</v>
      </c>
      <c r="O458" s="410">
        <v>11400</v>
      </c>
      <c r="P458" s="479">
        <v>1.552498978619093</v>
      </c>
      <c r="Q458" s="411">
        <v>456</v>
      </c>
    </row>
    <row r="459" spans="1:17" ht="14.4" customHeight="1" x14ac:dyDescent="0.3">
      <c r="A459" s="406" t="s">
        <v>1004</v>
      </c>
      <c r="B459" s="407" t="s">
        <v>828</v>
      </c>
      <c r="C459" s="407" t="s">
        <v>829</v>
      </c>
      <c r="D459" s="407" t="s">
        <v>902</v>
      </c>
      <c r="E459" s="407" t="s">
        <v>903</v>
      </c>
      <c r="F459" s="410">
        <v>1294</v>
      </c>
      <c r="G459" s="410">
        <v>69408</v>
      </c>
      <c r="H459" s="410">
        <v>1</v>
      </c>
      <c r="I459" s="410">
        <v>53.638330757341578</v>
      </c>
      <c r="J459" s="410">
        <v>1804</v>
      </c>
      <c r="K459" s="410">
        <v>97416</v>
      </c>
      <c r="L459" s="410">
        <v>1.4035269709543567</v>
      </c>
      <c r="M459" s="410">
        <v>54</v>
      </c>
      <c r="N459" s="410">
        <v>2026</v>
      </c>
      <c r="O459" s="410">
        <v>117508</v>
      </c>
      <c r="P459" s="479">
        <v>1.6930036883356385</v>
      </c>
      <c r="Q459" s="411">
        <v>58</v>
      </c>
    </row>
    <row r="460" spans="1:17" ht="14.4" customHeight="1" x14ac:dyDescent="0.3">
      <c r="A460" s="406" t="s">
        <v>1004</v>
      </c>
      <c r="B460" s="407" t="s">
        <v>828</v>
      </c>
      <c r="C460" s="407" t="s">
        <v>829</v>
      </c>
      <c r="D460" s="407" t="s">
        <v>906</v>
      </c>
      <c r="E460" s="407" t="s">
        <v>907</v>
      </c>
      <c r="F460" s="410">
        <v>6220</v>
      </c>
      <c r="G460" s="410">
        <v>1038030</v>
      </c>
      <c r="H460" s="410">
        <v>1</v>
      </c>
      <c r="I460" s="410">
        <v>166.88585209003216</v>
      </c>
      <c r="J460" s="410">
        <v>7845</v>
      </c>
      <c r="K460" s="410">
        <v>1325805</v>
      </c>
      <c r="L460" s="410">
        <v>1.2772318719112163</v>
      </c>
      <c r="M460" s="410">
        <v>169</v>
      </c>
      <c r="N460" s="410">
        <v>7680</v>
      </c>
      <c r="O460" s="410">
        <v>1344000</v>
      </c>
      <c r="P460" s="479">
        <v>1.294760267044305</v>
      </c>
      <c r="Q460" s="411">
        <v>175</v>
      </c>
    </row>
    <row r="461" spans="1:17" ht="14.4" customHeight="1" x14ac:dyDescent="0.3">
      <c r="A461" s="406" t="s">
        <v>1004</v>
      </c>
      <c r="B461" s="407" t="s">
        <v>828</v>
      </c>
      <c r="C461" s="407" t="s">
        <v>829</v>
      </c>
      <c r="D461" s="407" t="s">
        <v>908</v>
      </c>
      <c r="E461" s="407" t="s">
        <v>909</v>
      </c>
      <c r="F461" s="410">
        <v>225</v>
      </c>
      <c r="G461" s="410">
        <v>17915</v>
      </c>
      <c r="H461" s="410">
        <v>1</v>
      </c>
      <c r="I461" s="410">
        <v>79.62222222222222</v>
      </c>
      <c r="J461" s="410">
        <v>329</v>
      </c>
      <c r="K461" s="410">
        <v>26649</v>
      </c>
      <c r="L461" s="410">
        <v>1.4875244208763605</v>
      </c>
      <c r="M461" s="410">
        <v>81</v>
      </c>
      <c r="N461" s="410">
        <v>318</v>
      </c>
      <c r="O461" s="410">
        <v>27030</v>
      </c>
      <c r="P461" s="479">
        <v>1.5087915154898131</v>
      </c>
      <c r="Q461" s="411">
        <v>85</v>
      </c>
    </row>
    <row r="462" spans="1:17" ht="14.4" customHeight="1" x14ac:dyDescent="0.3">
      <c r="A462" s="406" t="s">
        <v>1004</v>
      </c>
      <c r="B462" s="407" t="s">
        <v>828</v>
      </c>
      <c r="C462" s="407" t="s">
        <v>829</v>
      </c>
      <c r="D462" s="407" t="s">
        <v>910</v>
      </c>
      <c r="E462" s="407" t="s">
        <v>911</v>
      </c>
      <c r="F462" s="410">
        <v>7</v>
      </c>
      <c r="G462" s="410">
        <v>1134</v>
      </c>
      <c r="H462" s="410">
        <v>1</v>
      </c>
      <c r="I462" s="410">
        <v>162</v>
      </c>
      <c r="J462" s="410">
        <v>7</v>
      </c>
      <c r="K462" s="410">
        <v>1141</v>
      </c>
      <c r="L462" s="410">
        <v>1.0061728395061729</v>
      </c>
      <c r="M462" s="410">
        <v>163</v>
      </c>
      <c r="N462" s="410">
        <v>12</v>
      </c>
      <c r="O462" s="410">
        <v>2028</v>
      </c>
      <c r="P462" s="479">
        <v>1.7883597883597884</v>
      </c>
      <c r="Q462" s="411">
        <v>169</v>
      </c>
    </row>
    <row r="463" spans="1:17" ht="14.4" customHeight="1" x14ac:dyDescent="0.3">
      <c r="A463" s="406" t="s">
        <v>1004</v>
      </c>
      <c r="B463" s="407" t="s">
        <v>828</v>
      </c>
      <c r="C463" s="407" t="s">
        <v>829</v>
      </c>
      <c r="D463" s="407" t="s">
        <v>914</v>
      </c>
      <c r="E463" s="407" t="s">
        <v>915</v>
      </c>
      <c r="F463" s="410">
        <v>7</v>
      </c>
      <c r="G463" s="410">
        <v>7026</v>
      </c>
      <c r="H463" s="410">
        <v>1</v>
      </c>
      <c r="I463" s="410">
        <v>1003.7142857142857</v>
      </c>
      <c r="J463" s="410">
        <v>4</v>
      </c>
      <c r="K463" s="410">
        <v>4032</v>
      </c>
      <c r="L463" s="410">
        <v>0.57386848847139194</v>
      </c>
      <c r="M463" s="410">
        <v>1008</v>
      </c>
      <c r="N463" s="410">
        <v>26</v>
      </c>
      <c r="O463" s="410">
        <v>26286</v>
      </c>
      <c r="P463" s="479">
        <v>3.7412467976088815</v>
      </c>
      <c r="Q463" s="411">
        <v>1011</v>
      </c>
    </row>
    <row r="464" spans="1:17" ht="14.4" customHeight="1" x14ac:dyDescent="0.3">
      <c r="A464" s="406" t="s">
        <v>1004</v>
      </c>
      <c r="B464" s="407" t="s">
        <v>828</v>
      </c>
      <c r="C464" s="407" t="s">
        <v>829</v>
      </c>
      <c r="D464" s="407" t="s">
        <v>916</v>
      </c>
      <c r="E464" s="407" t="s">
        <v>917</v>
      </c>
      <c r="F464" s="410"/>
      <c r="G464" s="410"/>
      <c r="H464" s="410"/>
      <c r="I464" s="410"/>
      <c r="J464" s="410"/>
      <c r="K464" s="410"/>
      <c r="L464" s="410"/>
      <c r="M464" s="410"/>
      <c r="N464" s="410">
        <v>1</v>
      </c>
      <c r="O464" s="410">
        <v>176</v>
      </c>
      <c r="P464" s="479"/>
      <c r="Q464" s="411">
        <v>176</v>
      </c>
    </row>
    <row r="465" spans="1:17" ht="14.4" customHeight="1" x14ac:dyDescent="0.3">
      <c r="A465" s="406" t="s">
        <v>1004</v>
      </c>
      <c r="B465" s="407" t="s">
        <v>828</v>
      </c>
      <c r="C465" s="407" t="s">
        <v>829</v>
      </c>
      <c r="D465" s="407" t="s">
        <v>918</v>
      </c>
      <c r="E465" s="407" t="s">
        <v>919</v>
      </c>
      <c r="F465" s="410">
        <v>8</v>
      </c>
      <c r="G465" s="410">
        <v>17948</v>
      </c>
      <c r="H465" s="410">
        <v>1</v>
      </c>
      <c r="I465" s="410">
        <v>2243.5</v>
      </c>
      <c r="J465" s="410">
        <v>4</v>
      </c>
      <c r="K465" s="410">
        <v>9056</v>
      </c>
      <c r="L465" s="410">
        <v>0.50456875417873859</v>
      </c>
      <c r="M465" s="410">
        <v>2264</v>
      </c>
      <c r="N465" s="410">
        <v>36</v>
      </c>
      <c r="O465" s="410">
        <v>82584</v>
      </c>
      <c r="P465" s="479">
        <v>4.6012926231334967</v>
      </c>
      <c r="Q465" s="411">
        <v>2294</v>
      </c>
    </row>
    <row r="466" spans="1:17" ht="14.4" customHeight="1" x14ac:dyDescent="0.3">
      <c r="A466" s="406" t="s">
        <v>1004</v>
      </c>
      <c r="B466" s="407" t="s">
        <v>828</v>
      </c>
      <c r="C466" s="407" t="s">
        <v>829</v>
      </c>
      <c r="D466" s="407" t="s">
        <v>920</v>
      </c>
      <c r="E466" s="407" t="s">
        <v>921</v>
      </c>
      <c r="F466" s="410">
        <v>97</v>
      </c>
      <c r="G466" s="410">
        <v>23760</v>
      </c>
      <c r="H466" s="410">
        <v>1</v>
      </c>
      <c r="I466" s="410">
        <v>244.94845360824743</v>
      </c>
      <c r="J466" s="410">
        <v>119</v>
      </c>
      <c r="K466" s="410">
        <v>29393</v>
      </c>
      <c r="L466" s="410">
        <v>1.2370791245791246</v>
      </c>
      <c r="M466" s="410">
        <v>247</v>
      </c>
      <c r="N466" s="410">
        <v>137</v>
      </c>
      <c r="O466" s="410">
        <v>36031</v>
      </c>
      <c r="P466" s="479">
        <v>1.5164562289562289</v>
      </c>
      <c r="Q466" s="411">
        <v>263</v>
      </c>
    </row>
    <row r="467" spans="1:17" ht="14.4" customHeight="1" x14ac:dyDescent="0.3">
      <c r="A467" s="406" t="s">
        <v>1004</v>
      </c>
      <c r="B467" s="407" t="s">
        <v>828</v>
      </c>
      <c r="C467" s="407" t="s">
        <v>829</v>
      </c>
      <c r="D467" s="407" t="s">
        <v>922</v>
      </c>
      <c r="E467" s="407" t="s">
        <v>923</v>
      </c>
      <c r="F467" s="410">
        <v>5</v>
      </c>
      <c r="G467" s="410">
        <v>10030</v>
      </c>
      <c r="H467" s="410">
        <v>1</v>
      </c>
      <c r="I467" s="410">
        <v>2006</v>
      </c>
      <c r="J467" s="410">
        <v>15</v>
      </c>
      <c r="K467" s="410">
        <v>30180</v>
      </c>
      <c r="L467" s="410">
        <v>3.0089730807577268</v>
      </c>
      <c r="M467" s="410">
        <v>2012</v>
      </c>
      <c r="N467" s="410">
        <v>13</v>
      </c>
      <c r="O467" s="410">
        <v>27690</v>
      </c>
      <c r="P467" s="479">
        <v>2.7607178464606181</v>
      </c>
      <c r="Q467" s="411">
        <v>2130</v>
      </c>
    </row>
    <row r="468" spans="1:17" ht="14.4" customHeight="1" x14ac:dyDescent="0.3">
      <c r="A468" s="406" t="s">
        <v>1004</v>
      </c>
      <c r="B468" s="407" t="s">
        <v>828</v>
      </c>
      <c r="C468" s="407" t="s">
        <v>829</v>
      </c>
      <c r="D468" s="407" t="s">
        <v>924</v>
      </c>
      <c r="E468" s="407" t="s">
        <v>925</v>
      </c>
      <c r="F468" s="410">
        <v>46</v>
      </c>
      <c r="G468" s="410">
        <v>10308</v>
      </c>
      <c r="H468" s="410">
        <v>1</v>
      </c>
      <c r="I468" s="410">
        <v>224.08695652173913</v>
      </c>
      <c r="J468" s="410">
        <v>20</v>
      </c>
      <c r="K468" s="410">
        <v>4520</v>
      </c>
      <c r="L468" s="410">
        <v>0.43849437330228946</v>
      </c>
      <c r="M468" s="410">
        <v>226</v>
      </c>
      <c r="N468" s="410">
        <v>27</v>
      </c>
      <c r="O468" s="410">
        <v>6534</v>
      </c>
      <c r="P468" s="479">
        <v>0.63387660069848661</v>
      </c>
      <c r="Q468" s="411">
        <v>242</v>
      </c>
    </row>
    <row r="469" spans="1:17" ht="14.4" customHeight="1" x14ac:dyDescent="0.3">
      <c r="A469" s="406" t="s">
        <v>1004</v>
      </c>
      <c r="B469" s="407" t="s">
        <v>828</v>
      </c>
      <c r="C469" s="407" t="s">
        <v>829</v>
      </c>
      <c r="D469" s="407" t="s">
        <v>926</v>
      </c>
      <c r="E469" s="407" t="s">
        <v>927</v>
      </c>
      <c r="F469" s="410"/>
      <c r="G469" s="410"/>
      <c r="H469" s="410"/>
      <c r="I469" s="410"/>
      <c r="J469" s="410"/>
      <c r="K469" s="410"/>
      <c r="L469" s="410"/>
      <c r="M469" s="410"/>
      <c r="N469" s="410">
        <v>1</v>
      </c>
      <c r="O469" s="410">
        <v>423</v>
      </c>
      <c r="P469" s="479"/>
      <c r="Q469" s="411">
        <v>423</v>
      </c>
    </row>
    <row r="470" spans="1:17" ht="14.4" customHeight="1" x14ac:dyDescent="0.3">
      <c r="A470" s="406" t="s">
        <v>1004</v>
      </c>
      <c r="B470" s="407" t="s">
        <v>828</v>
      </c>
      <c r="C470" s="407" t="s">
        <v>829</v>
      </c>
      <c r="D470" s="407" t="s">
        <v>930</v>
      </c>
      <c r="E470" s="407" t="s">
        <v>837</v>
      </c>
      <c r="F470" s="410"/>
      <c r="G470" s="410"/>
      <c r="H470" s="410"/>
      <c r="I470" s="410"/>
      <c r="J470" s="410"/>
      <c r="K470" s="410"/>
      <c r="L470" s="410"/>
      <c r="M470" s="410"/>
      <c r="N470" s="410">
        <v>2</v>
      </c>
      <c r="O470" s="410">
        <v>74</v>
      </c>
      <c r="P470" s="479"/>
      <c r="Q470" s="411">
        <v>37</v>
      </c>
    </row>
    <row r="471" spans="1:17" ht="14.4" customHeight="1" x14ac:dyDescent="0.3">
      <c r="A471" s="406" t="s">
        <v>1004</v>
      </c>
      <c r="B471" s="407" t="s">
        <v>828</v>
      </c>
      <c r="C471" s="407" t="s">
        <v>829</v>
      </c>
      <c r="D471" s="407" t="s">
        <v>931</v>
      </c>
      <c r="E471" s="407" t="s">
        <v>932</v>
      </c>
      <c r="F471" s="410">
        <v>1</v>
      </c>
      <c r="G471" s="410">
        <v>5072</v>
      </c>
      <c r="H471" s="410">
        <v>1</v>
      </c>
      <c r="I471" s="410">
        <v>5072</v>
      </c>
      <c r="J471" s="410"/>
      <c r="K471" s="410"/>
      <c r="L471" s="410"/>
      <c r="M471" s="410"/>
      <c r="N471" s="410"/>
      <c r="O471" s="410"/>
      <c r="P471" s="479"/>
      <c r="Q471" s="411"/>
    </row>
    <row r="472" spans="1:17" ht="14.4" customHeight="1" x14ac:dyDescent="0.3">
      <c r="A472" s="406" t="s">
        <v>1004</v>
      </c>
      <c r="B472" s="407" t="s">
        <v>828</v>
      </c>
      <c r="C472" s="407" t="s">
        <v>829</v>
      </c>
      <c r="D472" s="407" t="s">
        <v>933</v>
      </c>
      <c r="E472" s="407" t="s">
        <v>934</v>
      </c>
      <c r="F472" s="410">
        <v>855</v>
      </c>
      <c r="G472" s="410">
        <v>882706</v>
      </c>
      <c r="H472" s="410">
        <v>1</v>
      </c>
      <c r="I472" s="410">
        <v>1032.4046783625731</v>
      </c>
      <c r="J472" s="410">
        <v>873</v>
      </c>
      <c r="K472" s="410">
        <v>912285</v>
      </c>
      <c r="L472" s="410">
        <v>1.0335094584153728</v>
      </c>
      <c r="M472" s="410">
        <v>1045</v>
      </c>
      <c r="N472" s="410">
        <v>954</v>
      </c>
      <c r="O472" s="410">
        <v>1006470</v>
      </c>
      <c r="P472" s="479">
        <v>1.1402097640664048</v>
      </c>
      <c r="Q472" s="411">
        <v>1055</v>
      </c>
    </row>
    <row r="473" spans="1:17" ht="14.4" customHeight="1" x14ac:dyDescent="0.3">
      <c r="A473" s="406" t="s">
        <v>1004</v>
      </c>
      <c r="B473" s="407" t="s">
        <v>828</v>
      </c>
      <c r="C473" s="407" t="s">
        <v>829</v>
      </c>
      <c r="D473" s="407" t="s">
        <v>935</v>
      </c>
      <c r="E473" s="407" t="s">
        <v>936</v>
      </c>
      <c r="F473" s="410">
        <v>1</v>
      </c>
      <c r="G473" s="410">
        <v>266</v>
      </c>
      <c r="H473" s="410">
        <v>1</v>
      </c>
      <c r="I473" s="410">
        <v>266</v>
      </c>
      <c r="J473" s="410">
        <v>4</v>
      </c>
      <c r="K473" s="410">
        <v>1076</v>
      </c>
      <c r="L473" s="410">
        <v>4.0451127819548871</v>
      </c>
      <c r="M473" s="410">
        <v>269</v>
      </c>
      <c r="N473" s="410">
        <v>2</v>
      </c>
      <c r="O473" s="410">
        <v>576</v>
      </c>
      <c r="P473" s="479">
        <v>2.1654135338345863</v>
      </c>
      <c r="Q473" s="411">
        <v>288</v>
      </c>
    </row>
    <row r="474" spans="1:17" ht="14.4" customHeight="1" x14ac:dyDescent="0.3">
      <c r="A474" s="406" t="s">
        <v>1004</v>
      </c>
      <c r="B474" s="407" t="s">
        <v>828</v>
      </c>
      <c r="C474" s="407" t="s">
        <v>829</v>
      </c>
      <c r="D474" s="407" t="s">
        <v>943</v>
      </c>
      <c r="E474" s="407" t="s">
        <v>944</v>
      </c>
      <c r="F474" s="410"/>
      <c r="G474" s="410"/>
      <c r="H474" s="410"/>
      <c r="I474" s="410"/>
      <c r="J474" s="410"/>
      <c r="K474" s="410"/>
      <c r="L474" s="410"/>
      <c r="M474" s="410"/>
      <c r="N474" s="410">
        <v>1</v>
      </c>
      <c r="O474" s="410">
        <v>314</v>
      </c>
      <c r="P474" s="479"/>
      <c r="Q474" s="411">
        <v>314</v>
      </c>
    </row>
    <row r="475" spans="1:17" ht="14.4" customHeight="1" x14ac:dyDescent="0.3">
      <c r="A475" s="406" t="s">
        <v>1005</v>
      </c>
      <c r="B475" s="407" t="s">
        <v>828</v>
      </c>
      <c r="C475" s="407" t="s">
        <v>829</v>
      </c>
      <c r="D475" s="407" t="s">
        <v>836</v>
      </c>
      <c r="E475" s="407" t="s">
        <v>837</v>
      </c>
      <c r="F475" s="410">
        <v>468</v>
      </c>
      <c r="G475" s="410">
        <v>25082</v>
      </c>
      <c r="H475" s="410">
        <v>1</v>
      </c>
      <c r="I475" s="410">
        <v>53.594017094017097</v>
      </c>
      <c r="J475" s="410">
        <v>500</v>
      </c>
      <c r="K475" s="410">
        <v>27000</v>
      </c>
      <c r="L475" s="410">
        <v>1.0764691810860378</v>
      </c>
      <c r="M475" s="410">
        <v>54</v>
      </c>
      <c r="N475" s="410">
        <v>674</v>
      </c>
      <c r="O475" s="410">
        <v>39092</v>
      </c>
      <c r="P475" s="479">
        <v>1.5585678972968662</v>
      </c>
      <c r="Q475" s="411">
        <v>58</v>
      </c>
    </row>
    <row r="476" spans="1:17" ht="14.4" customHeight="1" x14ac:dyDescent="0.3">
      <c r="A476" s="406" t="s">
        <v>1005</v>
      </c>
      <c r="B476" s="407" t="s">
        <v>828</v>
      </c>
      <c r="C476" s="407" t="s">
        <v>829</v>
      </c>
      <c r="D476" s="407" t="s">
        <v>838</v>
      </c>
      <c r="E476" s="407" t="s">
        <v>839</v>
      </c>
      <c r="F476" s="410">
        <v>234</v>
      </c>
      <c r="G476" s="410">
        <v>28454</v>
      </c>
      <c r="H476" s="410">
        <v>1</v>
      </c>
      <c r="I476" s="410">
        <v>121.5982905982906</v>
      </c>
      <c r="J476" s="410">
        <v>308</v>
      </c>
      <c r="K476" s="410">
        <v>37884</v>
      </c>
      <c r="L476" s="410">
        <v>1.3314121037463977</v>
      </c>
      <c r="M476" s="410">
        <v>123</v>
      </c>
      <c r="N476" s="410">
        <v>260</v>
      </c>
      <c r="O476" s="410">
        <v>34060</v>
      </c>
      <c r="P476" s="479">
        <v>1.1970197511773388</v>
      </c>
      <c r="Q476" s="411">
        <v>131</v>
      </c>
    </row>
    <row r="477" spans="1:17" ht="14.4" customHeight="1" x14ac:dyDescent="0.3">
      <c r="A477" s="406" t="s">
        <v>1005</v>
      </c>
      <c r="B477" s="407" t="s">
        <v>828</v>
      </c>
      <c r="C477" s="407" t="s">
        <v>829</v>
      </c>
      <c r="D477" s="407" t="s">
        <v>840</v>
      </c>
      <c r="E477" s="407" t="s">
        <v>841</v>
      </c>
      <c r="F477" s="410">
        <v>30</v>
      </c>
      <c r="G477" s="410">
        <v>5262</v>
      </c>
      <c r="H477" s="410">
        <v>1</v>
      </c>
      <c r="I477" s="410">
        <v>175.4</v>
      </c>
      <c r="J477" s="410">
        <v>22</v>
      </c>
      <c r="K477" s="410">
        <v>3894</v>
      </c>
      <c r="L477" s="410">
        <v>0.74002280501710371</v>
      </c>
      <c r="M477" s="410">
        <v>177</v>
      </c>
      <c r="N477" s="410">
        <v>13</v>
      </c>
      <c r="O477" s="410">
        <v>2457</v>
      </c>
      <c r="P477" s="479">
        <v>0.46693272519954387</v>
      </c>
      <c r="Q477" s="411">
        <v>189</v>
      </c>
    </row>
    <row r="478" spans="1:17" ht="14.4" customHeight="1" x14ac:dyDescent="0.3">
      <c r="A478" s="406" t="s">
        <v>1005</v>
      </c>
      <c r="B478" s="407" t="s">
        <v>828</v>
      </c>
      <c r="C478" s="407" t="s">
        <v>829</v>
      </c>
      <c r="D478" s="407" t="s">
        <v>844</v>
      </c>
      <c r="E478" s="407" t="s">
        <v>845</v>
      </c>
      <c r="F478" s="410">
        <v>18</v>
      </c>
      <c r="G478" s="410">
        <v>6882</v>
      </c>
      <c r="H478" s="410">
        <v>1</v>
      </c>
      <c r="I478" s="410">
        <v>382.33333333333331</v>
      </c>
      <c r="J478" s="410">
        <v>45</v>
      </c>
      <c r="K478" s="410">
        <v>17280</v>
      </c>
      <c r="L478" s="410">
        <v>2.5108979947689627</v>
      </c>
      <c r="M478" s="410">
        <v>384</v>
      </c>
      <c r="N478" s="410">
        <v>78</v>
      </c>
      <c r="O478" s="410">
        <v>31746</v>
      </c>
      <c r="P478" s="479">
        <v>4.612903225806452</v>
      </c>
      <c r="Q478" s="411">
        <v>407</v>
      </c>
    </row>
    <row r="479" spans="1:17" ht="14.4" customHeight="1" x14ac:dyDescent="0.3">
      <c r="A479" s="406" t="s">
        <v>1005</v>
      </c>
      <c r="B479" s="407" t="s">
        <v>828</v>
      </c>
      <c r="C479" s="407" t="s">
        <v>829</v>
      </c>
      <c r="D479" s="407" t="s">
        <v>846</v>
      </c>
      <c r="E479" s="407" t="s">
        <v>847</v>
      </c>
      <c r="F479" s="410">
        <v>99</v>
      </c>
      <c r="G479" s="410">
        <v>16863</v>
      </c>
      <c r="H479" s="410">
        <v>1</v>
      </c>
      <c r="I479" s="410">
        <v>170.33333333333334</v>
      </c>
      <c r="J479" s="410">
        <v>95</v>
      </c>
      <c r="K479" s="410">
        <v>16340</v>
      </c>
      <c r="L479" s="410">
        <v>0.96898535254699636</v>
      </c>
      <c r="M479" s="410">
        <v>172</v>
      </c>
      <c r="N479" s="410">
        <v>77</v>
      </c>
      <c r="O479" s="410">
        <v>13783</v>
      </c>
      <c r="P479" s="479">
        <v>0.81735159817351599</v>
      </c>
      <c r="Q479" s="411">
        <v>179</v>
      </c>
    </row>
    <row r="480" spans="1:17" ht="14.4" customHeight="1" x14ac:dyDescent="0.3">
      <c r="A480" s="406" t="s">
        <v>1005</v>
      </c>
      <c r="B480" s="407" t="s">
        <v>828</v>
      </c>
      <c r="C480" s="407" t="s">
        <v>829</v>
      </c>
      <c r="D480" s="407" t="s">
        <v>850</v>
      </c>
      <c r="E480" s="407" t="s">
        <v>851</v>
      </c>
      <c r="F480" s="410">
        <v>56</v>
      </c>
      <c r="G480" s="410">
        <v>17780</v>
      </c>
      <c r="H480" s="410">
        <v>1</v>
      </c>
      <c r="I480" s="410">
        <v>317.5</v>
      </c>
      <c r="J480" s="410">
        <v>28</v>
      </c>
      <c r="K480" s="410">
        <v>9016</v>
      </c>
      <c r="L480" s="410">
        <v>0.50708661417322831</v>
      </c>
      <c r="M480" s="410">
        <v>322</v>
      </c>
      <c r="N480" s="410">
        <v>52</v>
      </c>
      <c r="O480" s="410">
        <v>17420</v>
      </c>
      <c r="P480" s="479">
        <v>0.97975253093363335</v>
      </c>
      <c r="Q480" s="411">
        <v>335</v>
      </c>
    </row>
    <row r="481" spans="1:17" ht="14.4" customHeight="1" x14ac:dyDescent="0.3">
      <c r="A481" s="406" t="s">
        <v>1005</v>
      </c>
      <c r="B481" s="407" t="s">
        <v>828</v>
      </c>
      <c r="C481" s="407" t="s">
        <v>829</v>
      </c>
      <c r="D481" s="407" t="s">
        <v>854</v>
      </c>
      <c r="E481" s="407" t="s">
        <v>855</v>
      </c>
      <c r="F481" s="410">
        <v>364</v>
      </c>
      <c r="G481" s="410">
        <v>123528</v>
      </c>
      <c r="H481" s="410">
        <v>1</v>
      </c>
      <c r="I481" s="410">
        <v>339.36263736263737</v>
      </c>
      <c r="J481" s="410">
        <v>400</v>
      </c>
      <c r="K481" s="410">
        <v>136400</v>
      </c>
      <c r="L481" s="410">
        <v>1.1042030956544264</v>
      </c>
      <c r="M481" s="410">
        <v>341</v>
      </c>
      <c r="N481" s="410">
        <v>504</v>
      </c>
      <c r="O481" s="410">
        <v>175896</v>
      </c>
      <c r="P481" s="479">
        <v>1.4239362735574121</v>
      </c>
      <c r="Q481" s="411">
        <v>349</v>
      </c>
    </row>
    <row r="482" spans="1:17" ht="14.4" customHeight="1" x14ac:dyDescent="0.3">
      <c r="A482" s="406" t="s">
        <v>1005</v>
      </c>
      <c r="B482" s="407" t="s">
        <v>828</v>
      </c>
      <c r="C482" s="407" t="s">
        <v>829</v>
      </c>
      <c r="D482" s="407" t="s">
        <v>862</v>
      </c>
      <c r="E482" s="407" t="s">
        <v>863</v>
      </c>
      <c r="F482" s="410">
        <v>16</v>
      </c>
      <c r="G482" s="410">
        <v>1741</v>
      </c>
      <c r="H482" s="410">
        <v>1</v>
      </c>
      <c r="I482" s="410">
        <v>108.8125</v>
      </c>
      <c r="J482" s="410">
        <v>33</v>
      </c>
      <c r="K482" s="410">
        <v>3597</v>
      </c>
      <c r="L482" s="410">
        <v>2.0660539919586443</v>
      </c>
      <c r="M482" s="410">
        <v>109</v>
      </c>
      <c r="N482" s="410">
        <v>41</v>
      </c>
      <c r="O482" s="410">
        <v>4797</v>
      </c>
      <c r="P482" s="479">
        <v>2.7553130384836302</v>
      </c>
      <c r="Q482" s="411">
        <v>117</v>
      </c>
    </row>
    <row r="483" spans="1:17" ht="14.4" customHeight="1" x14ac:dyDescent="0.3">
      <c r="A483" s="406" t="s">
        <v>1005</v>
      </c>
      <c r="B483" s="407" t="s">
        <v>828</v>
      </c>
      <c r="C483" s="407" t="s">
        <v>829</v>
      </c>
      <c r="D483" s="407" t="s">
        <v>864</v>
      </c>
      <c r="E483" s="407" t="s">
        <v>865</v>
      </c>
      <c r="F483" s="410"/>
      <c r="G483" s="410"/>
      <c r="H483" s="410"/>
      <c r="I483" s="410"/>
      <c r="J483" s="410"/>
      <c r="K483" s="410"/>
      <c r="L483" s="410"/>
      <c r="M483" s="410"/>
      <c r="N483" s="410">
        <v>2</v>
      </c>
      <c r="O483" s="410">
        <v>98</v>
      </c>
      <c r="P483" s="479"/>
      <c r="Q483" s="411">
        <v>49</v>
      </c>
    </row>
    <row r="484" spans="1:17" ht="14.4" customHeight="1" x14ac:dyDescent="0.3">
      <c r="A484" s="406" t="s">
        <v>1005</v>
      </c>
      <c r="B484" s="407" t="s">
        <v>828</v>
      </c>
      <c r="C484" s="407" t="s">
        <v>829</v>
      </c>
      <c r="D484" s="407" t="s">
        <v>866</v>
      </c>
      <c r="E484" s="407" t="s">
        <v>867</v>
      </c>
      <c r="F484" s="410">
        <v>1</v>
      </c>
      <c r="G484" s="410">
        <v>365</v>
      </c>
      <c r="H484" s="410">
        <v>1</v>
      </c>
      <c r="I484" s="410">
        <v>365</v>
      </c>
      <c r="J484" s="410"/>
      <c r="K484" s="410"/>
      <c r="L484" s="410"/>
      <c r="M484" s="410"/>
      <c r="N484" s="410">
        <v>1</v>
      </c>
      <c r="O484" s="410">
        <v>387</v>
      </c>
      <c r="P484" s="479">
        <v>1.0602739726027397</v>
      </c>
      <c r="Q484" s="411">
        <v>387</v>
      </c>
    </row>
    <row r="485" spans="1:17" ht="14.4" customHeight="1" x14ac:dyDescent="0.3">
      <c r="A485" s="406" t="s">
        <v>1005</v>
      </c>
      <c r="B485" s="407" t="s">
        <v>828</v>
      </c>
      <c r="C485" s="407" t="s">
        <v>829</v>
      </c>
      <c r="D485" s="407" t="s">
        <v>868</v>
      </c>
      <c r="E485" s="407" t="s">
        <v>869</v>
      </c>
      <c r="F485" s="410">
        <v>24</v>
      </c>
      <c r="G485" s="410">
        <v>888</v>
      </c>
      <c r="H485" s="410">
        <v>1</v>
      </c>
      <c r="I485" s="410">
        <v>37</v>
      </c>
      <c r="J485" s="410">
        <v>31</v>
      </c>
      <c r="K485" s="410">
        <v>1147</v>
      </c>
      <c r="L485" s="410">
        <v>1.2916666666666667</v>
      </c>
      <c r="M485" s="410">
        <v>37</v>
      </c>
      <c r="N485" s="410">
        <v>35</v>
      </c>
      <c r="O485" s="410">
        <v>1330</v>
      </c>
      <c r="P485" s="479">
        <v>1.4977477477477477</v>
      </c>
      <c r="Q485" s="411">
        <v>38</v>
      </c>
    </row>
    <row r="486" spans="1:17" ht="14.4" customHeight="1" x14ac:dyDescent="0.3">
      <c r="A486" s="406" t="s">
        <v>1005</v>
      </c>
      <c r="B486" s="407" t="s">
        <v>828</v>
      </c>
      <c r="C486" s="407" t="s">
        <v>829</v>
      </c>
      <c r="D486" s="407" t="s">
        <v>874</v>
      </c>
      <c r="E486" s="407" t="s">
        <v>875</v>
      </c>
      <c r="F486" s="410"/>
      <c r="G486" s="410"/>
      <c r="H486" s="410"/>
      <c r="I486" s="410"/>
      <c r="J486" s="410">
        <v>2</v>
      </c>
      <c r="K486" s="410">
        <v>1352</v>
      </c>
      <c r="L486" s="410"/>
      <c r="M486" s="410">
        <v>676</v>
      </c>
      <c r="N486" s="410">
        <v>1</v>
      </c>
      <c r="O486" s="410">
        <v>704</v>
      </c>
      <c r="P486" s="479"/>
      <c r="Q486" s="411">
        <v>704</v>
      </c>
    </row>
    <row r="487" spans="1:17" ht="14.4" customHeight="1" x14ac:dyDescent="0.3">
      <c r="A487" s="406" t="s">
        <v>1005</v>
      </c>
      <c r="B487" s="407" t="s">
        <v>828</v>
      </c>
      <c r="C487" s="407" t="s">
        <v>829</v>
      </c>
      <c r="D487" s="407" t="s">
        <v>876</v>
      </c>
      <c r="E487" s="407" t="s">
        <v>877</v>
      </c>
      <c r="F487" s="410">
        <v>5</v>
      </c>
      <c r="G487" s="410">
        <v>684</v>
      </c>
      <c r="H487" s="410">
        <v>1</v>
      </c>
      <c r="I487" s="410">
        <v>136.80000000000001</v>
      </c>
      <c r="J487" s="410">
        <v>2</v>
      </c>
      <c r="K487" s="410">
        <v>276</v>
      </c>
      <c r="L487" s="410">
        <v>0.40350877192982454</v>
      </c>
      <c r="M487" s="410">
        <v>138</v>
      </c>
      <c r="N487" s="410">
        <v>1</v>
      </c>
      <c r="O487" s="410">
        <v>147</v>
      </c>
      <c r="P487" s="479">
        <v>0.21491228070175439</v>
      </c>
      <c r="Q487" s="411">
        <v>147</v>
      </c>
    </row>
    <row r="488" spans="1:17" ht="14.4" customHeight="1" x14ac:dyDescent="0.3">
      <c r="A488" s="406" t="s">
        <v>1005</v>
      </c>
      <c r="B488" s="407" t="s">
        <v>828</v>
      </c>
      <c r="C488" s="407" t="s">
        <v>829</v>
      </c>
      <c r="D488" s="407" t="s">
        <v>878</v>
      </c>
      <c r="E488" s="407" t="s">
        <v>879</v>
      </c>
      <c r="F488" s="410">
        <v>321</v>
      </c>
      <c r="G488" s="410">
        <v>90768</v>
      </c>
      <c r="H488" s="410">
        <v>1</v>
      </c>
      <c r="I488" s="410">
        <v>282.76635514018693</v>
      </c>
      <c r="J488" s="410">
        <v>372</v>
      </c>
      <c r="K488" s="410">
        <v>106020</v>
      </c>
      <c r="L488" s="410">
        <v>1.1680327868852458</v>
      </c>
      <c r="M488" s="410">
        <v>285</v>
      </c>
      <c r="N488" s="410">
        <v>402</v>
      </c>
      <c r="O488" s="410">
        <v>122208</v>
      </c>
      <c r="P488" s="479">
        <v>1.3463775780010576</v>
      </c>
      <c r="Q488" s="411">
        <v>304</v>
      </c>
    </row>
    <row r="489" spans="1:17" ht="14.4" customHeight="1" x14ac:dyDescent="0.3">
      <c r="A489" s="406" t="s">
        <v>1005</v>
      </c>
      <c r="B489" s="407" t="s">
        <v>828</v>
      </c>
      <c r="C489" s="407" t="s">
        <v>829</v>
      </c>
      <c r="D489" s="407" t="s">
        <v>882</v>
      </c>
      <c r="E489" s="407" t="s">
        <v>883</v>
      </c>
      <c r="F489" s="410">
        <v>128</v>
      </c>
      <c r="G489" s="410">
        <v>58704</v>
      </c>
      <c r="H489" s="410">
        <v>1</v>
      </c>
      <c r="I489" s="410">
        <v>458.625</v>
      </c>
      <c r="J489" s="410">
        <v>160</v>
      </c>
      <c r="K489" s="410">
        <v>73920</v>
      </c>
      <c r="L489" s="410">
        <v>1.2591986917416189</v>
      </c>
      <c r="M489" s="410">
        <v>462</v>
      </c>
      <c r="N489" s="410">
        <v>176</v>
      </c>
      <c r="O489" s="410">
        <v>86944</v>
      </c>
      <c r="P489" s="479">
        <v>1.4810575088579994</v>
      </c>
      <c r="Q489" s="411">
        <v>494</v>
      </c>
    </row>
    <row r="490" spans="1:17" ht="14.4" customHeight="1" x14ac:dyDescent="0.3">
      <c r="A490" s="406" t="s">
        <v>1005</v>
      </c>
      <c r="B490" s="407" t="s">
        <v>828</v>
      </c>
      <c r="C490" s="407" t="s">
        <v>829</v>
      </c>
      <c r="D490" s="407" t="s">
        <v>886</v>
      </c>
      <c r="E490" s="407" t="s">
        <v>887</v>
      </c>
      <c r="F490" s="410">
        <v>438</v>
      </c>
      <c r="G490" s="410">
        <v>154044</v>
      </c>
      <c r="H490" s="410">
        <v>1</v>
      </c>
      <c r="I490" s="410">
        <v>351.69863013698631</v>
      </c>
      <c r="J490" s="410">
        <v>486</v>
      </c>
      <c r="K490" s="410">
        <v>173016</v>
      </c>
      <c r="L490" s="410">
        <v>1.1231596167328814</v>
      </c>
      <c r="M490" s="410">
        <v>356</v>
      </c>
      <c r="N490" s="410">
        <v>489</v>
      </c>
      <c r="O490" s="410">
        <v>180930</v>
      </c>
      <c r="P490" s="479">
        <v>1.1745345485705383</v>
      </c>
      <c r="Q490" s="411">
        <v>370</v>
      </c>
    </row>
    <row r="491" spans="1:17" ht="14.4" customHeight="1" x14ac:dyDescent="0.3">
      <c r="A491" s="406" t="s">
        <v>1005</v>
      </c>
      <c r="B491" s="407" t="s">
        <v>828</v>
      </c>
      <c r="C491" s="407" t="s">
        <v>829</v>
      </c>
      <c r="D491" s="407" t="s">
        <v>892</v>
      </c>
      <c r="E491" s="407" t="s">
        <v>893</v>
      </c>
      <c r="F491" s="410">
        <v>5</v>
      </c>
      <c r="G491" s="410">
        <v>519</v>
      </c>
      <c r="H491" s="410">
        <v>1</v>
      </c>
      <c r="I491" s="410">
        <v>103.8</v>
      </c>
      <c r="J491" s="410">
        <v>4</v>
      </c>
      <c r="K491" s="410">
        <v>420</v>
      </c>
      <c r="L491" s="410">
        <v>0.80924855491329484</v>
      </c>
      <c r="M491" s="410">
        <v>105</v>
      </c>
      <c r="N491" s="410">
        <v>9</v>
      </c>
      <c r="O491" s="410">
        <v>999</v>
      </c>
      <c r="P491" s="479">
        <v>1.9248554913294798</v>
      </c>
      <c r="Q491" s="411">
        <v>111</v>
      </c>
    </row>
    <row r="492" spans="1:17" ht="14.4" customHeight="1" x14ac:dyDescent="0.3">
      <c r="A492" s="406" t="s">
        <v>1005</v>
      </c>
      <c r="B492" s="407" t="s">
        <v>828</v>
      </c>
      <c r="C492" s="407" t="s">
        <v>829</v>
      </c>
      <c r="D492" s="407" t="s">
        <v>894</v>
      </c>
      <c r="E492" s="407" t="s">
        <v>895</v>
      </c>
      <c r="F492" s="410">
        <v>7</v>
      </c>
      <c r="G492" s="410">
        <v>808</v>
      </c>
      <c r="H492" s="410">
        <v>1</v>
      </c>
      <c r="I492" s="410">
        <v>115.42857142857143</v>
      </c>
      <c r="J492" s="410">
        <v>9</v>
      </c>
      <c r="K492" s="410">
        <v>1053</v>
      </c>
      <c r="L492" s="410">
        <v>1.3032178217821782</v>
      </c>
      <c r="M492" s="410">
        <v>117</v>
      </c>
      <c r="N492" s="410">
        <v>16</v>
      </c>
      <c r="O492" s="410">
        <v>2000</v>
      </c>
      <c r="P492" s="479">
        <v>2.4752475247524752</v>
      </c>
      <c r="Q492" s="411">
        <v>125</v>
      </c>
    </row>
    <row r="493" spans="1:17" ht="14.4" customHeight="1" x14ac:dyDescent="0.3">
      <c r="A493" s="406" t="s">
        <v>1005</v>
      </c>
      <c r="B493" s="407" t="s">
        <v>828</v>
      </c>
      <c r="C493" s="407" t="s">
        <v>829</v>
      </c>
      <c r="D493" s="407" t="s">
        <v>896</v>
      </c>
      <c r="E493" s="407" t="s">
        <v>897</v>
      </c>
      <c r="F493" s="410">
        <v>23</v>
      </c>
      <c r="G493" s="410">
        <v>10579</v>
      </c>
      <c r="H493" s="410">
        <v>1</v>
      </c>
      <c r="I493" s="410">
        <v>459.95652173913044</v>
      </c>
      <c r="J493" s="410">
        <v>44</v>
      </c>
      <c r="K493" s="410">
        <v>20372</v>
      </c>
      <c r="L493" s="410">
        <v>1.9257018621797901</v>
      </c>
      <c r="M493" s="410">
        <v>463</v>
      </c>
      <c r="N493" s="410">
        <v>58</v>
      </c>
      <c r="O493" s="410">
        <v>28710</v>
      </c>
      <c r="P493" s="479">
        <v>2.713867095188581</v>
      </c>
      <c r="Q493" s="411">
        <v>495</v>
      </c>
    </row>
    <row r="494" spans="1:17" ht="14.4" customHeight="1" x14ac:dyDescent="0.3">
      <c r="A494" s="406" t="s">
        <v>1005</v>
      </c>
      <c r="B494" s="407" t="s">
        <v>828</v>
      </c>
      <c r="C494" s="407" t="s">
        <v>829</v>
      </c>
      <c r="D494" s="407" t="s">
        <v>898</v>
      </c>
      <c r="E494" s="407" t="s">
        <v>899</v>
      </c>
      <c r="F494" s="410">
        <v>6</v>
      </c>
      <c r="G494" s="410">
        <v>7534</v>
      </c>
      <c r="H494" s="410">
        <v>1</v>
      </c>
      <c r="I494" s="410">
        <v>1255.6666666666667</v>
      </c>
      <c r="J494" s="410">
        <v>1</v>
      </c>
      <c r="K494" s="410">
        <v>1268</v>
      </c>
      <c r="L494" s="410">
        <v>0.16830368993894346</v>
      </c>
      <c r="M494" s="410">
        <v>1268</v>
      </c>
      <c r="N494" s="410">
        <v>1</v>
      </c>
      <c r="O494" s="410">
        <v>1283</v>
      </c>
      <c r="P494" s="479">
        <v>0.17029466418900982</v>
      </c>
      <c r="Q494" s="411">
        <v>1283</v>
      </c>
    </row>
    <row r="495" spans="1:17" ht="14.4" customHeight="1" x14ac:dyDescent="0.3">
      <c r="A495" s="406" t="s">
        <v>1005</v>
      </c>
      <c r="B495" s="407" t="s">
        <v>828</v>
      </c>
      <c r="C495" s="407" t="s">
        <v>829</v>
      </c>
      <c r="D495" s="407" t="s">
        <v>900</v>
      </c>
      <c r="E495" s="407" t="s">
        <v>901</v>
      </c>
      <c r="F495" s="410">
        <v>15</v>
      </c>
      <c r="G495" s="410">
        <v>6500</v>
      </c>
      <c r="H495" s="410">
        <v>1</v>
      </c>
      <c r="I495" s="410">
        <v>433.33333333333331</v>
      </c>
      <c r="J495" s="410">
        <v>18</v>
      </c>
      <c r="K495" s="410">
        <v>7866</v>
      </c>
      <c r="L495" s="410">
        <v>1.2101538461538461</v>
      </c>
      <c r="M495" s="410">
        <v>437</v>
      </c>
      <c r="N495" s="410">
        <v>42</v>
      </c>
      <c r="O495" s="410">
        <v>19152</v>
      </c>
      <c r="P495" s="479">
        <v>2.9464615384615382</v>
      </c>
      <c r="Q495" s="411">
        <v>456</v>
      </c>
    </row>
    <row r="496" spans="1:17" ht="14.4" customHeight="1" x14ac:dyDescent="0.3">
      <c r="A496" s="406" t="s">
        <v>1005</v>
      </c>
      <c r="B496" s="407" t="s">
        <v>828</v>
      </c>
      <c r="C496" s="407" t="s">
        <v>829</v>
      </c>
      <c r="D496" s="407" t="s">
        <v>902</v>
      </c>
      <c r="E496" s="407" t="s">
        <v>903</v>
      </c>
      <c r="F496" s="410">
        <v>290</v>
      </c>
      <c r="G496" s="410">
        <v>15530</v>
      </c>
      <c r="H496" s="410">
        <v>1</v>
      </c>
      <c r="I496" s="410">
        <v>53.551724137931032</v>
      </c>
      <c r="J496" s="410">
        <v>396</v>
      </c>
      <c r="K496" s="410">
        <v>21384</v>
      </c>
      <c r="L496" s="410">
        <v>1.3769478428847393</v>
      </c>
      <c r="M496" s="410">
        <v>54</v>
      </c>
      <c r="N496" s="410">
        <v>394</v>
      </c>
      <c r="O496" s="410">
        <v>22852</v>
      </c>
      <c r="P496" s="479">
        <v>1.4714745653573729</v>
      </c>
      <c r="Q496" s="411">
        <v>58</v>
      </c>
    </row>
    <row r="497" spans="1:17" ht="14.4" customHeight="1" x14ac:dyDescent="0.3">
      <c r="A497" s="406" t="s">
        <v>1005</v>
      </c>
      <c r="B497" s="407" t="s">
        <v>828</v>
      </c>
      <c r="C497" s="407" t="s">
        <v>829</v>
      </c>
      <c r="D497" s="407" t="s">
        <v>904</v>
      </c>
      <c r="E497" s="407" t="s">
        <v>905</v>
      </c>
      <c r="F497" s="410"/>
      <c r="G497" s="410"/>
      <c r="H497" s="410"/>
      <c r="I497" s="410"/>
      <c r="J497" s="410"/>
      <c r="K497" s="410"/>
      <c r="L497" s="410"/>
      <c r="M497" s="410"/>
      <c r="N497" s="410">
        <v>2</v>
      </c>
      <c r="O497" s="410">
        <v>4346</v>
      </c>
      <c r="P497" s="479"/>
      <c r="Q497" s="411">
        <v>2173</v>
      </c>
    </row>
    <row r="498" spans="1:17" ht="14.4" customHeight="1" x14ac:dyDescent="0.3">
      <c r="A498" s="406" t="s">
        <v>1005</v>
      </c>
      <c r="B498" s="407" t="s">
        <v>828</v>
      </c>
      <c r="C498" s="407" t="s">
        <v>829</v>
      </c>
      <c r="D498" s="407" t="s">
        <v>906</v>
      </c>
      <c r="E498" s="407" t="s">
        <v>907</v>
      </c>
      <c r="F498" s="410">
        <v>990</v>
      </c>
      <c r="G498" s="410">
        <v>165354</v>
      </c>
      <c r="H498" s="410">
        <v>1</v>
      </c>
      <c r="I498" s="410">
        <v>167.02424242424243</v>
      </c>
      <c r="J498" s="410">
        <v>1195</v>
      </c>
      <c r="K498" s="410">
        <v>201955</v>
      </c>
      <c r="L498" s="410">
        <v>1.2213493474605996</v>
      </c>
      <c r="M498" s="410">
        <v>169</v>
      </c>
      <c r="N498" s="410">
        <v>1061</v>
      </c>
      <c r="O498" s="410">
        <v>185675</v>
      </c>
      <c r="P498" s="479">
        <v>1.1228939124544917</v>
      </c>
      <c r="Q498" s="411">
        <v>175</v>
      </c>
    </row>
    <row r="499" spans="1:17" ht="14.4" customHeight="1" x14ac:dyDescent="0.3">
      <c r="A499" s="406" t="s">
        <v>1005</v>
      </c>
      <c r="B499" s="407" t="s">
        <v>828</v>
      </c>
      <c r="C499" s="407" t="s">
        <v>829</v>
      </c>
      <c r="D499" s="407" t="s">
        <v>908</v>
      </c>
      <c r="E499" s="407" t="s">
        <v>909</v>
      </c>
      <c r="F499" s="410">
        <v>47</v>
      </c>
      <c r="G499" s="410">
        <v>3745</v>
      </c>
      <c r="H499" s="410">
        <v>1</v>
      </c>
      <c r="I499" s="410">
        <v>79.680851063829792</v>
      </c>
      <c r="J499" s="410">
        <v>29</v>
      </c>
      <c r="K499" s="410">
        <v>2349</v>
      </c>
      <c r="L499" s="410">
        <v>0.62723631508678235</v>
      </c>
      <c r="M499" s="410">
        <v>81</v>
      </c>
      <c r="N499" s="410">
        <v>19</v>
      </c>
      <c r="O499" s="410">
        <v>1615</v>
      </c>
      <c r="P499" s="479">
        <v>0.43124165554072097</v>
      </c>
      <c r="Q499" s="411">
        <v>85</v>
      </c>
    </row>
    <row r="500" spans="1:17" ht="14.4" customHeight="1" x14ac:dyDescent="0.3">
      <c r="A500" s="406" t="s">
        <v>1005</v>
      </c>
      <c r="B500" s="407" t="s">
        <v>828</v>
      </c>
      <c r="C500" s="407" t="s">
        <v>829</v>
      </c>
      <c r="D500" s="407" t="s">
        <v>993</v>
      </c>
      <c r="E500" s="407" t="s">
        <v>994</v>
      </c>
      <c r="F500" s="410"/>
      <c r="G500" s="410"/>
      <c r="H500" s="410"/>
      <c r="I500" s="410"/>
      <c r="J500" s="410"/>
      <c r="K500" s="410"/>
      <c r="L500" s="410"/>
      <c r="M500" s="410"/>
      <c r="N500" s="410">
        <v>4</v>
      </c>
      <c r="O500" s="410">
        <v>712</v>
      </c>
      <c r="P500" s="479"/>
      <c r="Q500" s="411">
        <v>178</v>
      </c>
    </row>
    <row r="501" spans="1:17" ht="14.4" customHeight="1" x14ac:dyDescent="0.3">
      <c r="A501" s="406" t="s">
        <v>1005</v>
      </c>
      <c r="B501" s="407" t="s">
        <v>828</v>
      </c>
      <c r="C501" s="407" t="s">
        <v>829</v>
      </c>
      <c r="D501" s="407" t="s">
        <v>910</v>
      </c>
      <c r="E501" s="407" t="s">
        <v>911</v>
      </c>
      <c r="F501" s="410">
        <v>8</v>
      </c>
      <c r="G501" s="410">
        <v>1290</v>
      </c>
      <c r="H501" s="410">
        <v>1</v>
      </c>
      <c r="I501" s="410">
        <v>161.25</v>
      </c>
      <c r="J501" s="410">
        <v>17</v>
      </c>
      <c r="K501" s="410">
        <v>2771</v>
      </c>
      <c r="L501" s="410">
        <v>2.1480620155038759</v>
      </c>
      <c r="M501" s="410">
        <v>163</v>
      </c>
      <c r="N501" s="410">
        <v>19</v>
      </c>
      <c r="O501" s="410">
        <v>3211</v>
      </c>
      <c r="P501" s="479">
        <v>2.4891472868217055</v>
      </c>
      <c r="Q501" s="411">
        <v>169</v>
      </c>
    </row>
    <row r="502" spans="1:17" ht="14.4" customHeight="1" x14ac:dyDescent="0.3">
      <c r="A502" s="406" t="s">
        <v>1005</v>
      </c>
      <c r="B502" s="407" t="s">
        <v>828</v>
      </c>
      <c r="C502" s="407" t="s">
        <v>829</v>
      </c>
      <c r="D502" s="407" t="s">
        <v>912</v>
      </c>
      <c r="E502" s="407" t="s">
        <v>913</v>
      </c>
      <c r="F502" s="410">
        <v>4</v>
      </c>
      <c r="G502" s="410">
        <v>109</v>
      </c>
      <c r="H502" s="410">
        <v>1</v>
      </c>
      <c r="I502" s="410">
        <v>27.25</v>
      </c>
      <c r="J502" s="410"/>
      <c r="K502" s="410"/>
      <c r="L502" s="410"/>
      <c r="M502" s="410"/>
      <c r="N502" s="410">
        <v>4</v>
      </c>
      <c r="O502" s="410">
        <v>116</v>
      </c>
      <c r="P502" s="479">
        <v>1.0642201834862386</v>
      </c>
      <c r="Q502" s="411">
        <v>29</v>
      </c>
    </row>
    <row r="503" spans="1:17" ht="14.4" customHeight="1" x14ac:dyDescent="0.3">
      <c r="A503" s="406" t="s">
        <v>1005</v>
      </c>
      <c r="B503" s="407" t="s">
        <v>828</v>
      </c>
      <c r="C503" s="407" t="s">
        <v>829</v>
      </c>
      <c r="D503" s="407" t="s">
        <v>914</v>
      </c>
      <c r="E503" s="407" t="s">
        <v>915</v>
      </c>
      <c r="F503" s="410">
        <v>23</v>
      </c>
      <c r="G503" s="410">
        <v>23102</v>
      </c>
      <c r="H503" s="410">
        <v>1</v>
      </c>
      <c r="I503" s="410">
        <v>1004.4347826086956</v>
      </c>
      <c r="J503" s="410">
        <v>13</v>
      </c>
      <c r="K503" s="410">
        <v>13104</v>
      </c>
      <c r="L503" s="410">
        <v>0.56722361700285695</v>
      </c>
      <c r="M503" s="410">
        <v>1008</v>
      </c>
      <c r="N503" s="410">
        <v>4</v>
      </c>
      <c r="O503" s="410">
        <v>4044</v>
      </c>
      <c r="P503" s="479">
        <v>0.17504977923989265</v>
      </c>
      <c r="Q503" s="411">
        <v>1011</v>
      </c>
    </row>
    <row r="504" spans="1:17" ht="14.4" customHeight="1" x14ac:dyDescent="0.3">
      <c r="A504" s="406" t="s">
        <v>1005</v>
      </c>
      <c r="B504" s="407" t="s">
        <v>828</v>
      </c>
      <c r="C504" s="407" t="s">
        <v>829</v>
      </c>
      <c r="D504" s="407" t="s">
        <v>916</v>
      </c>
      <c r="E504" s="407" t="s">
        <v>917</v>
      </c>
      <c r="F504" s="410">
        <v>8</v>
      </c>
      <c r="G504" s="410">
        <v>1348</v>
      </c>
      <c r="H504" s="410">
        <v>1</v>
      </c>
      <c r="I504" s="410">
        <v>168.5</v>
      </c>
      <c r="J504" s="410">
        <v>4</v>
      </c>
      <c r="K504" s="410">
        <v>680</v>
      </c>
      <c r="L504" s="410">
        <v>0.50445103857566764</v>
      </c>
      <c r="M504" s="410">
        <v>170</v>
      </c>
      <c r="N504" s="410">
        <v>6</v>
      </c>
      <c r="O504" s="410">
        <v>1056</v>
      </c>
      <c r="P504" s="479">
        <v>0.78338278931750738</v>
      </c>
      <c r="Q504" s="411">
        <v>176</v>
      </c>
    </row>
    <row r="505" spans="1:17" ht="14.4" customHeight="1" x14ac:dyDescent="0.3">
      <c r="A505" s="406" t="s">
        <v>1005</v>
      </c>
      <c r="B505" s="407" t="s">
        <v>828</v>
      </c>
      <c r="C505" s="407" t="s">
        <v>829</v>
      </c>
      <c r="D505" s="407" t="s">
        <v>918</v>
      </c>
      <c r="E505" s="407" t="s">
        <v>919</v>
      </c>
      <c r="F505" s="410">
        <v>22</v>
      </c>
      <c r="G505" s="410">
        <v>49420</v>
      </c>
      <c r="H505" s="410">
        <v>1</v>
      </c>
      <c r="I505" s="410">
        <v>2246.3636363636365</v>
      </c>
      <c r="J505" s="410">
        <v>7</v>
      </c>
      <c r="K505" s="410">
        <v>15848</v>
      </c>
      <c r="L505" s="410">
        <v>0.32067988668555242</v>
      </c>
      <c r="M505" s="410">
        <v>2264</v>
      </c>
      <c r="N505" s="410">
        <v>4</v>
      </c>
      <c r="O505" s="410">
        <v>9176</v>
      </c>
      <c r="P505" s="479">
        <v>0.18567381626871712</v>
      </c>
      <c r="Q505" s="411">
        <v>2294</v>
      </c>
    </row>
    <row r="506" spans="1:17" ht="14.4" customHeight="1" x14ac:dyDescent="0.3">
      <c r="A506" s="406" t="s">
        <v>1005</v>
      </c>
      <c r="B506" s="407" t="s">
        <v>828</v>
      </c>
      <c r="C506" s="407" t="s">
        <v>829</v>
      </c>
      <c r="D506" s="407" t="s">
        <v>920</v>
      </c>
      <c r="E506" s="407" t="s">
        <v>921</v>
      </c>
      <c r="F506" s="410">
        <v>7</v>
      </c>
      <c r="G506" s="410">
        <v>1710</v>
      </c>
      <c r="H506" s="410">
        <v>1</v>
      </c>
      <c r="I506" s="410">
        <v>244.28571428571428</v>
      </c>
      <c r="J506" s="410">
        <v>6</v>
      </c>
      <c r="K506" s="410">
        <v>1482</v>
      </c>
      <c r="L506" s="410">
        <v>0.8666666666666667</v>
      </c>
      <c r="M506" s="410">
        <v>247</v>
      </c>
      <c r="N506" s="410">
        <v>7</v>
      </c>
      <c r="O506" s="410">
        <v>1841</v>
      </c>
      <c r="P506" s="479">
        <v>1.076608187134503</v>
      </c>
      <c r="Q506" s="411">
        <v>263</v>
      </c>
    </row>
    <row r="507" spans="1:17" ht="14.4" customHeight="1" x14ac:dyDescent="0.3">
      <c r="A507" s="406" t="s">
        <v>1005</v>
      </c>
      <c r="B507" s="407" t="s">
        <v>828</v>
      </c>
      <c r="C507" s="407" t="s">
        <v>829</v>
      </c>
      <c r="D507" s="407" t="s">
        <v>922</v>
      </c>
      <c r="E507" s="407" t="s">
        <v>923</v>
      </c>
      <c r="F507" s="410">
        <v>4</v>
      </c>
      <c r="G507" s="410">
        <v>8011</v>
      </c>
      <c r="H507" s="410">
        <v>1</v>
      </c>
      <c r="I507" s="410">
        <v>2002.75</v>
      </c>
      <c r="J507" s="410">
        <v>5</v>
      </c>
      <c r="K507" s="410">
        <v>10060</v>
      </c>
      <c r="L507" s="410">
        <v>1.2557733116964174</v>
      </c>
      <c r="M507" s="410">
        <v>2012</v>
      </c>
      <c r="N507" s="410">
        <v>8</v>
      </c>
      <c r="O507" s="410">
        <v>17040</v>
      </c>
      <c r="P507" s="479">
        <v>2.1270752715016852</v>
      </c>
      <c r="Q507" s="411">
        <v>2130</v>
      </c>
    </row>
    <row r="508" spans="1:17" ht="14.4" customHeight="1" x14ac:dyDescent="0.3">
      <c r="A508" s="406" t="s">
        <v>1005</v>
      </c>
      <c r="B508" s="407" t="s">
        <v>828</v>
      </c>
      <c r="C508" s="407" t="s">
        <v>829</v>
      </c>
      <c r="D508" s="407" t="s">
        <v>924</v>
      </c>
      <c r="E508" s="407" t="s">
        <v>925</v>
      </c>
      <c r="F508" s="410">
        <v>17</v>
      </c>
      <c r="G508" s="410">
        <v>3817</v>
      </c>
      <c r="H508" s="410">
        <v>1</v>
      </c>
      <c r="I508" s="410">
        <v>224.52941176470588</v>
      </c>
      <c r="J508" s="410">
        <v>43</v>
      </c>
      <c r="K508" s="410">
        <v>9718</v>
      </c>
      <c r="L508" s="410">
        <v>2.5459785171600733</v>
      </c>
      <c r="M508" s="410">
        <v>226</v>
      </c>
      <c r="N508" s="410">
        <v>62</v>
      </c>
      <c r="O508" s="410">
        <v>15004</v>
      </c>
      <c r="P508" s="479">
        <v>3.9308357348703171</v>
      </c>
      <c r="Q508" s="411">
        <v>242</v>
      </c>
    </row>
    <row r="509" spans="1:17" ht="14.4" customHeight="1" x14ac:dyDescent="0.3">
      <c r="A509" s="406" t="s">
        <v>1005</v>
      </c>
      <c r="B509" s="407" t="s">
        <v>828</v>
      </c>
      <c r="C509" s="407" t="s">
        <v>829</v>
      </c>
      <c r="D509" s="407" t="s">
        <v>931</v>
      </c>
      <c r="E509" s="407" t="s">
        <v>932</v>
      </c>
      <c r="F509" s="410">
        <v>2</v>
      </c>
      <c r="G509" s="410">
        <v>10144</v>
      </c>
      <c r="H509" s="410">
        <v>1</v>
      </c>
      <c r="I509" s="410">
        <v>5072</v>
      </c>
      <c r="J509" s="410"/>
      <c r="K509" s="410"/>
      <c r="L509" s="410"/>
      <c r="M509" s="410"/>
      <c r="N509" s="410"/>
      <c r="O509" s="410"/>
      <c r="P509" s="479"/>
      <c r="Q509" s="411"/>
    </row>
    <row r="510" spans="1:17" ht="14.4" customHeight="1" x14ac:dyDescent="0.3">
      <c r="A510" s="406" t="s">
        <v>1005</v>
      </c>
      <c r="B510" s="407" t="s">
        <v>828</v>
      </c>
      <c r="C510" s="407" t="s">
        <v>829</v>
      </c>
      <c r="D510" s="407" t="s">
        <v>933</v>
      </c>
      <c r="E510" s="407" t="s">
        <v>934</v>
      </c>
      <c r="F510" s="410"/>
      <c r="G510" s="410"/>
      <c r="H510" s="410"/>
      <c r="I510" s="410"/>
      <c r="J510" s="410"/>
      <c r="K510" s="410"/>
      <c r="L510" s="410"/>
      <c r="M510" s="410"/>
      <c r="N510" s="410">
        <v>1</v>
      </c>
      <c r="O510" s="410">
        <v>1055</v>
      </c>
      <c r="P510" s="479"/>
      <c r="Q510" s="411">
        <v>1055</v>
      </c>
    </row>
    <row r="511" spans="1:17" ht="14.4" customHeight="1" x14ac:dyDescent="0.3">
      <c r="A511" s="406" t="s">
        <v>1005</v>
      </c>
      <c r="B511" s="407" t="s">
        <v>828</v>
      </c>
      <c r="C511" s="407" t="s">
        <v>829</v>
      </c>
      <c r="D511" s="407" t="s">
        <v>935</v>
      </c>
      <c r="E511" s="407" t="s">
        <v>936</v>
      </c>
      <c r="F511" s="410"/>
      <c r="G511" s="410"/>
      <c r="H511" s="410"/>
      <c r="I511" s="410"/>
      <c r="J511" s="410"/>
      <c r="K511" s="410"/>
      <c r="L511" s="410"/>
      <c r="M511" s="410"/>
      <c r="N511" s="410">
        <v>1</v>
      </c>
      <c r="O511" s="410">
        <v>288</v>
      </c>
      <c r="P511" s="479"/>
      <c r="Q511" s="411">
        <v>288</v>
      </c>
    </row>
    <row r="512" spans="1:17" ht="14.4" customHeight="1" x14ac:dyDescent="0.3">
      <c r="A512" s="406" t="s">
        <v>1005</v>
      </c>
      <c r="B512" s="407" t="s">
        <v>828</v>
      </c>
      <c r="C512" s="407" t="s">
        <v>829</v>
      </c>
      <c r="D512" s="407" t="s">
        <v>943</v>
      </c>
      <c r="E512" s="407" t="s">
        <v>944</v>
      </c>
      <c r="F512" s="410"/>
      <c r="G512" s="410"/>
      <c r="H512" s="410"/>
      <c r="I512" s="410"/>
      <c r="J512" s="410">
        <v>2</v>
      </c>
      <c r="K512" s="410">
        <v>612</v>
      </c>
      <c r="L512" s="410"/>
      <c r="M512" s="410">
        <v>306</v>
      </c>
      <c r="N512" s="410"/>
      <c r="O512" s="410"/>
      <c r="P512" s="479"/>
      <c r="Q512" s="411"/>
    </row>
    <row r="513" spans="1:17" ht="14.4" customHeight="1" x14ac:dyDescent="0.3">
      <c r="A513" s="406" t="s">
        <v>1006</v>
      </c>
      <c r="B513" s="407" t="s">
        <v>828</v>
      </c>
      <c r="C513" s="407" t="s">
        <v>829</v>
      </c>
      <c r="D513" s="407" t="s">
        <v>836</v>
      </c>
      <c r="E513" s="407" t="s">
        <v>837</v>
      </c>
      <c r="F513" s="410">
        <v>64</v>
      </c>
      <c r="G513" s="410">
        <v>3440</v>
      </c>
      <c r="H513" s="410">
        <v>1</v>
      </c>
      <c r="I513" s="410">
        <v>53.75</v>
      </c>
      <c r="J513" s="410">
        <v>40</v>
      </c>
      <c r="K513" s="410">
        <v>2160</v>
      </c>
      <c r="L513" s="410">
        <v>0.62790697674418605</v>
      </c>
      <c r="M513" s="410">
        <v>54</v>
      </c>
      <c r="N513" s="410">
        <v>30</v>
      </c>
      <c r="O513" s="410">
        <v>1740</v>
      </c>
      <c r="P513" s="479">
        <v>0.5058139534883721</v>
      </c>
      <c r="Q513" s="411">
        <v>58</v>
      </c>
    </row>
    <row r="514" spans="1:17" ht="14.4" customHeight="1" x14ac:dyDescent="0.3">
      <c r="A514" s="406" t="s">
        <v>1006</v>
      </c>
      <c r="B514" s="407" t="s">
        <v>828</v>
      </c>
      <c r="C514" s="407" t="s">
        <v>829</v>
      </c>
      <c r="D514" s="407" t="s">
        <v>838</v>
      </c>
      <c r="E514" s="407" t="s">
        <v>839</v>
      </c>
      <c r="F514" s="410">
        <v>8</v>
      </c>
      <c r="G514" s="410">
        <v>970</v>
      </c>
      <c r="H514" s="410">
        <v>1</v>
      </c>
      <c r="I514" s="410">
        <v>121.25</v>
      </c>
      <c r="J514" s="410">
        <v>14</v>
      </c>
      <c r="K514" s="410">
        <v>1722</v>
      </c>
      <c r="L514" s="410">
        <v>1.7752577319587628</v>
      </c>
      <c r="M514" s="410">
        <v>123</v>
      </c>
      <c r="N514" s="410">
        <v>4</v>
      </c>
      <c r="O514" s="410">
        <v>524</v>
      </c>
      <c r="P514" s="479">
        <v>0.54020618556701028</v>
      </c>
      <c r="Q514" s="411">
        <v>131</v>
      </c>
    </row>
    <row r="515" spans="1:17" ht="14.4" customHeight="1" x14ac:dyDescent="0.3">
      <c r="A515" s="406" t="s">
        <v>1006</v>
      </c>
      <c r="B515" s="407" t="s">
        <v>828</v>
      </c>
      <c r="C515" s="407" t="s">
        <v>829</v>
      </c>
      <c r="D515" s="407" t="s">
        <v>840</v>
      </c>
      <c r="E515" s="407" t="s">
        <v>841</v>
      </c>
      <c r="F515" s="410">
        <v>1</v>
      </c>
      <c r="G515" s="410">
        <v>176</v>
      </c>
      <c r="H515" s="410">
        <v>1</v>
      </c>
      <c r="I515" s="410">
        <v>176</v>
      </c>
      <c r="J515" s="410">
        <v>1</v>
      </c>
      <c r="K515" s="410">
        <v>177</v>
      </c>
      <c r="L515" s="410">
        <v>1.0056818181818181</v>
      </c>
      <c r="M515" s="410">
        <v>177</v>
      </c>
      <c r="N515" s="410">
        <v>1</v>
      </c>
      <c r="O515" s="410">
        <v>189</v>
      </c>
      <c r="P515" s="479">
        <v>1.0738636363636365</v>
      </c>
      <c r="Q515" s="411">
        <v>189</v>
      </c>
    </row>
    <row r="516" spans="1:17" ht="14.4" customHeight="1" x14ac:dyDescent="0.3">
      <c r="A516" s="406" t="s">
        <v>1006</v>
      </c>
      <c r="B516" s="407" t="s">
        <v>828</v>
      </c>
      <c r="C516" s="407" t="s">
        <v>829</v>
      </c>
      <c r="D516" s="407" t="s">
        <v>846</v>
      </c>
      <c r="E516" s="407" t="s">
        <v>847</v>
      </c>
      <c r="F516" s="410">
        <v>6</v>
      </c>
      <c r="G516" s="410">
        <v>1020</v>
      </c>
      <c r="H516" s="410">
        <v>1</v>
      </c>
      <c r="I516" s="410">
        <v>170</v>
      </c>
      <c r="J516" s="410">
        <v>9</v>
      </c>
      <c r="K516" s="410">
        <v>1548</v>
      </c>
      <c r="L516" s="410">
        <v>1.5176470588235293</v>
      </c>
      <c r="M516" s="410">
        <v>172</v>
      </c>
      <c r="N516" s="410">
        <v>10</v>
      </c>
      <c r="O516" s="410">
        <v>1790</v>
      </c>
      <c r="P516" s="479">
        <v>1.7549019607843137</v>
      </c>
      <c r="Q516" s="411">
        <v>179</v>
      </c>
    </row>
    <row r="517" spans="1:17" ht="14.4" customHeight="1" x14ac:dyDescent="0.3">
      <c r="A517" s="406" t="s">
        <v>1006</v>
      </c>
      <c r="B517" s="407" t="s">
        <v>828</v>
      </c>
      <c r="C517" s="407" t="s">
        <v>829</v>
      </c>
      <c r="D517" s="407" t="s">
        <v>850</v>
      </c>
      <c r="E517" s="407" t="s">
        <v>851</v>
      </c>
      <c r="F517" s="410">
        <v>3</v>
      </c>
      <c r="G517" s="410">
        <v>960</v>
      </c>
      <c r="H517" s="410">
        <v>1</v>
      </c>
      <c r="I517" s="410">
        <v>320</v>
      </c>
      <c r="J517" s="410">
        <v>2</v>
      </c>
      <c r="K517" s="410">
        <v>644</v>
      </c>
      <c r="L517" s="410">
        <v>0.67083333333333328</v>
      </c>
      <c r="M517" s="410">
        <v>322</v>
      </c>
      <c r="N517" s="410">
        <v>2</v>
      </c>
      <c r="O517" s="410">
        <v>670</v>
      </c>
      <c r="P517" s="479">
        <v>0.69791666666666663</v>
      </c>
      <c r="Q517" s="411">
        <v>335</v>
      </c>
    </row>
    <row r="518" spans="1:17" ht="14.4" customHeight="1" x14ac:dyDescent="0.3">
      <c r="A518" s="406" t="s">
        <v>1006</v>
      </c>
      <c r="B518" s="407" t="s">
        <v>828</v>
      </c>
      <c r="C518" s="407" t="s">
        <v>829</v>
      </c>
      <c r="D518" s="407" t="s">
        <v>854</v>
      </c>
      <c r="E518" s="407" t="s">
        <v>855</v>
      </c>
      <c r="F518" s="410">
        <v>16</v>
      </c>
      <c r="G518" s="410">
        <v>5426</v>
      </c>
      <c r="H518" s="410">
        <v>1</v>
      </c>
      <c r="I518" s="410">
        <v>339.125</v>
      </c>
      <c r="J518" s="410">
        <v>50</v>
      </c>
      <c r="K518" s="410">
        <v>17050</v>
      </c>
      <c r="L518" s="410">
        <v>3.1422779211205309</v>
      </c>
      <c r="M518" s="410">
        <v>341</v>
      </c>
      <c r="N518" s="410">
        <v>35</v>
      </c>
      <c r="O518" s="410">
        <v>12215</v>
      </c>
      <c r="P518" s="479">
        <v>2.251197935864357</v>
      </c>
      <c r="Q518" s="411">
        <v>349</v>
      </c>
    </row>
    <row r="519" spans="1:17" ht="14.4" customHeight="1" x14ac:dyDescent="0.3">
      <c r="A519" s="406" t="s">
        <v>1006</v>
      </c>
      <c r="B519" s="407" t="s">
        <v>828</v>
      </c>
      <c r="C519" s="407" t="s">
        <v>829</v>
      </c>
      <c r="D519" s="407" t="s">
        <v>874</v>
      </c>
      <c r="E519" s="407" t="s">
        <v>875</v>
      </c>
      <c r="F519" s="410"/>
      <c r="G519" s="410"/>
      <c r="H519" s="410"/>
      <c r="I519" s="410"/>
      <c r="J519" s="410">
        <v>1</v>
      </c>
      <c r="K519" s="410">
        <v>676</v>
      </c>
      <c r="L519" s="410"/>
      <c r="M519" s="410">
        <v>676</v>
      </c>
      <c r="N519" s="410"/>
      <c r="O519" s="410"/>
      <c r="P519" s="479"/>
      <c r="Q519" s="411"/>
    </row>
    <row r="520" spans="1:17" ht="14.4" customHeight="1" x14ac:dyDescent="0.3">
      <c r="A520" s="406" t="s">
        <v>1006</v>
      </c>
      <c r="B520" s="407" t="s">
        <v>828</v>
      </c>
      <c r="C520" s="407" t="s">
        <v>829</v>
      </c>
      <c r="D520" s="407" t="s">
        <v>878</v>
      </c>
      <c r="E520" s="407" t="s">
        <v>879</v>
      </c>
      <c r="F520" s="410">
        <v>28</v>
      </c>
      <c r="G520" s="410">
        <v>7922</v>
      </c>
      <c r="H520" s="410">
        <v>1</v>
      </c>
      <c r="I520" s="410">
        <v>282.92857142857144</v>
      </c>
      <c r="J520" s="410">
        <v>18</v>
      </c>
      <c r="K520" s="410">
        <v>5130</v>
      </c>
      <c r="L520" s="410">
        <v>0.64756374652865434</v>
      </c>
      <c r="M520" s="410">
        <v>285</v>
      </c>
      <c r="N520" s="410">
        <v>12</v>
      </c>
      <c r="O520" s="410">
        <v>3648</v>
      </c>
      <c r="P520" s="479">
        <v>0.46048977530926533</v>
      </c>
      <c r="Q520" s="411">
        <v>304</v>
      </c>
    </row>
    <row r="521" spans="1:17" ht="14.4" customHeight="1" x14ac:dyDescent="0.3">
      <c r="A521" s="406" t="s">
        <v>1006</v>
      </c>
      <c r="B521" s="407" t="s">
        <v>828</v>
      </c>
      <c r="C521" s="407" t="s">
        <v>829</v>
      </c>
      <c r="D521" s="407" t="s">
        <v>882</v>
      </c>
      <c r="E521" s="407" t="s">
        <v>883</v>
      </c>
      <c r="F521" s="410">
        <v>11</v>
      </c>
      <c r="G521" s="410">
        <v>5056</v>
      </c>
      <c r="H521" s="410">
        <v>1</v>
      </c>
      <c r="I521" s="410">
        <v>459.63636363636363</v>
      </c>
      <c r="J521" s="410">
        <v>19</v>
      </c>
      <c r="K521" s="410">
        <v>8778</v>
      </c>
      <c r="L521" s="410">
        <v>1.7361550632911393</v>
      </c>
      <c r="M521" s="410">
        <v>462</v>
      </c>
      <c r="N521" s="410">
        <v>8</v>
      </c>
      <c r="O521" s="410">
        <v>3952</v>
      </c>
      <c r="P521" s="479">
        <v>0.78164556962025311</v>
      </c>
      <c r="Q521" s="411">
        <v>494</v>
      </c>
    </row>
    <row r="522" spans="1:17" ht="14.4" customHeight="1" x14ac:dyDescent="0.3">
      <c r="A522" s="406" t="s">
        <v>1006</v>
      </c>
      <c r="B522" s="407" t="s">
        <v>828</v>
      </c>
      <c r="C522" s="407" t="s">
        <v>829</v>
      </c>
      <c r="D522" s="407" t="s">
        <v>886</v>
      </c>
      <c r="E522" s="407" t="s">
        <v>887</v>
      </c>
      <c r="F522" s="410">
        <v>38</v>
      </c>
      <c r="G522" s="410">
        <v>13380</v>
      </c>
      <c r="H522" s="410">
        <v>1</v>
      </c>
      <c r="I522" s="410">
        <v>352.10526315789474</v>
      </c>
      <c r="J522" s="410">
        <v>34</v>
      </c>
      <c r="K522" s="410">
        <v>12104</v>
      </c>
      <c r="L522" s="410">
        <v>0.90463378176382658</v>
      </c>
      <c r="M522" s="410">
        <v>356</v>
      </c>
      <c r="N522" s="410">
        <v>21</v>
      </c>
      <c r="O522" s="410">
        <v>7770</v>
      </c>
      <c r="P522" s="479">
        <v>0.58071748878923768</v>
      </c>
      <c r="Q522" s="411">
        <v>370</v>
      </c>
    </row>
    <row r="523" spans="1:17" ht="14.4" customHeight="1" x14ac:dyDescent="0.3">
      <c r="A523" s="406" t="s">
        <v>1006</v>
      </c>
      <c r="B523" s="407" t="s">
        <v>828</v>
      </c>
      <c r="C523" s="407" t="s">
        <v>829</v>
      </c>
      <c r="D523" s="407" t="s">
        <v>894</v>
      </c>
      <c r="E523" s="407" t="s">
        <v>895</v>
      </c>
      <c r="F523" s="410">
        <v>1</v>
      </c>
      <c r="G523" s="410">
        <v>115</v>
      </c>
      <c r="H523" s="410">
        <v>1</v>
      </c>
      <c r="I523" s="410">
        <v>115</v>
      </c>
      <c r="J523" s="410"/>
      <c r="K523" s="410"/>
      <c r="L523" s="410"/>
      <c r="M523" s="410"/>
      <c r="N523" s="410"/>
      <c r="O523" s="410"/>
      <c r="P523" s="479"/>
      <c r="Q523" s="411"/>
    </row>
    <row r="524" spans="1:17" ht="14.4" customHeight="1" x14ac:dyDescent="0.3">
      <c r="A524" s="406" t="s">
        <v>1006</v>
      </c>
      <c r="B524" s="407" t="s">
        <v>828</v>
      </c>
      <c r="C524" s="407" t="s">
        <v>829</v>
      </c>
      <c r="D524" s="407" t="s">
        <v>898</v>
      </c>
      <c r="E524" s="407" t="s">
        <v>899</v>
      </c>
      <c r="F524" s="410"/>
      <c r="G524" s="410"/>
      <c r="H524" s="410"/>
      <c r="I524" s="410"/>
      <c r="J524" s="410">
        <v>1</v>
      </c>
      <c r="K524" s="410">
        <v>1268</v>
      </c>
      <c r="L524" s="410"/>
      <c r="M524" s="410">
        <v>1268</v>
      </c>
      <c r="N524" s="410"/>
      <c r="O524" s="410"/>
      <c r="P524" s="479"/>
      <c r="Q524" s="411"/>
    </row>
    <row r="525" spans="1:17" ht="14.4" customHeight="1" x14ac:dyDescent="0.3">
      <c r="A525" s="406" t="s">
        <v>1006</v>
      </c>
      <c r="B525" s="407" t="s">
        <v>828</v>
      </c>
      <c r="C525" s="407" t="s">
        <v>829</v>
      </c>
      <c r="D525" s="407" t="s">
        <v>900</v>
      </c>
      <c r="E525" s="407" t="s">
        <v>901</v>
      </c>
      <c r="F525" s="410">
        <v>2</v>
      </c>
      <c r="G525" s="410">
        <v>868</v>
      </c>
      <c r="H525" s="410">
        <v>1</v>
      </c>
      <c r="I525" s="410">
        <v>434</v>
      </c>
      <c r="J525" s="410">
        <v>6</v>
      </c>
      <c r="K525" s="410">
        <v>2622</v>
      </c>
      <c r="L525" s="410">
        <v>3.0207373271889399</v>
      </c>
      <c r="M525" s="410">
        <v>437</v>
      </c>
      <c r="N525" s="410">
        <v>1</v>
      </c>
      <c r="O525" s="410">
        <v>456</v>
      </c>
      <c r="P525" s="479">
        <v>0.52534562211981561</v>
      </c>
      <c r="Q525" s="411">
        <v>456</v>
      </c>
    </row>
    <row r="526" spans="1:17" ht="14.4" customHeight="1" x14ac:dyDescent="0.3">
      <c r="A526" s="406" t="s">
        <v>1006</v>
      </c>
      <c r="B526" s="407" t="s">
        <v>828</v>
      </c>
      <c r="C526" s="407" t="s">
        <v>829</v>
      </c>
      <c r="D526" s="407" t="s">
        <v>902</v>
      </c>
      <c r="E526" s="407" t="s">
        <v>903</v>
      </c>
      <c r="F526" s="410">
        <v>6</v>
      </c>
      <c r="G526" s="410">
        <v>322</v>
      </c>
      <c r="H526" s="410">
        <v>1</v>
      </c>
      <c r="I526" s="410">
        <v>53.666666666666664</v>
      </c>
      <c r="J526" s="410">
        <v>12</v>
      </c>
      <c r="K526" s="410">
        <v>648</v>
      </c>
      <c r="L526" s="410">
        <v>2.012422360248447</v>
      </c>
      <c r="M526" s="410">
        <v>54</v>
      </c>
      <c r="N526" s="410">
        <v>10</v>
      </c>
      <c r="O526" s="410">
        <v>580</v>
      </c>
      <c r="P526" s="479">
        <v>1.8012422360248448</v>
      </c>
      <c r="Q526" s="411">
        <v>58</v>
      </c>
    </row>
    <row r="527" spans="1:17" ht="14.4" customHeight="1" x14ac:dyDescent="0.3">
      <c r="A527" s="406" t="s">
        <v>1006</v>
      </c>
      <c r="B527" s="407" t="s">
        <v>828</v>
      </c>
      <c r="C527" s="407" t="s">
        <v>829</v>
      </c>
      <c r="D527" s="407" t="s">
        <v>906</v>
      </c>
      <c r="E527" s="407" t="s">
        <v>907</v>
      </c>
      <c r="F527" s="410">
        <v>25</v>
      </c>
      <c r="G527" s="410">
        <v>4167</v>
      </c>
      <c r="H527" s="410">
        <v>1</v>
      </c>
      <c r="I527" s="410">
        <v>166.68</v>
      </c>
      <c r="J527" s="410">
        <v>36</v>
      </c>
      <c r="K527" s="410">
        <v>6084</v>
      </c>
      <c r="L527" s="410">
        <v>1.4600431965442764</v>
      </c>
      <c r="M527" s="410">
        <v>169</v>
      </c>
      <c r="N527" s="410">
        <v>24</v>
      </c>
      <c r="O527" s="410">
        <v>4200</v>
      </c>
      <c r="P527" s="479">
        <v>1.007919366450684</v>
      </c>
      <c r="Q527" s="411">
        <v>175</v>
      </c>
    </row>
    <row r="528" spans="1:17" ht="14.4" customHeight="1" x14ac:dyDescent="0.3">
      <c r="A528" s="406" t="s">
        <v>1006</v>
      </c>
      <c r="B528" s="407" t="s">
        <v>828</v>
      </c>
      <c r="C528" s="407" t="s">
        <v>829</v>
      </c>
      <c r="D528" s="407" t="s">
        <v>908</v>
      </c>
      <c r="E528" s="407" t="s">
        <v>909</v>
      </c>
      <c r="F528" s="410"/>
      <c r="G528" s="410"/>
      <c r="H528" s="410"/>
      <c r="I528" s="410"/>
      <c r="J528" s="410">
        <v>2</v>
      </c>
      <c r="K528" s="410">
        <v>162</v>
      </c>
      <c r="L528" s="410"/>
      <c r="M528" s="410">
        <v>81</v>
      </c>
      <c r="N528" s="410"/>
      <c r="O528" s="410"/>
      <c r="P528" s="479"/>
      <c r="Q528" s="411"/>
    </row>
    <row r="529" spans="1:17" ht="14.4" customHeight="1" x14ac:dyDescent="0.3">
      <c r="A529" s="406" t="s">
        <v>1006</v>
      </c>
      <c r="B529" s="407" t="s">
        <v>828</v>
      </c>
      <c r="C529" s="407" t="s">
        <v>829</v>
      </c>
      <c r="D529" s="407" t="s">
        <v>914</v>
      </c>
      <c r="E529" s="407" t="s">
        <v>915</v>
      </c>
      <c r="F529" s="410"/>
      <c r="G529" s="410"/>
      <c r="H529" s="410"/>
      <c r="I529" s="410"/>
      <c r="J529" s="410">
        <v>4</v>
      </c>
      <c r="K529" s="410">
        <v>4032</v>
      </c>
      <c r="L529" s="410"/>
      <c r="M529" s="410">
        <v>1008</v>
      </c>
      <c r="N529" s="410"/>
      <c r="O529" s="410"/>
      <c r="P529" s="479"/>
      <c r="Q529" s="411"/>
    </row>
    <row r="530" spans="1:17" ht="14.4" customHeight="1" x14ac:dyDescent="0.3">
      <c r="A530" s="406" t="s">
        <v>1006</v>
      </c>
      <c r="B530" s="407" t="s">
        <v>828</v>
      </c>
      <c r="C530" s="407" t="s">
        <v>829</v>
      </c>
      <c r="D530" s="407" t="s">
        <v>918</v>
      </c>
      <c r="E530" s="407" t="s">
        <v>919</v>
      </c>
      <c r="F530" s="410"/>
      <c r="G530" s="410"/>
      <c r="H530" s="410"/>
      <c r="I530" s="410"/>
      <c r="J530" s="410">
        <v>4</v>
      </c>
      <c r="K530" s="410">
        <v>9056</v>
      </c>
      <c r="L530" s="410"/>
      <c r="M530" s="410">
        <v>2264</v>
      </c>
      <c r="N530" s="410"/>
      <c r="O530" s="410"/>
      <c r="P530" s="479"/>
      <c r="Q530" s="411"/>
    </row>
    <row r="531" spans="1:17" ht="14.4" customHeight="1" x14ac:dyDescent="0.3">
      <c r="A531" s="406" t="s">
        <v>1006</v>
      </c>
      <c r="B531" s="407" t="s">
        <v>828</v>
      </c>
      <c r="C531" s="407" t="s">
        <v>829</v>
      </c>
      <c r="D531" s="407" t="s">
        <v>920</v>
      </c>
      <c r="E531" s="407" t="s">
        <v>921</v>
      </c>
      <c r="F531" s="410"/>
      <c r="G531" s="410"/>
      <c r="H531" s="410"/>
      <c r="I531" s="410"/>
      <c r="J531" s="410">
        <v>1</v>
      </c>
      <c r="K531" s="410">
        <v>247</v>
      </c>
      <c r="L531" s="410"/>
      <c r="M531" s="410">
        <v>247</v>
      </c>
      <c r="N531" s="410"/>
      <c r="O531" s="410"/>
      <c r="P531" s="479"/>
      <c r="Q531" s="411"/>
    </row>
    <row r="532" spans="1:17" ht="14.4" customHeight="1" x14ac:dyDescent="0.3">
      <c r="A532" s="406" t="s">
        <v>1007</v>
      </c>
      <c r="B532" s="407" t="s">
        <v>828</v>
      </c>
      <c r="C532" s="407" t="s">
        <v>829</v>
      </c>
      <c r="D532" s="407" t="s">
        <v>830</v>
      </c>
      <c r="E532" s="407" t="s">
        <v>831</v>
      </c>
      <c r="F532" s="410"/>
      <c r="G532" s="410"/>
      <c r="H532" s="410"/>
      <c r="I532" s="410"/>
      <c r="J532" s="410"/>
      <c r="K532" s="410"/>
      <c r="L532" s="410"/>
      <c r="M532" s="410"/>
      <c r="N532" s="410">
        <v>2</v>
      </c>
      <c r="O532" s="410">
        <v>4452</v>
      </c>
      <c r="P532" s="479"/>
      <c r="Q532" s="411">
        <v>2226</v>
      </c>
    </row>
    <row r="533" spans="1:17" ht="14.4" customHeight="1" x14ac:dyDescent="0.3">
      <c r="A533" s="406" t="s">
        <v>1007</v>
      </c>
      <c r="B533" s="407" t="s">
        <v>828</v>
      </c>
      <c r="C533" s="407" t="s">
        <v>829</v>
      </c>
      <c r="D533" s="407" t="s">
        <v>836</v>
      </c>
      <c r="E533" s="407" t="s">
        <v>837</v>
      </c>
      <c r="F533" s="410">
        <v>42</v>
      </c>
      <c r="G533" s="410">
        <v>2248</v>
      </c>
      <c r="H533" s="410">
        <v>1</v>
      </c>
      <c r="I533" s="410">
        <v>53.523809523809526</v>
      </c>
      <c r="J533" s="410">
        <v>72</v>
      </c>
      <c r="K533" s="410">
        <v>3888</v>
      </c>
      <c r="L533" s="410">
        <v>1.7295373665480427</v>
      </c>
      <c r="M533" s="410">
        <v>54</v>
      </c>
      <c r="N533" s="410">
        <v>66</v>
      </c>
      <c r="O533" s="410">
        <v>3828</v>
      </c>
      <c r="P533" s="479">
        <v>1.7028469750889679</v>
      </c>
      <c r="Q533" s="411">
        <v>58</v>
      </c>
    </row>
    <row r="534" spans="1:17" ht="14.4" customHeight="1" x14ac:dyDescent="0.3">
      <c r="A534" s="406" t="s">
        <v>1007</v>
      </c>
      <c r="B534" s="407" t="s">
        <v>828</v>
      </c>
      <c r="C534" s="407" t="s">
        <v>829</v>
      </c>
      <c r="D534" s="407" t="s">
        <v>838</v>
      </c>
      <c r="E534" s="407" t="s">
        <v>839</v>
      </c>
      <c r="F534" s="410">
        <v>17</v>
      </c>
      <c r="G534" s="410">
        <v>2059</v>
      </c>
      <c r="H534" s="410">
        <v>1</v>
      </c>
      <c r="I534" s="410">
        <v>121.11764705882354</v>
      </c>
      <c r="J534" s="410"/>
      <c r="K534" s="410"/>
      <c r="L534" s="410"/>
      <c r="M534" s="410"/>
      <c r="N534" s="410"/>
      <c r="O534" s="410"/>
      <c r="P534" s="479"/>
      <c r="Q534" s="411"/>
    </row>
    <row r="535" spans="1:17" ht="14.4" customHeight="1" x14ac:dyDescent="0.3">
      <c r="A535" s="406" t="s">
        <v>1007</v>
      </c>
      <c r="B535" s="407" t="s">
        <v>828</v>
      </c>
      <c r="C535" s="407" t="s">
        <v>829</v>
      </c>
      <c r="D535" s="407" t="s">
        <v>844</v>
      </c>
      <c r="E535" s="407" t="s">
        <v>845</v>
      </c>
      <c r="F535" s="410"/>
      <c r="G535" s="410"/>
      <c r="H535" s="410"/>
      <c r="I535" s="410"/>
      <c r="J535" s="410"/>
      <c r="K535" s="410"/>
      <c r="L535" s="410"/>
      <c r="M535" s="410"/>
      <c r="N535" s="410">
        <v>1</v>
      </c>
      <c r="O535" s="410">
        <v>407</v>
      </c>
      <c r="P535" s="479"/>
      <c r="Q535" s="411">
        <v>407</v>
      </c>
    </row>
    <row r="536" spans="1:17" ht="14.4" customHeight="1" x14ac:dyDescent="0.3">
      <c r="A536" s="406" t="s">
        <v>1007</v>
      </c>
      <c r="B536" s="407" t="s">
        <v>828</v>
      </c>
      <c r="C536" s="407" t="s">
        <v>829</v>
      </c>
      <c r="D536" s="407" t="s">
        <v>846</v>
      </c>
      <c r="E536" s="407" t="s">
        <v>847</v>
      </c>
      <c r="F536" s="410">
        <v>192</v>
      </c>
      <c r="G536" s="410">
        <v>32592</v>
      </c>
      <c r="H536" s="410">
        <v>1</v>
      </c>
      <c r="I536" s="410">
        <v>169.75</v>
      </c>
      <c r="J536" s="410">
        <v>212</v>
      </c>
      <c r="K536" s="410">
        <v>36464</v>
      </c>
      <c r="L536" s="410">
        <v>1.1188021600392735</v>
      </c>
      <c r="M536" s="410">
        <v>172</v>
      </c>
      <c r="N536" s="410">
        <v>319</v>
      </c>
      <c r="O536" s="410">
        <v>57101</v>
      </c>
      <c r="P536" s="479">
        <v>1.751994354442808</v>
      </c>
      <c r="Q536" s="411">
        <v>179</v>
      </c>
    </row>
    <row r="537" spans="1:17" ht="14.4" customHeight="1" x14ac:dyDescent="0.3">
      <c r="A537" s="406" t="s">
        <v>1007</v>
      </c>
      <c r="B537" s="407" t="s">
        <v>828</v>
      </c>
      <c r="C537" s="407" t="s">
        <v>829</v>
      </c>
      <c r="D537" s="407" t="s">
        <v>850</v>
      </c>
      <c r="E537" s="407" t="s">
        <v>851</v>
      </c>
      <c r="F537" s="410">
        <v>310</v>
      </c>
      <c r="G537" s="410">
        <v>98736</v>
      </c>
      <c r="H537" s="410">
        <v>1</v>
      </c>
      <c r="I537" s="410">
        <v>318.50322580645161</v>
      </c>
      <c r="J537" s="410">
        <v>363</v>
      </c>
      <c r="K537" s="410">
        <v>116886</v>
      </c>
      <c r="L537" s="410">
        <v>1.1838235294117647</v>
      </c>
      <c r="M537" s="410">
        <v>322</v>
      </c>
      <c r="N537" s="410">
        <v>240</v>
      </c>
      <c r="O537" s="410">
        <v>80400</v>
      </c>
      <c r="P537" s="479">
        <v>0.81429265921244531</v>
      </c>
      <c r="Q537" s="411">
        <v>335</v>
      </c>
    </row>
    <row r="538" spans="1:17" ht="14.4" customHeight="1" x14ac:dyDescent="0.3">
      <c r="A538" s="406" t="s">
        <v>1007</v>
      </c>
      <c r="B538" s="407" t="s">
        <v>828</v>
      </c>
      <c r="C538" s="407" t="s">
        <v>829</v>
      </c>
      <c r="D538" s="407" t="s">
        <v>852</v>
      </c>
      <c r="E538" s="407" t="s">
        <v>853</v>
      </c>
      <c r="F538" s="410">
        <v>2</v>
      </c>
      <c r="G538" s="410">
        <v>873</v>
      </c>
      <c r="H538" s="410">
        <v>1</v>
      </c>
      <c r="I538" s="410">
        <v>436.5</v>
      </c>
      <c r="J538" s="410"/>
      <c r="K538" s="410"/>
      <c r="L538" s="410"/>
      <c r="M538" s="410"/>
      <c r="N538" s="410">
        <v>4</v>
      </c>
      <c r="O538" s="410">
        <v>1832</v>
      </c>
      <c r="P538" s="479">
        <v>2.0985108820160367</v>
      </c>
      <c r="Q538" s="411">
        <v>458</v>
      </c>
    </row>
    <row r="539" spans="1:17" ht="14.4" customHeight="1" x14ac:dyDescent="0.3">
      <c r="A539" s="406" t="s">
        <v>1007</v>
      </c>
      <c r="B539" s="407" t="s">
        <v>828</v>
      </c>
      <c r="C539" s="407" t="s">
        <v>829</v>
      </c>
      <c r="D539" s="407" t="s">
        <v>854</v>
      </c>
      <c r="E539" s="407" t="s">
        <v>855</v>
      </c>
      <c r="F539" s="410">
        <v>503</v>
      </c>
      <c r="G539" s="410">
        <v>170666</v>
      </c>
      <c r="H539" s="410">
        <v>1</v>
      </c>
      <c r="I539" s="410">
        <v>339.29622266401589</v>
      </c>
      <c r="J539" s="410">
        <v>674</v>
      </c>
      <c r="K539" s="410">
        <v>229834</v>
      </c>
      <c r="L539" s="410">
        <v>1.3466888542533368</v>
      </c>
      <c r="M539" s="410">
        <v>341</v>
      </c>
      <c r="N539" s="410">
        <v>644</v>
      </c>
      <c r="O539" s="410">
        <v>224756</v>
      </c>
      <c r="P539" s="479">
        <v>1.3169348317766867</v>
      </c>
      <c r="Q539" s="411">
        <v>349</v>
      </c>
    </row>
    <row r="540" spans="1:17" ht="14.4" customHeight="1" x14ac:dyDescent="0.3">
      <c r="A540" s="406" t="s">
        <v>1007</v>
      </c>
      <c r="B540" s="407" t="s">
        <v>828</v>
      </c>
      <c r="C540" s="407" t="s">
        <v>829</v>
      </c>
      <c r="D540" s="407" t="s">
        <v>862</v>
      </c>
      <c r="E540" s="407" t="s">
        <v>863</v>
      </c>
      <c r="F540" s="410">
        <v>1</v>
      </c>
      <c r="G540" s="410">
        <v>109</v>
      </c>
      <c r="H540" s="410">
        <v>1</v>
      </c>
      <c r="I540" s="410">
        <v>109</v>
      </c>
      <c r="J540" s="410"/>
      <c r="K540" s="410"/>
      <c r="L540" s="410"/>
      <c r="M540" s="410"/>
      <c r="N540" s="410">
        <v>1</v>
      </c>
      <c r="O540" s="410">
        <v>117</v>
      </c>
      <c r="P540" s="479">
        <v>1.073394495412844</v>
      </c>
      <c r="Q540" s="411">
        <v>117</v>
      </c>
    </row>
    <row r="541" spans="1:17" ht="14.4" customHeight="1" x14ac:dyDescent="0.3">
      <c r="A541" s="406" t="s">
        <v>1007</v>
      </c>
      <c r="B541" s="407" t="s">
        <v>828</v>
      </c>
      <c r="C541" s="407" t="s">
        <v>829</v>
      </c>
      <c r="D541" s="407" t="s">
        <v>864</v>
      </c>
      <c r="E541" s="407" t="s">
        <v>865</v>
      </c>
      <c r="F541" s="410"/>
      <c r="G541" s="410"/>
      <c r="H541" s="410"/>
      <c r="I541" s="410"/>
      <c r="J541" s="410"/>
      <c r="K541" s="410"/>
      <c r="L541" s="410"/>
      <c r="M541" s="410"/>
      <c r="N541" s="410">
        <v>1</v>
      </c>
      <c r="O541" s="410">
        <v>49</v>
      </c>
      <c r="P541" s="479"/>
      <c r="Q541" s="411">
        <v>49</v>
      </c>
    </row>
    <row r="542" spans="1:17" ht="14.4" customHeight="1" x14ac:dyDescent="0.3">
      <c r="A542" s="406" t="s">
        <v>1007</v>
      </c>
      <c r="B542" s="407" t="s">
        <v>828</v>
      </c>
      <c r="C542" s="407" t="s">
        <v>829</v>
      </c>
      <c r="D542" s="407" t="s">
        <v>866</v>
      </c>
      <c r="E542" s="407" t="s">
        <v>867</v>
      </c>
      <c r="F542" s="410">
        <v>30</v>
      </c>
      <c r="G542" s="410">
        <v>11086</v>
      </c>
      <c r="H542" s="410">
        <v>1</v>
      </c>
      <c r="I542" s="410">
        <v>369.53333333333336</v>
      </c>
      <c r="J542" s="410">
        <v>28</v>
      </c>
      <c r="K542" s="410">
        <v>10528</v>
      </c>
      <c r="L542" s="410">
        <v>0.94966624571531666</v>
      </c>
      <c r="M542" s="410">
        <v>376</v>
      </c>
      <c r="N542" s="410">
        <v>74</v>
      </c>
      <c r="O542" s="410">
        <v>28638</v>
      </c>
      <c r="P542" s="479">
        <v>2.5832581634493956</v>
      </c>
      <c r="Q542" s="411">
        <v>387</v>
      </c>
    </row>
    <row r="543" spans="1:17" ht="14.4" customHeight="1" x14ac:dyDescent="0.3">
      <c r="A543" s="406" t="s">
        <v>1007</v>
      </c>
      <c r="B543" s="407" t="s">
        <v>828</v>
      </c>
      <c r="C543" s="407" t="s">
        <v>829</v>
      </c>
      <c r="D543" s="407" t="s">
        <v>868</v>
      </c>
      <c r="E543" s="407" t="s">
        <v>869</v>
      </c>
      <c r="F543" s="410">
        <v>3</v>
      </c>
      <c r="G543" s="410">
        <v>111</v>
      </c>
      <c r="H543" s="410">
        <v>1</v>
      </c>
      <c r="I543" s="410">
        <v>37</v>
      </c>
      <c r="J543" s="410">
        <v>1</v>
      </c>
      <c r="K543" s="410">
        <v>37</v>
      </c>
      <c r="L543" s="410">
        <v>0.33333333333333331</v>
      </c>
      <c r="M543" s="410">
        <v>37</v>
      </c>
      <c r="N543" s="410">
        <v>3</v>
      </c>
      <c r="O543" s="410">
        <v>114</v>
      </c>
      <c r="P543" s="479">
        <v>1.027027027027027</v>
      </c>
      <c r="Q543" s="411">
        <v>38</v>
      </c>
    </row>
    <row r="544" spans="1:17" ht="14.4" customHeight="1" x14ac:dyDescent="0.3">
      <c r="A544" s="406" t="s">
        <v>1007</v>
      </c>
      <c r="B544" s="407" t="s">
        <v>828</v>
      </c>
      <c r="C544" s="407" t="s">
        <v>829</v>
      </c>
      <c r="D544" s="407" t="s">
        <v>874</v>
      </c>
      <c r="E544" s="407" t="s">
        <v>875</v>
      </c>
      <c r="F544" s="410">
        <v>24</v>
      </c>
      <c r="G544" s="410">
        <v>16080</v>
      </c>
      <c r="H544" s="410">
        <v>1</v>
      </c>
      <c r="I544" s="410">
        <v>670</v>
      </c>
      <c r="J544" s="410">
        <v>30</v>
      </c>
      <c r="K544" s="410">
        <v>20280</v>
      </c>
      <c r="L544" s="410">
        <v>1.2611940298507462</v>
      </c>
      <c r="M544" s="410">
        <v>676</v>
      </c>
      <c r="N544" s="410">
        <v>36</v>
      </c>
      <c r="O544" s="410">
        <v>25344</v>
      </c>
      <c r="P544" s="479">
        <v>1.5761194029850747</v>
      </c>
      <c r="Q544" s="411">
        <v>704</v>
      </c>
    </row>
    <row r="545" spans="1:17" ht="14.4" customHeight="1" x14ac:dyDescent="0.3">
      <c r="A545" s="406" t="s">
        <v>1007</v>
      </c>
      <c r="B545" s="407" t="s">
        <v>828</v>
      </c>
      <c r="C545" s="407" t="s">
        <v>829</v>
      </c>
      <c r="D545" s="407" t="s">
        <v>876</v>
      </c>
      <c r="E545" s="407" t="s">
        <v>877</v>
      </c>
      <c r="F545" s="410">
        <v>2</v>
      </c>
      <c r="G545" s="410">
        <v>272</v>
      </c>
      <c r="H545" s="410">
        <v>1</v>
      </c>
      <c r="I545" s="410">
        <v>136</v>
      </c>
      <c r="J545" s="410">
        <v>1</v>
      </c>
      <c r="K545" s="410">
        <v>138</v>
      </c>
      <c r="L545" s="410">
        <v>0.50735294117647056</v>
      </c>
      <c r="M545" s="410">
        <v>138</v>
      </c>
      <c r="N545" s="410">
        <v>2</v>
      </c>
      <c r="O545" s="410">
        <v>294</v>
      </c>
      <c r="P545" s="479">
        <v>1.0808823529411764</v>
      </c>
      <c r="Q545" s="411">
        <v>147</v>
      </c>
    </row>
    <row r="546" spans="1:17" ht="14.4" customHeight="1" x14ac:dyDescent="0.3">
      <c r="A546" s="406" t="s">
        <v>1007</v>
      </c>
      <c r="B546" s="407" t="s">
        <v>828</v>
      </c>
      <c r="C546" s="407" t="s">
        <v>829</v>
      </c>
      <c r="D546" s="407" t="s">
        <v>878</v>
      </c>
      <c r="E546" s="407" t="s">
        <v>879</v>
      </c>
      <c r="F546" s="410">
        <v>14</v>
      </c>
      <c r="G546" s="410">
        <v>3955</v>
      </c>
      <c r="H546" s="410">
        <v>1</v>
      </c>
      <c r="I546" s="410">
        <v>282.5</v>
      </c>
      <c r="J546" s="410">
        <v>9</v>
      </c>
      <c r="K546" s="410">
        <v>2565</v>
      </c>
      <c r="L546" s="410">
        <v>0.64854614412136535</v>
      </c>
      <c r="M546" s="410">
        <v>285</v>
      </c>
      <c r="N546" s="410">
        <v>15</v>
      </c>
      <c r="O546" s="410">
        <v>4560</v>
      </c>
      <c r="P546" s="479">
        <v>1.1529709228824274</v>
      </c>
      <c r="Q546" s="411">
        <v>304</v>
      </c>
    </row>
    <row r="547" spans="1:17" ht="14.4" customHeight="1" x14ac:dyDescent="0.3">
      <c r="A547" s="406" t="s">
        <v>1007</v>
      </c>
      <c r="B547" s="407" t="s">
        <v>828</v>
      </c>
      <c r="C547" s="407" t="s">
        <v>829</v>
      </c>
      <c r="D547" s="407" t="s">
        <v>880</v>
      </c>
      <c r="E547" s="407" t="s">
        <v>881</v>
      </c>
      <c r="F547" s="410">
        <v>1</v>
      </c>
      <c r="G547" s="410">
        <v>3485</v>
      </c>
      <c r="H547" s="410">
        <v>1</v>
      </c>
      <c r="I547" s="410">
        <v>3485</v>
      </c>
      <c r="J547" s="410"/>
      <c r="K547" s="410"/>
      <c r="L547" s="410"/>
      <c r="M547" s="410"/>
      <c r="N547" s="410">
        <v>2</v>
      </c>
      <c r="O547" s="410">
        <v>7414</v>
      </c>
      <c r="P547" s="479">
        <v>2.1274031563845051</v>
      </c>
      <c r="Q547" s="411">
        <v>3707</v>
      </c>
    </row>
    <row r="548" spans="1:17" ht="14.4" customHeight="1" x14ac:dyDescent="0.3">
      <c r="A548" s="406" t="s">
        <v>1007</v>
      </c>
      <c r="B548" s="407" t="s">
        <v>828</v>
      </c>
      <c r="C548" s="407" t="s">
        <v>829</v>
      </c>
      <c r="D548" s="407" t="s">
        <v>882</v>
      </c>
      <c r="E548" s="407" t="s">
        <v>883</v>
      </c>
      <c r="F548" s="410">
        <v>258</v>
      </c>
      <c r="G548" s="410">
        <v>118276</v>
      </c>
      <c r="H548" s="410">
        <v>1</v>
      </c>
      <c r="I548" s="410">
        <v>458.4341085271318</v>
      </c>
      <c r="J548" s="410">
        <v>287</v>
      </c>
      <c r="K548" s="410">
        <v>132594</v>
      </c>
      <c r="L548" s="410">
        <v>1.1210558355033988</v>
      </c>
      <c r="M548" s="410">
        <v>462</v>
      </c>
      <c r="N548" s="410">
        <v>244</v>
      </c>
      <c r="O548" s="410">
        <v>120536</v>
      </c>
      <c r="P548" s="479">
        <v>1.0191078494369104</v>
      </c>
      <c r="Q548" s="411">
        <v>494</v>
      </c>
    </row>
    <row r="549" spans="1:17" ht="14.4" customHeight="1" x14ac:dyDescent="0.3">
      <c r="A549" s="406" t="s">
        <v>1007</v>
      </c>
      <c r="B549" s="407" t="s">
        <v>828</v>
      </c>
      <c r="C549" s="407" t="s">
        <v>829</v>
      </c>
      <c r="D549" s="407" t="s">
        <v>886</v>
      </c>
      <c r="E549" s="407" t="s">
        <v>887</v>
      </c>
      <c r="F549" s="410">
        <v>269</v>
      </c>
      <c r="G549" s="410">
        <v>94584</v>
      </c>
      <c r="H549" s="410">
        <v>1</v>
      </c>
      <c r="I549" s="410">
        <v>351.61338289962828</v>
      </c>
      <c r="J549" s="410">
        <v>284</v>
      </c>
      <c r="K549" s="410">
        <v>101104</v>
      </c>
      <c r="L549" s="410">
        <v>1.0689334348304154</v>
      </c>
      <c r="M549" s="410">
        <v>356</v>
      </c>
      <c r="N549" s="410">
        <v>255</v>
      </c>
      <c r="O549" s="410">
        <v>94350</v>
      </c>
      <c r="P549" s="479">
        <v>0.99752600862725194</v>
      </c>
      <c r="Q549" s="411">
        <v>370</v>
      </c>
    </row>
    <row r="550" spans="1:17" ht="14.4" customHeight="1" x14ac:dyDescent="0.3">
      <c r="A550" s="406" t="s">
        <v>1007</v>
      </c>
      <c r="B550" s="407" t="s">
        <v>828</v>
      </c>
      <c r="C550" s="407" t="s">
        <v>829</v>
      </c>
      <c r="D550" s="407" t="s">
        <v>888</v>
      </c>
      <c r="E550" s="407" t="s">
        <v>889</v>
      </c>
      <c r="F550" s="410">
        <v>1</v>
      </c>
      <c r="G550" s="410">
        <v>2907</v>
      </c>
      <c r="H550" s="410">
        <v>1</v>
      </c>
      <c r="I550" s="410">
        <v>2907</v>
      </c>
      <c r="J550" s="410">
        <v>1</v>
      </c>
      <c r="K550" s="410">
        <v>2917</v>
      </c>
      <c r="L550" s="410">
        <v>1.0034399724802201</v>
      </c>
      <c r="M550" s="410">
        <v>2917</v>
      </c>
      <c r="N550" s="410">
        <v>1</v>
      </c>
      <c r="O550" s="410">
        <v>3105</v>
      </c>
      <c r="P550" s="479">
        <v>1.068111455108359</v>
      </c>
      <c r="Q550" s="411">
        <v>3105</v>
      </c>
    </row>
    <row r="551" spans="1:17" ht="14.4" customHeight="1" x14ac:dyDescent="0.3">
      <c r="A551" s="406" t="s">
        <v>1007</v>
      </c>
      <c r="B551" s="407" t="s">
        <v>828</v>
      </c>
      <c r="C551" s="407" t="s">
        <v>829</v>
      </c>
      <c r="D551" s="407" t="s">
        <v>892</v>
      </c>
      <c r="E551" s="407" t="s">
        <v>893</v>
      </c>
      <c r="F551" s="410">
        <v>11</v>
      </c>
      <c r="G551" s="410">
        <v>1137</v>
      </c>
      <c r="H551" s="410">
        <v>1</v>
      </c>
      <c r="I551" s="410">
        <v>103.36363636363636</v>
      </c>
      <c r="J551" s="410">
        <v>31</v>
      </c>
      <c r="K551" s="410">
        <v>3255</v>
      </c>
      <c r="L551" s="410">
        <v>2.8627968337730869</v>
      </c>
      <c r="M551" s="410">
        <v>105</v>
      </c>
      <c r="N551" s="410">
        <v>25</v>
      </c>
      <c r="O551" s="410">
        <v>2775</v>
      </c>
      <c r="P551" s="479">
        <v>2.4406332453825859</v>
      </c>
      <c r="Q551" s="411">
        <v>111</v>
      </c>
    </row>
    <row r="552" spans="1:17" ht="14.4" customHeight="1" x14ac:dyDescent="0.3">
      <c r="A552" s="406" t="s">
        <v>1007</v>
      </c>
      <c r="B552" s="407" t="s">
        <v>828</v>
      </c>
      <c r="C552" s="407" t="s">
        <v>829</v>
      </c>
      <c r="D552" s="407" t="s">
        <v>894</v>
      </c>
      <c r="E552" s="407" t="s">
        <v>895</v>
      </c>
      <c r="F552" s="410">
        <v>1</v>
      </c>
      <c r="G552" s="410">
        <v>115</v>
      </c>
      <c r="H552" s="410">
        <v>1</v>
      </c>
      <c r="I552" s="410">
        <v>115</v>
      </c>
      <c r="J552" s="410">
        <v>2</v>
      </c>
      <c r="K552" s="410">
        <v>234</v>
      </c>
      <c r="L552" s="410">
        <v>2.034782608695652</v>
      </c>
      <c r="M552" s="410">
        <v>117</v>
      </c>
      <c r="N552" s="410">
        <v>5</v>
      </c>
      <c r="O552" s="410">
        <v>625</v>
      </c>
      <c r="P552" s="479">
        <v>5.4347826086956523</v>
      </c>
      <c r="Q552" s="411">
        <v>125</v>
      </c>
    </row>
    <row r="553" spans="1:17" ht="14.4" customHeight="1" x14ac:dyDescent="0.3">
      <c r="A553" s="406" t="s">
        <v>1007</v>
      </c>
      <c r="B553" s="407" t="s">
        <v>828</v>
      </c>
      <c r="C553" s="407" t="s">
        <v>829</v>
      </c>
      <c r="D553" s="407" t="s">
        <v>896</v>
      </c>
      <c r="E553" s="407" t="s">
        <v>897</v>
      </c>
      <c r="F553" s="410">
        <v>16</v>
      </c>
      <c r="G553" s="410">
        <v>7360</v>
      </c>
      <c r="H553" s="410">
        <v>1</v>
      </c>
      <c r="I553" s="410">
        <v>460</v>
      </c>
      <c r="J553" s="410">
        <v>25</v>
      </c>
      <c r="K553" s="410">
        <v>11575</v>
      </c>
      <c r="L553" s="410">
        <v>1.5726902173913044</v>
      </c>
      <c r="M553" s="410">
        <v>463</v>
      </c>
      <c r="N553" s="410">
        <v>44</v>
      </c>
      <c r="O553" s="410">
        <v>21780</v>
      </c>
      <c r="P553" s="479">
        <v>2.9592391304347827</v>
      </c>
      <c r="Q553" s="411">
        <v>495</v>
      </c>
    </row>
    <row r="554" spans="1:17" ht="14.4" customHeight="1" x14ac:dyDescent="0.3">
      <c r="A554" s="406" t="s">
        <v>1007</v>
      </c>
      <c r="B554" s="407" t="s">
        <v>828</v>
      </c>
      <c r="C554" s="407" t="s">
        <v>829</v>
      </c>
      <c r="D554" s="407" t="s">
        <v>898</v>
      </c>
      <c r="E554" s="407" t="s">
        <v>899</v>
      </c>
      <c r="F554" s="410">
        <v>2</v>
      </c>
      <c r="G554" s="410">
        <v>2522</v>
      </c>
      <c r="H554" s="410">
        <v>1</v>
      </c>
      <c r="I554" s="410">
        <v>1261</v>
      </c>
      <c r="J554" s="410">
        <v>2</v>
      </c>
      <c r="K554" s="410">
        <v>2536</v>
      </c>
      <c r="L554" s="410">
        <v>1.0055511498810468</v>
      </c>
      <c r="M554" s="410">
        <v>1268</v>
      </c>
      <c r="N554" s="410">
        <v>2</v>
      </c>
      <c r="O554" s="410">
        <v>2566</v>
      </c>
      <c r="P554" s="479">
        <v>1.0174464710547184</v>
      </c>
      <c r="Q554" s="411">
        <v>1283</v>
      </c>
    </row>
    <row r="555" spans="1:17" ht="14.4" customHeight="1" x14ac:dyDescent="0.3">
      <c r="A555" s="406" t="s">
        <v>1007</v>
      </c>
      <c r="B555" s="407" t="s">
        <v>828</v>
      </c>
      <c r="C555" s="407" t="s">
        <v>829</v>
      </c>
      <c r="D555" s="407" t="s">
        <v>900</v>
      </c>
      <c r="E555" s="407" t="s">
        <v>901</v>
      </c>
      <c r="F555" s="410">
        <v>99</v>
      </c>
      <c r="G555" s="410">
        <v>42776</v>
      </c>
      <c r="H555" s="410">
        <v>1</v>
      </c>
      <c r="I555" s="410">
        <v>432.08080808080808</v>
      </c>
      <c r="J555" s="410">
        <v>120</v>
      </c>
      <c r="K555" s="410">
        <v>52440</v>
      </c>
      <c r="L555" s="410">
        <v>1.2259210772395737</v>
      </c>
      <c r="M555" s="410">
        <v>437</v>
      </c>
      <c r="N555" s="410">
        <v>101</v>
      </c>
      <c r="O555" s="410">
        <v>46056</v>
      </c>
      <c r="P555" s="479">
        <v>1.0766785113147559</v>
      </c>
      <c r="Q555" s="411">
        <v>456</v>
      </c>
    </row>
    <row r="556" spans="1:17" ht="14.4" customHeight="1" x14ac:dyDescent="0.3">
      <c r="A556" s="406" t="s">
        <v>1007</v>
      </c>
      <c r="B556" s="407" t="s">
        <v>828</v>
      </c>
      <c r="C556" s="407" t="s">
        <v>829</v>
      </c>
      <c r="D556" s="407" t="s">
        <v>902</v>
      </c>
      <c r="E556" s="407" t="s">
        <v>903</v>
      </c>
      <c r="F556" s="410">
        <v>570</v>
      </c>
      <c r="G556" s="410">
        <v>30570</v>
      </c>
      <c r="H556" s="410">
        <v>1</v>
      </c>
      <c r="I556" s="410">
        <v>53.631578947368418</v>
      </c>
      <c r="J556" s="410">
        <v>590</v>
      </c>
      <c r="K556" s="410">
        <v>31860</v>
      </c>
      <c r="L556" s="410">
        <v>1.0421982335623159</v>
      </c>
      <c r="M556" s="410">
        <v>54</v>
      </c>
      <c r="N556" s="410">
        <v>558</v>
      </c>
      <c r="O556" s="410">
        <v>32364</v>
      </c>
      <c r="P556" s="479">
        <v>1.058684985279686</v>
      </c>
      <c r="Q556" s="411">
        <v>58</v>
      </c>
    </row>
    <row r="557" spans="1:17" ht="14.4" customHeight="1" x14ac:dyDescent="0.3">
      <c r="A557" s="406" t="s">
        <v>1007</v>
      </c>
      <c r="B557" s="407" t="s">
        <v>828</v>
      </c>
      <c r="C557" s="407" t="s">
        <v>829</v>
      </c>
      <c r="D557" s="407" t="s">
        <v>904</v>
      </c>
      <c r="E557" s="407" t="s">
        <v>905</v>
      </c>
      <c r="F557" s="410"/>
      <c r="G557" s="410"/>
      <c r="H557" s="410"/>
      <c r="I557" s="410"/>
      <c r="J557" s="410"/>
      <c r="K557" s="410"/>
      <c r="L557" s="410"/>
      <c r="M557" s="410"/>
      <c r="N557" s="410">
        <v>45</v>
      </c>
      <c r="O557" s="410">
        <v>97785</v>
      </c>
      <c r="P557" s="479"/>
      <c r="Q557" s="411">
        <v>2173</v>
      </c>
    </row>
    <row r="558" spans="1:17" ht="14.4" customHeight="1" x14ac:dyDescent="0.3">
      <c r="A558" s="406" t="s">
        <v>1007</v>
      </c>
      <c r="B558" s="407" t="s">
        <v>828</v>
      </c>
      <c r="C558" s="407" t="s">
        <v>829</v>
      </c>
      <c r="D558" s="407" t="s">
        <v>985</v>
      </c>
      <c r="E558" s="407" t="s">
        <v>986</v>
      </c>
      <c r="F558" s="410">
        <v>3</v>
      </c>
      <c r="G558" s="410">
        <v>714</v>
      </c>
      <c r="H558" s="410">
        <v>1</v>
      </c>
      <c r="I558" s="410">
        <v>238</v>
      </c>
      <c r="J558" s="410"/>
      <c r="K558" s="410"/>
      <c r="L558" s="410"/>
      <c r="M558" s="410"/>
      <c r="N558" s="410"/>
      <c r="O558" s="410"/>
      <c r="P558" s="479"/>
      <c r="Q558" s="411"/>
    </row>
    <row r="559" spans="1:17" ht="14.4" customHeight="1" x14ac:dyDescent="0.3">
      <c r="A559" s="406" t="s">
        <v>1007</v>
      </c>
      <c r="B559" s="407" t="s">
        <v>828</v>
      </c>
      <c r="C559" s="407" t="s">
        <v>829</v>
      </c>
      <c r="D559" s="407" t="s">
        <v>906</v>
      </c>
      <c r="E559" s="407" t="s">
        <v>907</v>
      </c>
      <c r="F559" s="410">
        <v>16</v>
      </c>
      <c r="G559" s="410">
        <v>2682</v>
      </c>
      <c r="H559" s="410">
        <v>1</v>
      </c>
      <c r="I559" s="410">
        <v>167.625</v>
      </c>
      <c r="J559" s="410">
        <v>15</v>
      </c>
      <c r="K559" s="410">
        <v>2535</v>
      </c>
      <c r="L559" s="410">
        <v>0.94519015659955252</v>
      </c>
      <c r="M559" s="410">
        <v>169</v>
      </c>
      <c r="N559" s="410">
        <v>87</v>
      </c>
      <c r="O559" s="410">
        <v>15225</v>
      </c>
      <c r="P559" s="479">
        <v>5.6767337807606264</v>
      </c>
      <c r="Q559" s="411">
        <v>175</v>
      </c>
    </row>
    <row r="560" spans="1:17" ht="14.4" customHeight="1" x14ac:dyDescent="0.3">
      <c r="A560" s="406" t="s">
        <v>1007</v>
      </c>
      <c r="B560" s="407" t="s">
        <v>828</v>
      </c>
      <c r="C560" s="407" t="s">
        <v>829</v>
      </c>
      <c r="D560" s="407" t="s">
        <v>908</v>
      </c>
      <c r="E560" s="407" t="s">
        <v>909</v>
      </c>
      <c r="F560" s="410">
        <v>58</v>
      </c>
      <c r="G560" s="410">
        <v>4621</v>
      </c>
      <c r="H560" s="410">
        <v>1</v>
      </c>
      <c r="I560" s="410">
        <v>79.672413793103445</v>
      </c>
      <c r="J560" s="410">
        <v>72</v>
      </c>
      <c r="K560" s="410">
        <v>5832</v>
      </c>
      <c r="L560" s="410">
        <v>1.2620644882060159</v>
      </c>
      <c r="M560" s="410">
        <v>81</v>
      </c>
      <c r="N560" s="410">
        <v>76</v>
      </c>
      <c r="O560" s="410">
        <v>6460</v>
      </c>
      <c r="P560" s="479">
        <v>1.3979658082666089</v>
      </c>
      <c r="Q560" s="411">
        <v>85</v>
      </c>
    </row>
    <row r="561" spans="1:17" ht="14.4" customHeight="1" x14ac:dyDescent="0.3">
      <c r="A561" s="406" t="s">
        <v>1007</v>
      </c>
      <c r="B561" s="407" t="s">
        <v>828</v>
      </c>
      <c r="C561" s="407" t="s">
        <v>829</v>
      </c>
      <c r="D561" s="407" t="s">
        <v>993</v>
      </c>
      <c r="E561" s="407" t="s">
        <v>994</v>
      </c>
      <c r="F561" s="410"/>
      <c r="G561" s="410"/>
      <c r="H561" s="410"/>
      <c r="I561" s="410"/>
      <c r="J561" s="410"/>
      <c r="K561" s="410"/>
      <c r="L561" s="410"/>
      <c r="M561" s="410"/>
      <c r="N561" s="410">
        <v>1</v>
      </c>
      <c r="O561" s="410">
        <v>178</v>
      </c>
      <c r="P561" s="479"/>
      <c r="Q561" s="411">
        <v>178</v>
      </c>
    </row>
    <row r="562" spans="1:17" ht="14.4" customHeight="1" x14ac:dyDescent="0.3">
      <c r="A562" s="406" t="s">
        <v>1007</v>
      </c>
      <c r="B562" s="407" t="s">
        <v>828</v>
      </c>
      <c r="C562" s="407" t="s">
        <v>829</v>
      </c>
      <c r="D562" s="407" t="s">
        <v>910</v>
      </c>
      <c r="E562" s="407" t="s">
        <v>911</v>
      </c>
      <c r="F562" s="410">
        <v>4</v>
      </c>
      <c r="G562" s="410">
        <v>644</v>
      </c>
      <c r="H562" s="410">
        <v>1</v>
      </c>
      <c r="I562" s="410">
        <v>161</v>
      </c>
      <c r="J562" s="410"/>
      <c r="K562" s="410"/>
      <c r="L562" s="410"/>
      <c r="M562" s="410"/>
      <c r="N562" s="410">
        <v>6</v>
      </c>
      <c r="O562" s="410">
        <v>1014</v>
      </c>
      <c r="P562" s="479">
        <v>1.5745341614906831</v>
      </c>
      <c r="Q562" s="411">
        <v>169</v>
      </c>
    </row>
    <row r="563" spans="1:17" ht="14.4" customHeight="1" x14ac:dyDescent="0.3">
      <c r="A563" s="406" t="s">
        <v>1007</v>
      </c>
      <c r="B563" s="407" t="s">
        <v>828</v>
      </c>
      <c r="C563" s="407" t="s">
        <v>829</v>
      </c>
      <c r="D563" s="407" t="s">
        <v>912</v>
      </c>
      <c r="E563" s="407" t="s">
        <v>913</v>
      </c>
      <c r="F563" s="410"/>
      <c r="G563" s="410"/>
      <c r="H563" s="410"/>
      <c r="I563" s="410"/>
      <c r="J563" s="410"/>
      <c r="K563" s="410"/>
      <c r="L563" s="410"/>
      <c r="M563" s="410"/>
      <c r="N563" s="410">
        <v>1</v>
      </c>
      <c r="O563" s="410">
        <v>29</v>
      </c>
      <c r="P563" s="479"/>
      <c r="Q563" s="411">
        <v>29</v>
      </c>
    </row>
    <row r="564" spans="1:17" ht="14.4" customHeight="1" x14ac:dyDescent="0.3">
      <c r="A564" s="406" t="s">
        <v>1007</v>
      </c>
      <c r="B564" s="407" t="s">
        <v>828</v>
      </c>
      <c r="C564" s="407" t="s">
        <v>829</v>
      </c>
      <c r="D564" s="407" t="s">
        <v>914</v>
      </c>
      <c r="E564" s="407" t="s">
        <v>915</v>
      </c>
      <c r="F564" s="410">
        <v>4</v>
      </c>
      <c r="G564" s="410">
        <v>4024</v>
      </c>
      <c r="H564" s="410">
        <v>1</v>
      </c>
      <c r="I564" s="410">
        <v>1006</v>
      </c>
      <c r="J564" s="410">
        <v>5</v>
      </c>
      <c r="K564" s="410">
        <v>5040</v>
      </c>
      <c r="L564" s="410">
        <v>1.2524850894632207</v>
      </c>
      <c r="M564" s="410">
        <v>1008</v>
      </c>
      <c r="N564" s="410">
        <v>4</v>
      </c>
      <c r="O564" s="410">
        <v>4044</v>
      </c>
      <c r="P564" s="479">
        <v>1.0049701789264414</v>
      </c>
      <c r="Q564" s="411">
        <v>1011</v>
      </c>
    </row>
    <row r="565" spans="1:17" ht="14.4" customHeight="1" x14ac:dyDescent="0.3">
      <c r="A565" s="406" t="s">
        <v>1007</v>
      </c>
      <c r="B565" s="407" t="s">
        <v>828</v>
      </c>
      <c r="C565" s="407" t="s">
        <v>829</v>
      </c>
      <c r="D565" s="407" t="s">
        <v>916</v>
      </c>
      <c r="E565" s="407" t="s">
        <v>917</v>
      </c>
      <c r="F565" s="410">
        <v>3</v>
      </c>
      <c r="G565" s="410">
        <v>503</v>
      </c>
      <c r="H565" s="410">
        <v>1</v>
      </c>
      <c r="I565" s="410">
        <v>167.66666666666666</v>
      </c>
      <c r="J565" s="410">
        <v>3</v>
      </c>
      <c r="K565" s="410">
        <v>510</v>
      </c>
      <c r="L565" s="410">
        <v>1.0139165009940359</v>
      </c>
      <c r="M565" s="410">
        <v>170</v>
      </c>
      <c r="N565" s="410">
        <v>2</v>
      </c>
      <c r="O565" s="410">
        <v>352</v>
      </c>
      <c r="P565" s="479">
        <v>0.6998011928429424</v>
      </c>
      <c r="Q565" s="411">
        <v>176</v>
      </c>
    </row>
    <row r="566" spans="1:17" ht="14.4" customHeight="1" x14ac:dyDescent="0.3">
      <c r="A566" s="406" t="s">
        <v>1007</v>
      </c>
      <c r="B566" s="407" t="s">
        <v>828</v>
      </c>
      <c r="C566" s="407" t="s">
        <v>829</v>
      </c>
      <c r="D566" s="407" t="s">
        <v>918</v>
      </c>
      <c r="E566" s="407" t="s">
        <v>919</v>
      </c>
      <c r="F566" s="410">
        <v>4</v>
      </c>
      <c r="G566" s="410">
        <v>9016</v>
      </c>
      <c r="H566" s="410">
        <v>1</v>
      </c>
      <c r="I566" s="410">
        <v>2254</v>
      </c>
      <c r="J566" s="410">
        <v>9</v>
      </c>
      <c r="K566" s="410">
        <v>20376</v>
      </c>
      <c r="L566" s="410">
        <v>2.2599822537710739</v>
      </c>
      <c r="M566" s="410">
        <v>2264</v>
      </c>
      <c r="N566" s="410">
        <v>4</v>
      </c>
      <c r="O566" s="410">
        <v>9176</v>
      </c>
      <c r="P566" s="479">
        <v>1.0177462289263532</v>
      </c>
      <c r="Q566" s="411">
        <v>2294</v>
      </c>
    </row>
    <row r="567" spans="1:17" ht="14.4" customHeight="1" x14ac:dyDescent="0.3">
      <c r="A567" s="406" t="s">
        <v>1007</v>
      </c>
      <c r="B567" s="407" t="s">
        <v>828</v>
      </c>
      <c r="C567" s="407" t="s">
        <v>829</v>
      </c>
      <c r="D567" s="407" t="s">
        <v>920</v>
      </c>
      <c r="E567" s="407" t="s">
        <v>921</v>
      </c>
      <c r="F567" s="410">
        <v>14</v>
      </c>
      <c r="G567" s="410">
        <v>3426</v>
      </c>
      <c r="H567" s="410">
        <v>1</v>
      </c>
      <c r="I567" s="410">
        <v>244.71428571428572</v>
      </c>
      <c r="J567" s="410">
        <v>10</v>
      </c>
      <c r="K567" s="410">
        <v>2470</v>
      </c>
      <c r="L567" s="410">
        <v>0.72095738470519555</v>
      </c>
      <c r="M567" s="410">
        <v>247</v>
      </c>
      <c r="N567" s="410">
        <v>31</v>
      </c>
      <c r="O567" s="410">
        <v>8153</v>
      </c>
      <c r="P567" s="479">
        <v>2.3797431406888498</v>
      </c>
      <c r="Q567" s="411">
        <v>263</v>
      </c>
    </row>
    <row r="568" spans="1:17" ht="14.4" customHeight="1" x14ac:dyDescent="0.3">
      <c r="A568" s="406" t="s">
        <v>1007</v>
      </c>
      <c r="B568" s="407" t="s">
        <v>828</v>
      </c>
      <c r="C568" s="407" t="s">
        <v>829</v>
      </c>
      <c r="D568" s="407" t="s">
        <v>922</v>
      </c>
      <c r="E568" s="407" t="s">
        <v>923</v>
      </c>
      <c r="F568" s="410">
        <v>9</v>
      </c>
      <c r="G568" s="410">
        <v>18015</v>
      </c>
      <c r="H568" s="410">
        <v>1</v>
      </c>
      <c r="I568" s="410">
        <v>2001.6666666666667</v>
      </c>
      <c r="J568" s="410">
        <v>12</v>
      </c>
      <c r="K568" s="410">
        <v>24144</v>
      </c>
      <c r="L568" s="410">
        <v>1.3402164862614487</v>
      </c>
      <c r="M568" s="410">
        <v>2012</v>
      </c>
      <c r="N568" s="410">
        <v>51</v>
      </c>
      <c r="O568" s="410">
        <v>108630</v>
      </c>
      <c r="P568" s="479">
        <v>6.0299750208159866</v>
      </c>
      <c r="Q568" s="411">
        <v>2130</v>
      </c>
    </row>
    <row r="569" spans="1:17" ht="14.4" customHeight="1" x14ac:dyDescent="0.3">
      <c r="A569" s="406" t="s">
        <v>1007</v>
      </c>
      <c r="B569" s="407" t="s">
        <v>828</v>
      </c>
      <c r="C569" s="407" t="s">
        <v>829</v>
      </c>
      <c r="D569" s="407" t="s">
        <v>924</v>
      </c>
      <c r="E569" s="407" t="s">
        <v>925</v>
      </c>
      <c r="F569" s="410">
        <v>1</v>
      </c>
      <c r="G569" s="410">
        <v>225</v>
      </c>
      <c r="H569" s="410">
        <v>1</v>
      </c>
      <c r="I569" s="410">
        <v>225</v>
      </c>
      <c r="J569" s="410"/>
      <c r="K569" s="410"/>
      <c r="L569" s="410"/>
      <c r="M569" s="410"/>
      <c r="N569" s="410">
        <v>5</v>
      </c>
      <c r="O569" s="410">
        <v>1210</v>
      </c>
      <c r="P569" s="479">
        <v>5.3777777777777782</v>
      </c>
      <c r="Q569" s="411">
        <v>242</v>
      </c>
    </row>
    <row r="570" spans="1:17" ht="14.4" customHeight="1" x14ac:dyDescent="0.3">
      <c r="A570" s="406" t="s">
        <v>1007</v>
      </c>
      <c r="B570" s="407" t="s">
        <v>828</v>
      </c>
      <c r="C570" s="407" t="s">
        <v>829</v>
      </c>
      <c r="D570" s="407" t="s">
        <v>926</v>
      </c>
      <c r="E570" s="407" t="s">
        <v>927</v>
      </c>
      <c r="F570" s="410"/>
      <c r="G570" s="410"/>
      <c r="H570" s="410"/>
      <c r="I570" s="410"/>
      <c r="J570" s="410"/>
      <c r="K570" s="410"/>
      <c r="L570" s="410"/>
      <c r="M570" s="410"/>
      <c r="N570" s="410">
        <v>3</v>
      </c>
      <c r="O570" s="410">
        <v>1269</v>
      </c>
      <c r="P570" s="479"/>
      <c r="Q570" s="411">
        <v>423</v>
      </c>
    </row>
    <row r="571" spans="1:17" ht="14.4" customHeight="1" x14ac:dyDescent="0.3">
      <c r="A571" s="406" t="s">
        <v>1007</v>
      </c>
      <c r="B571" s="407" t="s">
        <v>828</v>
      </c>
      <c r="C571" s="407" t="s">
        <v>829</v>
      </c>
      <c r="D571" s="407" t="s">
        <v>928</v>
      </c>
      <c r="E571" s="407" t="s">
        <v>929</v>
      </c>
      <c r="F571" s="410"/>
      <c r="G571" s="410"/>
      <c r="H571" s="410"/>
      <c r="I571" s="410"/>
      <c r="J571" s="410"/>
      <c r="K571" s="410"/>
      <c r="L571" s="410"/>
      <c r="M571" s="410"/>
      <c r="N571" s="410">
        <v>1</v>
      </c>
      <c r="O571" s="410">
        <v>847</v>
      </c>
      <c r="P571" s="479"/>
      <c r="Q571" s="411">
        <v>847</v>
      </c>
    </row>
    <row r="572" spans="1:17" ht="14.4" customHeight="1" x14ac:dyDescent="0.3">
      <c r="A572" s="406" t="s">
        <v>1007</v>
      </c>
      <c r="B572" s="407" t="s">
        <v>828</v>
      </c>
      <c r="C572" s="407" t="s">
        <v>829</v>
      </c>
      <c r="D572" s="407" t="s">
        <v>935</v>
      </c>
      <c r="E572" s="407" t="s">
        <v>936</v>
      </c>
      <c r="F572" s="410">
        <v>1</v>
      </c>
      <c r="G572" s="410">
        <v>268</v>
      </c>
      <c r="H572" s="410">
        <v>1</v>
      </c>
      <c r="I572" s="410">
        <v>268</v>
      </c>
      <c r="J572" s="410">
        <v>3</v>
      </c>
      <c r="K572" s="410">
        <v>807</v>
      </c>
      <c r="L572" s="410">
        <v>3.0111940298507465</v>
      </c>
      <c r="M572" s="410">
        <v>269</v>
      </c>
      <c r="N572" s="410">
        <v>18</v>
      </c>
      <c r="O572" s="410">
        <v>5184</v>
      </c>
      <c r="P572" s="479">
        <v>19.343283582089551</v>
      </c>
      <c r="Q572" s="411">
        <v>288</v>
      </c>
    </row>
    <row r="573" spans="1:17" ht="14.4" customHeight="1" x14ac:dyDescent="0.3">
      <c r="A573" s="406" t="s">
        <v>1007</v>
      </c>
      <c r="B573" s="407" t="s">
        <v>828</v>
      </c>
      <c r="C573" s="407" t="s">
        <v>829</v>
      </c>
      <c r="D573" s="407" t="s">
        <v>937</v>
      </c>
      <c r="E573" s="407" t="s">
        <v>938</v>
      </c>
      <c r="F573" s="410"/>
      <c r="G573" s="410"/>
      <c r="H573" s="410"/>
      <c r="I573" s="410"/>
      <c r="J573" s="410"/>
      <c r="K573" s="410"/>
      <c r="L573" s="410"/>
      <c r="M573" s="410"/>
      <c r="N573" s="410">
        <v>1</v>
      </c>
      <c r="O573" s="410">
        <v>1096</v>
      </c>
      <c r="P573" s="479"/>
      <c r="Q573" s="411">
        <v>1096</v>
      </c>
    </row>
    <row r="574" spans="1:17" ht="14.4" customHeight="1" x14ac:dyDescent="0.3">
      <c r="A574" s="406" t="s">
        <v>1007</v>
      </c>
      <c r="B574" s="407" t="s">
        <v>828</v>
      </c>
      <c r="C574" s="407" t="s">
        <v>829</v>
      </c>
      <c r="D574" s="407" t="s">
        <v>943</v>
      </c>
      <c r="E574" s="407" t="s">
        <v>944</v>
      </c>
      <c r="F574" s="410"/>
      <c r="G574" s="410"/>
      <c r="H574" s="410"/>
      <c r="I574" s="410"/>
      <c r="J574" s="410">
        <v>4</v>
      </c>
      <c r="K574" s="410">
        <v>1224</v>
      </c>
      <c r="L574" s="410"/>
      <c r="M574" s="410">
        <v>306</v>
      </c>
      <c r="N574" s="410"/>
      <c r="O574" s="410"/>
      <c r="P574" s="479"/>
      <c r="Q574" s="411"/>
    </row>
    <row r="575" spans="1:17" ht="14.4" customHeight="1" x14ac:dyDescent="0.3">
      <c r="A575" s="406" t="s">
        <v>1007</v>
      </c>
      <c r="B575" s="407" t="s">
        <v>828</v>
      </c>
      <c r="C575" s="407" t="s">
        <v>829</v>
      </c>
      <c r="D575" s="407" t="s">
        <v>947</v>
      </c>
      <c r="E575" s="407" t="s">
        <v>948</v>
      </c>
      <c r="F575" s="410"/>
      <c r="G575" s="410"/>
      <c r="H575" s="410"/>
      <c r="I575" s="410"/>
      <c r="J575" s="410"/>
      <c r="K575" s="410"/>
      <c r="L575" s="410"/>
      <c r="M575" s="410"/>
      <c r="N575" s="410">
        <v>2</v>
      </c>
      <c r="O575" s="410">
        <v>1350</v>
      </c>
      <c r="P575" s="479"/>
      <c r="Q575" s="411">
        <v>675</v>
      </c>
    </row>
    <row r="576" spans="1:17" ht="14.4" customHeight="1" x14ac:dyDescent="0.3">
      <c r="A576" s="406" t="s">
        <v>1007</v>
      </c>
      <c r="B576" s="407" t="s">
        <v>828</v>
      </c>
      <c r="C576" s="407" t="s">
        <v>829</v>
      </c>
      <c r="D576" s="407" t="s">
        <v>949</v>
      </c>
      <c r="E576" s="407" t="s">
        <v>950</v>
      </c>
      <c r="F576" s="410"/>
      <c r="G576" s="410"/>
      <c r="H576" s="410"/>
      <c r="I576" s="410"/>
      <c r="J576" s="410"/>
      <c r="K576" s="410"/>
      <c r="L576" s="410"/>
      <c r="M576" s="410"/>
      <c r="N576" s="410">
        <v>1</v>
      </c>
      <c r="O576" s="410">
        <v>0</v>
      </c>
      <c r="P576" s="479"/>
      <c r="Q576" s="411">
        <v>0</v>
      </c>
    </row>
    <row r="577" spans="1:17" ht="14.4" customHeight="1" x14ac:dyDescent="0.3">
      <c r="A577" s="406" t="s">
        <v>1007</v>
      </c>
      <c r="B577" s="407" t="s">
        <v>828</v>
      </c>
      <c r="C577" s="407" t="s">
        <v>829</v>
      </c>
      <c r="D577" s="407" t="s">
        <v>951</v>
      </c>
      <c r="E577" s="407" t="s">
        <v>952</v>
      </c>
      <c r="F577" s="410"/>
      <c r="G577" s="410"/>
      <c r="H577" s="410"/>
      <c r="I577" s="410"/>
      <c r="J577" s="410"/>
      <c r="K577" s="410"/>
      <c r="L577" s="410"/>
      <c r="M577" s="410"/>
      <c r="N577" s="410">
        <v>2</v>
      </c>
      <c r="O577" s="410">
        <v>0</v>
      </c>
      <c r="P577" s="479"/>
      <c r="Q577" s="411">
        <v>0</v>
      </c>
    </row>
    <row r="578" spans="1:17" ht="14.4" customHeight="1" x14ac:dyDescent="0.3">
      <c r="A578" s="406" t="s">
        <v>1008</v>
      </c>
      <c r="B578" s="407" t="s">
        <v>828</v>
      </c>
      <c r="C578" s="407" t="s">
        <v>829</v>
      </c>
      <c r="D578" s="407" t="s">
        <v>830</v>
      </c>
      <c r="E578" s="407" t="s">
        <v>831</v>
      </c>
      <c r="F578" s="410"/>
      <c r="G578" s="410"/>
      <c r="H578" s="410"/>
      <c r="I578" s="410"/>
      <c r="J578" s="410"/>
      <c r="K578" s="410"/>
      <c r="L578" s="410"/>
      <c r="M578" s="410"/>
      <c r="N578" s="410">
        <v>1</v>
      </c>
      <c r="O578" s="410">
        <v>2226</v>
      </c>
      <c r="P578" s="479"/>
      <c r="Q578" s="411">
        <v>2226</v>
      </c>
    </row>
    <row r="579" spans="1:17" ht="14.4" customHeight="1" x14ac:dyDescent="0.3">
      <c r="A579" s="406" t="s">
        <v>1008</v>
      </c>
      <c r="B579" s="407" t="s">
        <v>828</v>
      </c>
      <c r="C579" s="407" t="s">
        <v>829</v>
      </c>
      <c r="D579" s="407" t="s">
        <v>836</v>
      </c>
      <c r="E579" s="407" t="s">
        <v>837</v>
      </c>
      <c r="F579" s="410">
        <v>8</v>
      </c>
      <c r="G579" s="410">
        <v>428</v>
      </c>
      <c r="H579" s="410">
        <v>1</v>
      </c>
      <c r="I579" s="410">
        <v>53.5</v>
      </c>
      <c r="J579" s="410">
        <v>4</v>
      </c>
      <c r="K579" s="410">
        <v>216</v>
      </c>
      <c r="L579" s="410">
        <v>0.50467289719626163</v>
      </c>
      <c r="M579" s="410">
        <v>54</v>
      </c>
      <c r="N579" s="410">
        <v>22</v>
      </c>
      <c r="O579" s="410">
        <v>1276</v>
      </c>
      <c r="P579" s="479">
        <v>2.9813084112149535</v>
      </c>
      <c r="Q579" s="411">
        <v>58</v>
      </c>
    </row>
    <row r="580" spans="1:17" ht="14.4" customHeight="1" x14ac:dyDescent="0.3">
      <c r="A580" s="406" t="s">
        <v>1008</v>
      </c>
      <c r="B580" s="407" t="s">
        <v>828</v>
      </c>
      <c r="C580" s="407" t="s">
        <v>829</v>
      </c>
      <c r="D580" s="407" t="s">
        <v>838</v>
      </c>
      <c r="E580" s="407" t="s">
        <v>839</v>
      </c>
      <c r="F580" s="410">
        <v>2</v>
      </c>
      <c r="G580" s="410">
        <v>244</v>
      </c>
      <c r="H580" s="410">
        <v>1</v>
      </c>
      <c r="I580" s="410">
        <v>122</v>
      </c>
      <c r="J580" s="410"/>
      <c r="K580" s="410"/>
      <c r="L580" s="410"/>
      <c r="M580" s="410"/>
      <c r="N580" s="410">
        <v>2</v>
      </c>
      <c r="O580" s="410">
        <v>262</v>
      </c>
      <c r="P580" s="479">
        <v>1.0737704918032787</v>
      </c>
      <c r="Q580" s="411">
        <v>131</v>
      </c>
    </row>
    <row r="581" spans="1:17" ht="14.4" customHeight="1" x14ac:dyDescent="0.3">
      <c r="A581" s="406" t="s">
        <v>1008</v>
      </c>
      <c r="B581" s="407" t="s">
        <v>828</v>
      </c>
      <c r="C581" s="407" t="s">
        <v>829</v>
      </c>
      <c r="D581" s="407" t="s">
        <v>846</v>
      </c>
      <c r="E581" s="407" t="s">
        <v>847</v>
      </c>
      <c r="F581" s="410">
        <v>5</v>
      </c>
      <c r="G581" s="410">
        <v>852</v>
      </c>
      <c r="H581" s="410">
        <v>1</v>
      </c>
      <c r="I581" s="410">
        <v>170.4</v>
      </c>
      <c r="J581" s="410">
        <v>2</v>
      </c>
      <c r="K581" s="410">
        <v>344</v>
      </c>
      <c r="L581" s="410">
        <v>0.40375586854460094</v>
      </c>
      <c r="M581" s="410">
        <v>172</v>
      </c>
      <c r="N581" s="410">
        <v>11</v>
      </c>
      <c r="O581" s="410">
        <v>1969</v>
      </c>
      <c r="P581" s="479">
        <v>2.3110328638497655</v>
      </c>
      <c r="Q581" s="411">
        <v>179</v>
      </c>
    </row>
    <row r="582" spans="1:17" ht="14.4" customHeight="1" x14ac:dyDescent="0.3">
      <c r="A582" s="406" t="s">
        <v>1008</v>
      </c>
      <c r="B582" s="407" t="s">
        <v>828</v>
      </c>
      <c r="C582" s="407" t="s">
        <v>829</v>
      </c>
      <c r="D582" s="407" t="s">
        <v>850</v>
      </c>
      <c r="E582" s="407" t="s">
        <v>851</v>
      </c>
      <c r="F582" s="410">
        <v>3</v>
      </c>
      <c r="G582" s="410">
        <v>960</v>
      </c>
      <c r="H582" s="410">
        <v>1</v>
      </c>
      <c r="I582" s="410">
        <v>320</v>
      </c>
      <c r="J582" s="410"/>
      <c r="K582" s="410"/>
      <c r="L582" s="410"/>
      <c r="M582" s="410"/>
      <c r="N582" s="410">
        <v>8</v>
      </c>
      <c r="O582" s="410">
        <v>2680</v>
      </c>
      <c r="P582" s="479">
        <v>2.7916666666666665</v>
      </c>
      <c r="Q582" s="411">
        <v>335</v>
      </c>
    </row>
    <row r="583" spans="1:17" ht="14.4" customHeight="1" x14ac:dyDescent="0.3">
      <c r="A583" s="406" t="s">
        <v>1008</v>
      </c>
      <c r="B583" s="407" t="s">
        <v>828</v>
      </c>
      <c r="C583" s="407" t="s">
        <v>829</v>
      </c>
      <c r="D583" s="407" t="s">
        <v>854</v>
      </c>
      <c r="E583" s="407" t="s">
        <v>855</v>
      </c>
      <c r="F583" s="410">
        <v>21</v>
      </c>
      <c r="G583" s="410">
        <v>7116</v>
      </c>
      <c r="H583" s="410">
        <v>1</v>
      </c>
      <c r="I583" s="410">
        <v>338.85714285714283</v>
      </c>
      <c r="J583" s="410">
        <v>26</v>
      </c>
      <c r="K583" s="410">
        <v>8866</v>
      </c>
      <c r="L583" s="410">
        <v>1.2459246767847105</v>
      </c>
      <c r="M583" s="410">
        <v>341</v>
      </c>
      <c r="N583" s="410">
        <v>59</v>
      </c>
      <c r="O583" s="410">
        <v>20591</v>
      </c>
      <c r="P583" s="479">
        <v>2.893620011242271</v>
      </c>
      <c r="Q583" s="411">
        <v>349</v>
      </c>
    </row>
    <row r="584" spans="1:17" ht="14.4" customHeight="1" x14ac:dyDescent="0.3">
      <c r="A584" s="406" t="s">
        <v>1008</v>
      </c>
      <c r="B584" s="407" t="s">
        <v>828</v>
      </c>
      <c r="C584" s="407" t="s">
        <v>829</v>
      </c>
      <c r="D584" s="407" t="s">
        <v>878</v>
      </c>
      <c r="E584" s="407" t="s">
        <v>879</v>
      </c>
      <c r="F584" s="410">
        <v>2</v>
      </c>
      <c r="G584" s="410">
        <v>568</v>
      </c>
      <c r="H584" s="410">
        <v>1</v>
      </c>
      <c r="I584" s="410">
        <v>284</v>
      </c>
      <c r="J584" s="410"/>
      <c r="K584" s="410"/>
      <c r="L584" s="410"/>
      <c r="M584" s="410"/>
      <c r="N584" s="410">
        <v>4</v>
      </c>
      <c r="O584" s="410">
        <v>1216</v>
      </c>
      <c r="P584" s="479">
        <v>2.140845070422535</v>
      </c>
      <c r="Q584" s="411">
        <v>304</v>
      </c>
    </row>
    <row r="585" spans="1:17" ht="14.4" customHeight="1" x14ac:dyDescent="0.3">
      <c r="A585" s="406" t="s">
        <v>1008</v>
      </c>
      <c r="B585" s="407" t="s">
        <v>828</v>
      </c>
      <c r="C585" s="407" t="s">
        <v>829</v>
      </c>
      <c r="D585" s="407" t="s">
        <v>880</v>
      </c>
      <c r="E585" s="407" t="s">
        <v>881</v>
      </c>
      <c r="F585" s="410">
        <v>1</v>
      </c>
      <c r="G585" s="410">
        <v>3485</v>
      </c>
      <c r="H585" s="410">
        <v>1</v>
      </c>
      <c r="I585" s="410">
        <v>3485</v>
      </c>
      <c r="J585" s="410"/>
      <c r="K585" s="410"/>
      <c r="L585" s="410"/>
      <c r="M585" s="410"/>
      <c r="N585" s="410">
        <v>2</v>
      </c>
      <c r="O585" s="410">
        <v>7414</v>
      </c>
      <c r="P585" s="479">
        <v>2.1274031563845051</v>
      </c>
      <c r="Q585" s="411">
        <v>3707</v>
      </c>
    </row>
    <row r="586" spans="1:17" ht="14.4" customHeight="1" x14ac:dyDescent="0.3">
      <c r="A586" s="406" t="s">
        <v>1008</v>
      </c>
      <c r="B586" s="407" t="s">
        <v>828</v>
      </c>
      <c r="C586" s="407" t="s">
        <v>829</v>
      </c>
      <c r="D586" s="407" t="s">
        <v>882</v>
      </c>
      <c r="E586" s="407" t="s">
        <v>883</v>
      </c>
      <c r="F586" s="410">
        <v>5</v>
      </c>
      <c r="G586" s="410">
        <v>2288</v>
      </c>
      <c r="H586" s="410">
        <v>1</v>
      </c>
      <c r="I586" s="410">
        <v>457.6</v>
      </c>
      <c r="J586" s="410">
        <v>6</v>
      </c>
      <c r="K586" s="410">
        <v>2772</v>
      </c>
      <c r="L586" s="410">
        <v>1.2115384615384615</v>
      </c>
      <c r="M586" s="410">
        <v>462</v>
      </c>
      <c r="N586" s="410">
        <v>17</v>
      </c>
      <c r="O586" s="410">
        <v>8398</v>
      </c>
      <c r="P586" s="479">
        <v>3.6704545454545454</v>
      </c>
      <c r="Q586" s="411">
        <v>494</v>
      </c>
    </row>
    <row r="587" spans="1:17" ht="14.4" customHeight="1" x14ac:dyDescent="0.3">
      <c r="A587" s="406" t="s">
        <v>1008</v>
      </c>
      <c r="B587" s="407" t="s">
        <v>828</v>
      </c>
      <c r="C587" s="407" t="s">
        <v>829</v>
      </c>
      <c r="D587" s="407" t="s">
        <v>886</v>
      </c>
      <c r="E587" s="407" t="s">
        <v>887</v>
      </c>
      <c r="F587" s="410">
        <v>7</v>
      </c>
      <c r="G587" s="410">
        <v>2460</v>
      </c>
      <c r="H587" s="410">
        <v>1</v>
      </c>
      <c r="I587" s="410">
        <v>351.42857142857144</v>
      </c>
      <c r="J587" s="410">
        <v>6</v>
      </c>
      <c r="K587" s="410">
        <v>2136</v>
      </c>
      <c r="L587" s="410">
        <v>0.86829268292682926</v>
      </c>
      <c r="M587" s="410">
        <v>356</v>
      </c>
      <c r="N587" s="410">
        <v>18</v>
      </c>
      <c r="O587" s="410">
        <v>6660</v>
      </c>
      <c r="P587" s="479">
        <v>2.7073170731707319</v>
      </c>
      <c r="Q587" s="411">
        <v>370</v>
      </c>
    </row>
    <row r="588" spans="1:17" ht="14.4" customHeight="1" x14ac:dyDescent="0.3">
      <c r="A588" s="406" t="s">
        <v>1008</v>
      </c>
      <c r="B588" s="407" t="s">
        <v>828</v>
      </c>
      <c r="C588" s="407" t="s">
        <v>829</v>
      </c>
      <c r="D588" s="407" t="s">
        <v>892</v>
      </c>
      <c r="E588" s="407" t="s">
        <v>893</v>
      </c>
      <c r="F588" s="410">
        <v>2</v>
      </c>
      <c r="G588" s="410">
        <v>208</v>
      </c>
      <c r="H588" s="410">
        <v>1</v>
      </c>
      <c r="I588" s="410">
        <v>104</v>
      </c>
      <c r="J588" s="410"/>
      <c r="K588" s="410"/>
      <c r="L588" s="410"/>
      <c r="M588" s="410"/>
      <c r="N588" s="410">
        <v>4</v>
      </c>
      <c r="O588" s="410">
        <v>444</v>
      </c>
      <c r="P588" s="479">
        <v>2.1346153846153846</v>
      </c>
      <c r="Q588" s="411">
        <v>111</v>
      </c>
    </row>
    <row r="589" spans="1:17" ht="14.4" customHeight="1" x14ac:dyDescent="0.3">
      <c r="A589" s="406" t="s">
        <v>1008</v>
      </c>
      <c r="B589" s="407" t="s">
        <v>828</v>
      </c>
      <c r="C589" s="407" t="s">
        <v>829</v>
      </c>
      <c r="D589" s="407" t="s">
        <v>898</v>
      </c>
      <c r="E589" s="407" t="s">
        <v>899</v>
      </c>
      <c r="F589" s="410"/>
      <c r="G589" s="410"/>
      <c r="H589" s="410"/>
      <c r="I589" s="410"/>
      <c r="J589" s="410">
        <v>1</v>
      </c>
      <c r="K589" s="410">
        <v>1268</v>
      </c>
      <c r="L589" s="410"/>
      <c r="M589" s="410">
        <v>1268</v>
      </c>
      <c r="N589" s="410"/>
      <c r="O589" s="410"/>
      <c r="P589" s="479"/>
      <c r="Q589" s="411"/>
    </row>
    <row r="590" spans="1:17" ht="14.4" customHeight="1" x14ac:dyDescent="0.3">
      <c r="A590" s="406" t="s">
        <v>1008</v>
      </c>
      <c r="B590" s="407" t="s">
        <v>828</v>
      </c>
      <c r="C590" s="407" t="s">
        <v>829</v>
      </c>
      <c r="D590" s="407" t="s">
        <v>900</v>
      </c>
      <c r="E590" s="407" t="s">
        <v>901</v>
      </c>
      <c r="F590" s="410">
        <v>3</v>
      </c>
      <c r="G590" s="410">
        <v>1302</v>
      </c>
      <c r="H590" s="410">
        <v>1</v>
      </c>
      <c r="I590" s="410">
        <v>434</v>
      </c>
      <c r="J590" s="410"/>
      <c r="K590" s="410"/>
      <c r="L590" s="410"/>
      <c r="M590" s="410"/>
      <c r="N590" s="410">
        <v>4</v>
      </c>
      <c r="O590" s="410">
        <v>1824</v>
      </c>
      <c r="P590" s="479">
        <v>1.400921658986175</v>
      </c>
      <c r="Q590" s="411">
        <v>456</v>
      </c>
    </row>
    <row r="591" spans="1:17" ht="14.4" customHeight="1" x14ac:dyDescent="0.3">
      <c r="A591" s="406" t="s">
        <v>1008</v>
      </c>
      <c r="B591" s="407" t="s">
        <v>828</v>
      </c>
      <c r="C591" s="407" t="s">
        <v>829</v>
      </c>
      <c r="D591" s="407" t="s">
        <v>902</v>
      </c>
      <c r="E591" s="407" t="s">
        <v>903</v>
      </c>
      <c r="F591" s="410">
        <v>8</v>
      </c>
      <c r="G591" s="410">
        <v>430</v>
      </c>
      <c r="H591" s="410">
        <v>1</v>
      </c>
      <c r="I591" s="410">
        <v>53.75</v>
      </c>
      <c r="J591" s="410">
        <v>12</v>
      </c>
      <c r="K591" s="410">
        <v>648</v>
      </c>
      <c r="L591" s="410">
        <v>1.5069767441860464</v>
      </c>
      <c r="M591" s="410">
        <v>54</v>
      </c>
      <c r="N591" s="410">
        <v>52</v>
      </c>
      <c r="O591" s="410">
        <v>3016</v>
      </c>
      <c r="P591" s="479">
        <v>7.0139534883720929</v>
      </c>
      <c r="Q591" s="411">
        <v>58</v>
      </c>
    </row>
    <row r="592" spans="1:17" ht="14.4" customHeight="1" x14ac:dyDescent="0.3">
      <c r="A592" s="406" t="s">
        <v>1008</v>
      </c>
      <c r="B592" s="407" t="s">
        <v>828</v>
      </c>
      <c r="C592" s="407" t="s">
        <v>829</v>
      </c>
      <c r="D592" s="407" t="s">
        <v>904</v>
      </c>
      <c r="E592" s="407" t="s">
        <v>905</v>
      </c>
      <c r="F592" s="410"/>
      <c r="G592" s="410"/>
      <c r="H592" s="410"/>
      <c r="I592" s="410"/>
      <c r="J592" s="410"/>
      <c r="K592" s="410"/>
      <c r="L592" s="410"/>
      <c r="M592" s="410"/>
      <c r="N592" s="410">
        <v>1</v>
      </c>
      <c r="O592" s="410">
        <v>2173</v>
      </c>
      <c r="P592" s="479"/>
      <c r="Q592" s="411">
        <v>2173</v>
      </c>
    </row>
    <row r="593" spans="1:17" ht="14.4" customHeight="1" x14ac:dyDescent="0.3">
      <c r="A593" s="406" t="s">
        <v>1008</v>
      </c>
      <c r="B593" s="407" t="s">
        <v>828</v>
      </c>
      <c r="C593" s="407" t="s">
        <v>829</v>
      </c>
      <c r="D593" s="407" t="s">
        <v>906</v>
      </c>
      <c r="E593" s="407" t="s">
        <v>907</v>
      </c>
      <c r="F593" s="410">
        <v>15</v>
      </c>
      <c r="G593" s="410">
        <v>2517</v>
      </c>
      <c r="H593" s="410">
        <v>1</v>
      </c>
      <c r="I593" s="410">
        <v>167.8</v>
      </c>
      <c r="J593" s="410">
        <v>2</v>
      </c>
      <c r="K593" s="410">
        <v>338</v>
      </c>
      <c r="L593" s="410">
        <v>0.13428684942391736</v>
      </c>
      <c r="M593" s="410">
        <v>169</v>
      </c>
      <c r="N593" s="410">
        <v>56</v>
      </c>
      <c r="O593" s="410">
        <v>9800</v>
      </c>
      <c r="P593" s="479">
        <v>3.8935240365514501</v>
      </c>
      <c r="Q593" s="411">
        <v>175</v>
      </c>
    </row>
    <row r="594" spans="1:17" ht="14.4" customHeight="1" x14ac:dyDescent="0.3">
      <c r="A594" s="406" t="s">
        <v>1008</v>
      </c>
      <c r="B594" s="407" t="s">
        <v>828</v>
      </c>
      <c r="C594" s="407" t="s">
        <v>829</v>
      </c>
      <c r="D594" s="407" t="s">
        <v>910</v>
      </c>
      <c r="E594" s="407" t="s">
        <v>911</v>
      </c>
      <c r="F594" s="410">
        <v>1</v>
      </c>
      <c r="G594" s="410">
        <v>162</v>
      </c>
      <c r="H594" s="410">
        <v>1</v>
      </c>
      <c r="I594" s="410">
        <v>162</v>
      </c>
      <c r="J594" s="410"/>
      <c r="K594" s="410"/>
      <c r="L594" s="410"/>
      <c r="M594" s="410"/>
      <c r="N594" s="410">
        <v>5</v>
      </c>
      <c r="O594" s="410">
        <v>845</v>
      </c>
      <c r="P594" s="479">
        <v>5.216049382716049</v>
      </c>
      <c r="Q594" s="411">
        <v>169</v>
      </c>
    </row>
    <row r="595" spans="1:17" ht="14.4" customHeight="1" x14ac:dyDescent="0.3">
      <c r="A595" s="406" t="s">
        <v>1008</v>
      </c>
      <c r="B595" s="407" t="s">
        <v>828</v>
      </c>
      <c r="C595" s="407" t="s">
        <v>829</v>
      </c>
      <c r="D595" s="407" t="s">
        <v>914</v>
      </c>
      <c r="E595" s="407" t="s">
        <v>915</v>
      </c>
      <c r="F595" s="410"/>
      <c r="G595" s="410"/>
      <c r="H595" s="410"/>
      <c r="I595" s="410"/>
      <c r="J595" s="410">
        <v>1</v>
      </c>
      <c r="K595" s="410">
        <v>1008</v>
      </c>
      <c r="L595" s="410"/>
      <c r="M595" s="410">
        <v>1008</v>
      </c>
      <c r="N595" s="410"/>
      <c r="O595" s="410"/>
      <c r="P595" s="479"/>
      <c r="Q595" s="411"/>
    </row>
    <row r="596" spans="1:17" ht="14.4" customHeight="1" x14ac:dyDescent="0.3">
      <c r="A596" s="406" t="s">
        <v>1008</v>
      </c>
      <c r="B596" s="407" t="s">
        <v>828</v>
      </c>
      <c r="C596" s="407" t="s">
        <v>829</v>
      </c>
      <c r="D596" s="407" t="s">
        <v>918</v>
      </c>
      <c r="E596" s="407" t="s">
        <v>919</v>
      </c>
      <c r="F596" s="410"/>
      <c r="G596" s="410"/>
      <c r="H596" s="410"/>
      <c r="I596" s="410"/>
      <c r="J596" s="410">
        <v>4</v>
      </c>
      <c r="K596" s="410">
        <v>9056</v>
      </c>
      <c r="L596" s="410"/>
      <c r="M596" s="410">
        <v>2264</v>
      </c>
      <c r="N596" s="410"/>
      <c r="O596" s="410"/>
      <c r="P596" s="479"/>
      <c r="Q596" s="411"/>
    </row>
    <row r="597" spans="1:17" ht="14.4" customHeight="1" x14ac:dyDescent="0.3">
      <c r="A597" s="406" t="s">
        <v>1008</v>
      </c>
      <c r="B597" s="407" t="s">
        <v>828</v>
      </c>
      <c r="C597" s="407" t="s">
        <v>829</v>
      </c>
      <c r="D597" s="407" t="s">
        <v>922</v>
      </c>
      <c r="E597" s="407" t="s">
        <v>923</v>
      </c>
      <c r="F597" s="410"/>
      <c r="G597" s="410"/>
      <c r="H597" s="410"/>
      <c r="I597" s="410"/>
      <c r="J597" s="410">
        <v>6</v>
      </c>
      <c r="K597" s="410">
        <v>12072</v>
      </c>
      <c r="L597" s="410"/>
      <c r="M597" s="410">
        <v>2012</v>
      </c>
      <c r="N597" s="410">
        <v>13</v>
      </c>
      <c r="O597" s="410">
        <v>27690</v>
      </c>
      <c r="P597" s="479"/>
      <c r="Q597" s="411">
        <v>2130</v>
      </c>
    </row>
    <row r="598" spans="1:17" ht="14.4" customHeight="1" x14ac:dyDescent="0.3">
      <c r="A598" s="406" t="s">
        <v>1008</v>
      </c>
      <c r="B598" s="407" t="s">
        <v>828</v>
      </c>
      <c r="C598" s="407" t="s">
        <v>829</v>
      </c>
      <c r="D598" s="407" t="s">
        <v>926</v>
      </c>
      <c r="E598" s="407" t="s">
        <v>927</v>
      </c>
      <c r="F598" s="410">
        <v>1</v>
      </c>
      <c r="G598" s="410">
        <v>414</v>
      </c>
      <c r="H598" s="410">
        <v>1</v>
      </c>
      <c r="I598" s="410">
        <v>414</v>
      </c>
      <c r="J598" s="410"/>
      <c r="K598" s="410"/>
      <c r="L598" s="410"/>
      <c r="M598" s="410"/>
      <c r="N598" s="410">
        <v>2</v>
      </c>
      <c r="O598" s="410">
        <v>846</v>
      </c>
      <c r="P598" s="479">
        <v>2.0434782608695654</v>
      </c>
      <c r="Q598" s="411">
        <v>423</v>
      </c>
    </row>
    <row r="599" spans="1:17" ht="14.4" customHeight="1" x14ac:dyDescent="0.3">
      <c r="A599" s="406" t="s">
        <v>1008</v>
      </c>
      <c r="B599" s="407" t="s">
        <v>828</v>
      </c>
      <c r="C599" s="407" t="s">
        <v>829</v>
      </c>
      <c r="D599" s="407" t="s">
        <v>935</v>
      </c>
      <c r="E599" s="407" t="s">
        <v>936</v>
      </c>
      <c r="F599" s="410"/>
      <c r="G599" s="410"/>
      <c r="H599" s="410"/>
      <c r="I599" s="410"/>
      <c r="J599" s="410"/>
      <c r="K599" s="410"/>
      <c r="L599" s="410"/>
      <c r="M599" s="410"/>
      <c r="N599" s="410">
        <v>1</v>
      </c>
      <c r="O599" s="410">
        <v>288</v>
      </c>
      <c r="P599" s="479"/>
      <c r="Q599" s="411">
        <v>288</v>
      </c>
    </row>
    <row r="600" spans="1:17" ht="14.4" customHeight="1" x14ac:dyDescent="0.3">
      <c r="A600" s="406" t="s">
        <v>1008</v>
      </c>
      <c r="B600" s="407" t="s">
        <v>828</v>
      </c>
      <c r="C600" s="407" t="s">
        <v>829</v>
      </c>
      <c r="D600" s="407" t="s">
        <v>937</v>
      </c>
      <c r="E600" s="407" t="s">
        <v>938</v>
      </c>
      <c r="F600" s="410"/>
      <c r="G600" s="410"/>
      <c r="H600" s="410"/>
      <c r="I600" s="410"/>
      <c r="J600" s="410"/>
      <c r="K600" s="410"/>
      <c r="L600" s="410"/>
      <c r="M600" s="410"/>
      <c r="N600" s="410">
        <v>1</v>
      </c>
      <c r="O600" s="410">
        <v>1096</v>
      </c>
      <c r="P600" s="479"/>
      <c r="Q600" s="411">
        <v>1096</v>
      </c>
    </row>
    <row r="601" spans="1:17" ht="14.4" customHeight="1" x14ac:dyDescent="0.3">
      <c r="A601" s="406" t="s">
        <v>1008</v>
      </c>
      <c r="B601" s="407" t="s">
        <v>828</v>
      </c>
      <c r="C601" s="407" t="s">
        <v>829</v>
      </c>
      <c r="D601" s="407" t="s">
        <v>945</v>
      </c>
      <c r="E601" s="407" t="s">
        <v>946</v>
      </c>
      <c r="F601" s="410">
        <v>1</v>
      </c>
      <c r="G601" s="410">
        <v>487</v>
      </c>
      <c r="H601" s="410">
        <v>1</v>
      </c>
      <c r="I601" s="410">
        <v>487</v>
      </c>
      <c r="J601" s="410"/>
      <c r="K601" s="410"/>
      <c r="L601" s="410"/>
      <c r="M601" s="410"/>
      <c r="N601" s="410"/>
      <c r="O601" s="410"/>
      <c r="P601" s="479"/>
      <c r="Q601" s="411"/>
    </row>
    <row r="602" spans="1:17" ht="14.4" customHeight="1" x14ac:dyDescent="0.3">
      <c r="A602" s="406" t="s">
        <v>1008</v>
      </c>
      <c r="B602" s="407" t="s">
        <v>828</v>
      </c>
      <c r="C602" s="407" t="s">
        <v>829</v>
      </c>
      <c r="D602" s="407" t="s">
        <v>949</v>
      </c>
      <c r="E602" s="407" t="s">
        <v>950</v>
      </c>
      <c r="F602" s="410"/>
      <c r="G602" s="410"/>
      <c r="H602" s="410"/>
      <c r="I602" s="410"/>
      <c r="J602" s="410"/>
      <c r="K602" s="410"/>
      <c r="L602" s="410"/>
      <c r="M602" s="410"/>
      <c r="N602" s="410">
        <v>1</v>
      </c>
      <c r="O602" s="410">
        <v>0</v>
      </c>
      <c r="P602" s="479"/>
      <c r="Q602" s="411">
        <v>0</v>
      </c>
    </row>
    <row r="603" spans="1:17" ht="14.4" customHeight="1" x14ac:dyDescent="0.3">
      <c r="A603" s="406" t="s">
        <v>1009</v>
      </c>
      <c r="B603" s="407" t="s">
        <v>828</v>
      </c>
      <c r="C603" s="407" t="s">
        <v>829</v>
      </c>
      <c r="D603" s="407" t="s">
        <v>836</v>
      </c>
      <c r="E603" s="407" t="s">
        <v>837</v>
      </c>
      <c r="F603" s="410"/>
      <c r="G603" s="410"/>
      <c r="H603" s="410"/>
      <c r="I603" s="410"/>
      <c r="J603" s="410">
        <v>6</v>
      </c>
      <c r="K603" s="410">
        <v>324</v>
      </c>
      <c r="L603" s="410"/>
      <c r="M603" s="410">
        <v>54</v>
      </c>
      <c r="N603" s="410"/>
      <c r="O603" s="410"/>
      <c r="P603" s="479"/>
      <c r="Q603" s="411"/>
    </row>
    <row r="604" spans="1:17" ht="14.4" customHeight="1" x14ac:dyDescent="0.3">
      <c r="A604" s="406" t="s">
        <v>1009</v>
      </c>
      <c r="B604" s="407" t="s">
        <v>828</v>
      </c>
      <c r="C604" s="407" t="s">
        <v>829</v>
      </c>
      <c r="D604" s="407" t="s">
        <v>838</v>
      </c>
      <c r="E604" s="407" t="s">
        <v>839</v>
      </c>
      <c r="F604" s="410"/>
      <c r="G604" s="410"/>
      <c r="H604" s="410"/>
      <c r="I604" s="410"/>
      <c r="J604" s="410">
        <v>8</v>
      </c>
      <c r="K604" s="410">
        <v>984</v>
      </c>
      <c r="L604" s="410"/>
      <c r="M604" s="410">
        <v>123</v>
      </c>
      <c r="N604" s="410"/>
      <c r="O604" s="410"/>
      <c r="P604" s="479"/>
      <c r="Q604" s="411"/>
    </row>
    <row r="605" spans="1:17" ht="14.4" customHeight="1" x14ac:dyDescent="0.3">
      <c r="A605" s="406" t="s">
        <v>1009</v>
      </c>
      <c r="B605" s="407" t="s">
        <v>828</v>
      </c>
      <c r="C605" s="407" t="s">
        <v>829</v>
      </c>
      <c r="D605" s="407" t="s">
        <v>840</v>
      </c>
      <c r="E605" s="407" t="s">
        <v>841</v>
      </c>
      <c r="F605" s="410"/>
      <c r="G605" s="410"/>
      <c r="H605" s="410"/>
      <c r="I605" s="410"/>
      <c r="J605" s="410">
        <v>2</v>
      </c>
      <c r="K605" s="410">
        <v>354</v>
      </c>
      <c r="L605" s="410"/>
      <c r="M605" s="410">
        <v>177</v>
      </c>
      <c r="N605" s="410"/>
      <c r="O605" s="410"/>
      <c r="P605" s="479"/>
      <c r="Q605" s="411"/>
    </row>
    <row r="606" spans="1:17" ht="14.4" customHeight="1" x14ac:dyDescent="0.3">
      <c r="A606" s="406" t="s">
        <v>1009</v>
      </c>
      <c r="B606" s="407" t="s">
        <v>828</v>
      </c>
      <c r="C606" s="407" t="s">
        <v>829</v>
      </c>
      <c r="D606" s="407" t="s">
        <v>846</v>
      </c>
      <c r="E606" s="407" t="s">
        <v>847</v>
      </c>
      <c r="F606" s="410"/>
      <c r="G606" s="410"/>
      <c r="H606" s="410"/>
      <c r="I606" s="410"/>
      <c r="J606" s="410">
        <v>1</v>
      </c>
      <c r="K606" s="410">
        <v>172</v>
      </c>
      <c r="L606" s="410"/>
      <c r="M606" s="410">
        <v>172</v>
      </c>
      <c r="N606" s="410"/>
      <c r="O606" s="410"/>
      <c r="P606" s="479"/>
      <c r="Q606" s="411"/>
    </row>
    <row r="607" spans="1:17" ht="14.4" customHeight="1" x14ac:dyDescent="0.3">
      <c r="A607" s="406" t="s">
        <v>1009</v>
      </c>
      <c r="B607" s="407" t="s">
        <v>828</v>
      </c>
      <c r="C607" s="407" t="s">
        <v>829</v>
      </c>
      <c r="D607" s="407" t="s">
        <v>854</v>
      </c>
      <c r="E607" s="407" t="s">
        <v>855</v>
      </c>
      <c r="F607" s="410"/>
      <c r="G607" s="410"/>
      <c r="H607" s="410"/>
      <c r="I607" s="410"/>
      <c r="J607" s="410">
        <v>5</v>
      </c>
      <c r="K607" s="410">
        <v>1705</v>
      </c>
      <c r="L607" s="410"/>
      <c r="M607" s="410">
        <v>341</v>
      </c>
      <c r="N607" s="410"/>
      <c r="O607" s="410"/>
      <c r="P607" s="479"/>
      <c r="Q607" s="411"/>
    </row>
    <row r="608" spans="1:17" ht="14.4" customHeight="1" x14ac:dyDescent="0.3">
      <c r="A608" s="406" t="s">
        <v>1009</v>
      </c>
      <c r="B608" s="407" t="s">
        <v>828</v>
      </c>
      <c r="C608" s="407" t="s">
        <v>829</v>
      </c>
      <c r="D608" s="407" t="s">
        <v>878</v>
      </c>
      <c r="E608" s="407" t="s">
        <v>879</v>
      </c>
      <c r="F608" s="410"/>
      <c r="G608" s="410"/>
      <c r="H608" s="410"/>
      <c r="I608" s="410"/>
      <c r="J608" s="410">
        <v>7</v>
      </c>
      <c r="K608" s="410">
        <v>1995</v>
      </c>
      <c r="L608" s="410"/>
      <c r="M608" s="410">
        <v>285</v>
      </c>
      <c r="N608" s="410"/>
      <c r="O608" s="410"/>
      <c r="P608" s="479"/>
      <c r="Q608" s="411"/>
    </row>
    <row r="609" spans="1:17" ht="14.4" customHeight="1" x14ac:dyDescent="0.3">
      <c r="A609" s="406" t="s">
        <v>1009</v>
      </c>
      <c r="B609" s="407" t="s">
        <v>828</v>
      </c>
      <c r="C609" s="407" t="s">
        <v>829</v>
      </c>
      <c r="D609" s="407" t="s">
        <v>882</v>
      </c>
      <c r="E609" s="407" t="s">
        <v>883</v>
      </c>
      <c r="F609" s="410">
        <v>2</v>
      </c>
      <c r="G609" s="410">
        <v>912</v>
      </c>
      <c r="H609" s="410">
        <v>1</v>
      </c>
      <c r="I609" s="410">
        <v>456</v>
      </c>
      <c r="J609" s="410">
        <v>1</v>
      </c>
      <c r="K609" s="410">
        <v>462</v>
      </c>
      <c r="L609" s="410">
        <v>0.50657894736842102</v>
      </c>
      <c r="M609" s="410">
        <v>462</v>
      </c>
      <c r="N609" s="410"/>
      <c r="O609" s="410"/>
      <c r="P609" s="479"/>
      <c r="Q609" s="411"/>
    </row>
    <row r="610" spans="1:17" ht="14.4" customHeight="1" x14ac:dyDescent="0.3">
      <c r="A610" s="406" t="s">
        <v>1009</v>
      </c>
      <c r="B610" s="407" t="s">
        <v>828</v>
      </c>
      <c r="C610" s="407" t="s">
        <v>829</v>
      </c>
      <c r="D610" s="407" t="s">
        <v>886</v>
      </c>
      <c r="E610" s="407" t="s">
        <v>887</v>
      </c>
      <c r="F610" s="410">
        <v>1</v>
      </c>
      <c r="G610" s="410">
        <v>348</v>
      </c>
      <c r="H610" s="410">
        <v>1</v>
      </c>
      <c r="I610" s="410">
        <v>348</v>
      </c>
      <c r="J610" s="410">
        <v>9</v>
      </c>
      <c r="K610" s="410">
        <v>3204</v>
      </c>
      <c r="L610" s="410">
        <v>9.2068965517241388</v>
      </c>
      <c r="M610" s="410">
        <v>356</v>
      </c>
      <c r="N610" s="410"/>
      <c r="O610" s="410"/>
      <c r="P610" s="479"/>
      <c r="Q610" s="411"/>
    </row>
    <row r="611" spans="1:17" ht="14.4" customHeight="1" x14ac:dyDescent="0.3">
      <c r="A611" s="406" t="s">
        <v>1009</v>
      </c>
      <c r="B611" s="407" t="s">
        <v>828</v>
      </c>
      <c r="C611" s="407" t="s">
        <v>829</v>
      </c>
      <c r="D611" s="407" t="s">
        <v>902</v>
      </c>
      <c r="E611" s="407" t="s">
        <v>903</v>
      </c>
      <c r="F611" s="410">
        <v>14</v>
      </c>
      <c r="G611" s="410">
        <v>742</v>
      </c>
      <c r="H611" s="410">
        <v>1</v>
      </c>
      <c r="I611" s="410">
        <v>53</v>
      </c>
      <c r="J611" s="410"/>
      <c r="K611" s="410"/>
      <c r="L611" s="410"/>
      <c r="M611" s="410"/>
      <c r="N611" s="410"/>
      <c r="O611" s="410"/>
      <c r="P611" s="479"/>
      <c r="Q611" s="411"/>
    </row>
    <row r="612" spans="1:17" ht="14.4" customHeight="1" x14ac:dyDescent="0.3">
      <c r="A612" s="406" t="s">
        <v>1009</v>
      </c>
      <c r="B612" s="407" t="s">
        <v>828</v>
      </c>
      <c r="C612" s="407" t="s">
        <v>829</v>
      </c>
      <c r="D612" s="407" t="s">
        <v>906</v>
      </c>
      <c r="E612" s="407" t="s">
        <v>907</v>
      </c>
      <c r="F612" s="410">
        <v>5</v>
      </c>
      <c r="G612" s="410">
        <v>825</v>
      </c>
      <c r="H612" s="410">
        <v>1</v>
      </c>
      <c r="I612" s="410">
        <v>165</v>
      </c>
      <c r="J612" s="410">
        <v>8</v>
      </c>
      <c r="K612" s="410">
        <v>1352</v>
      </c>
      <c r="L612" s="410">
        <v>1.6387878787878787</v>
      </c>
      <c r="M612" s="410">
        <v>169</v>
      </c>
      <c r="N612" s="410"/>
      <c r="O612" s="410"/>
      <c r="P612" s="479"/>
      <c r="Q612" s="411"/>
    </row>
    <row r="613" spans="1:17" ht="14.4" customHeight="1" x14ac:dyDescent="0.3">
      <c r="A613" s="406" t="s">
        <v>1010</v>
      </c>
      <c r="B613" s="407" t="s">
        <v>828</v>
      </c>
      <c r="C613" s="407" t="s">
        <v>829</v>
      </c>
      <c r="D613" s="407" t="s">
        <v>836</v>
      </c>
      <c r="E613" s="407" t="s">
        <v>837</v>
      </c>
      <c r="F613" s="410">
        <v>212</v>
      </c>
      <c r="G613" s="410">
        <v>11372</v>
      </c>
      <c r="H613" s="410">
        <v>1</v>
      </c>
      <c r="I613" s="410">
        <v>53.641509433962263</v>
      </c>
      <c r="J613" s="410">
        <v>218</v>
      </c>
      <c r="K613" s="410">
        <v>11772</v>
      </c>
      <c r="L613" s="410">
        <v>1.0351741118536757</v>
      </c>
      <c r="M613" s="410">
        <v>54</v>
      </c>
      <c r="N613" s="410">
        <v>192</v>
      </c>
      <c r="O613" s="410">
        <v>11136</v>
      </c>
      <c r="P613" s="479">
        <v>0.97924727400633138</v>
      </c>
      <c r="Q613" s="411">
        <v>58</v>
      </c>
    </row>
    <row r="614" spans="1:17" ht="14.4" customHeight="1" x14ac:dyDescent="0.3">
      <c r="A614" s="406" t="s">
        <v>1010</v>
      </c>
      <c r="B614" s="407" t="s">
        <v>828</v>
      </c>
      <c r="C614" s="407" t="s">
        <v>829</v>
      </c>
      <c r="D614" s="407" t="s">
        <v>838</v>
      </c>
      <c r="E614" s="407" t="s">
        <v>839</v>
      </c>
      <c r="F614" s="410">
        <v>4</v>
      </c>
      <c r="G614" s="410">
        <v>486</v>
      </c>
      <c r="H614" s="410">
        <v>1</v>
      </c>
      <c r="I614" s="410">
        <v>121.5</v>
      </c>
      <c r="J614" s="410"/>
      <c r="K614" s="410"/>
      <c r="L614" s="410"/>
      <c r="M614" s="410"/>
      <c r="N614" s="410">
        <v>4</v>
      </c>
      <c r="O614" s="410">
        <v>524</v>
      </c>
      <c r="P614" s="479">
        <v>1.0781893004115226</v>
      </c>
      <c r="Q614" s="411">
        <v>131</v>
      </c>
    </row>
    <row r="615" spans="1:17" ht="14.4" customHeight="1" x14ac:dyDescent="0.3">
      <c r="A615" s="406" t="s">
        <v>1010</v>
      </c>
      <c r="B615" s="407" t="s">
        <v>828</v>
      </c>
      <c r="C615" s="407" t="s">
        <v>829</v>
      </c>
      <c r="D615" s="407" t="s">
        <v>844</v>
      </c>
      <c r="E615" s="407" t="s">
        <v>845</v>
      </c>
      <c r="F615" s="410">
        <v>2</v>
      </c>
      <c r="G615" s="410">
        <v>760</v>
      </c>
      <c r="H615" s="410">
        <v>1</v>
      </c>
      <c r="I615" s="410">
        <v>380</v>
      </c>
      <c r="J615" s="410"/>
      <c r="K615" s="410"/>
      <c r="L615" s="410"/>
      <c r="M615" s="410"/>
      <c r="N615" s="410"/>
      <c r="O615" s="410"/>
      <c r="P615" s="479"/>
      <c r="Q615" s="411"/>
    </row>
    <row r="616" spans="1:17" ht="14.4" customHeight="1" x14ac:dyDescent="0.3">
      <c r="A616" s="406" t="s">
        <v>1010</v>
      </c>
      <c r="B616" s="407" t="s">
        <v>828</v>
      </c>
      <c r="C616" s="407" t="s">
        <v>829</v>
      </c>
      <c r="D616" s="407" t="s">
        <v>846</v>
      </c>
      <c r="E616" s="407" t="s">
        <v>847</v>
      </c>
      <c r="F616" s="410">
        <v>87</v>
      </c>
      <c r="G616" s="410">
        <v>14793</v>
      </c>
      <c r="H616" s="410">
        <v>1</v>
      </c>
      <c r="I616" s="410">
        <v>170.0344827586207</v>
      </c>
      <c r="J616" s="410">
        <v>116</v>
      </c>
      <c r="K616" s="410">
        <v>19952</v>
      </c>
      <c r="L616" s="410">
        <v>1.3487460285270061</v>
      </c>
      <c r="M616" s="410">
        <v>172</v>
      </c>
      <c r="N616" s="410">
        <v>96</v>
      </c>
      <c r="O616" s="410">
        <v>17184</v>
      </c>
      <c r="P616" s="479">
        <v>1.1616305009125938</v>
      </c>
      <c r="Q616" s="411">
        <v>179</v>
      </c>
    </row>
    <row r="617" spans="1:17" ht="14.4" customHeight="1" x14ac:dyDescent="0.3">
      <c r="A617" s="406" t="s">
        <v>1010</v>
      </c>
      <c r="B617" s="407" t="s">
        <v>828</v>
      </c>
      <c r="C617" s="407" t="s">
        <v>829</v>
      </c>
      <c r="D617" s="407" t="s">
        <v>848</v>
      </c>
      <c r="E617" s="407" t="s">
        <v>849</v>
      </c>
      <c r="F617" s="410">
        <v>3</v>
      </c>
      <c r="G617" s="410">
        <v>1593</v>
      </c>
      <c r="H617" s="410">
        <v>1</v>
      </c>
      <c r="I617" s="410">
        <v>531</v>
      </c>
      <c r="J617" s="410">
        <v>10</v>
      </c>
      <c r="K617" s="410">
        <v>5330</v>
      </c>
      <c r="L617" s="410">
        <v>3.3458882611424983</v>
      </c>
      <c r="M617" s="410">
        <v>533</v>
      </c>
      <c r="N617" s="410">
        <v>5</v>
      </c>
      <c r="O617" s="410">
        <v>2845</v>
      </c>
      <c r="P617" s="479">
        <v>1.7859384808537351</v>
      </c>
      <c r="Q617" s="411">
        <v>569</v>
      </c>
    </row>
    <row r="618" spans="1:17" ht="14.4" customHeight="1" x14ac:dyDescent="0.3">
      <c r="A618" s="406" t="s">
        <v>1010</v>
      </c>
      <c r="B618" s="407" t="s">
        <v>828</v>
      </c>
      <c r="C618" s="407" t="s">
        <v>829</v>
      </c>
      <c r="D618" s="407" t="s">
        <v>850</v>
      </c>
      <c r="E618" s="407" t="s">
        <v>851</v>
      </c>
      <c r="F618" s="410">
        <v>119</v>
      </c>
      <c r="G618" s="410">
        <v>37888</v>
      </c>
      <c r="H618" s="410">
        <v>1</v>
      </c>
      <c r="I618" s="410">
        <v>318.38655462184875</v>
      </c>
      <c r="J618" s="410">
        <v>142</v>
      </c>
      <c r="K618" s="410">
        <v>45724</v>
      </c>
      <c r="L618" s="410">
        <v>1.2068201013513513</v>
      </c>
      <c r="M618" s="410">
        <v>322</v>
      </c>
      <c r="N618" s="410">
        <v>116</v>
      </c>
      <c r="O618" s="410">
        <v>38860</v>
      </c>
      <c r="P618" s="479">
        <v>1.0256545608108107</v>
      </c>
      <c r="Q618" s="411">
        <v>335</v>
      </c>
    </row>
    <row r="619" spans="1:17" ht="14.4" customHeight="1" x14ac:dyDescent="0.3">
      <c r="A619" s="406" t="s">
        <v>1010</v>
      </c>
      <c r="B619" s="407" t="s">
        <v>828</v>
      </c>
      <c r="C619" s="407" t="s">
        <v>829</v>
      </c>
      <c r="D619" s="407" t="s">
        <v>854</v>
      </c>
      <c r="E619" s="407" t="s">
        <v>855</v>
      </c>
      <c r="F619" s="410">
        <v>60</v>
      </c>
      <c r="G619" s="410">
        <v>20364</v>
      </c>
      <c r="H619" s="410">
        <v>1</v>
      </c>
      <c r="I619" s="410">
        <v>339.4</v>
      </c>
      <c r="J619" s="410">
        <v>113</v>
      </c>
      <c r="K619" s="410">
        <v>38533</v>
      </c>
      <c r="L619" s="410">
        <v>1.8922117462188175</v>
      </c>
      <c r="M619" s="410">
        <v>341</v>
      </c>
      <c r="N619" s="410">
        <v>112</v>
      </c>
      <c r="O619" s="410">
        <v>39088</v>
      </c>
      <c r="P619" s="479">
        <v>1.9194657238263602</v>
      </c>
      <c r="Q619" s="411">
        <v>349</v>
      </c>
    </row>
    <row r="620" spans="1:17" ht="14.4" customHeight="1" x14ac:dyDescent="0.3">
      <c r="A620" s="406" t="s">
        <v>1010</v>
      </c>
      <c r="B620" s="407" t="s">
        <v>828</v>
      </c>
      <c r="C620" s="407" t="s">
        <v>829</v>
      </c>
      <c r="D620" s="407" t="s">
        <v>856</v>
      </c>
      <c r="E620" s="407" t="s">
        <v>857</v>
      </c>
      <c r="F620" s="410"/>
      <c r="G620" s="410"/>
      <c r="H620" s="410"/>
      <c r="I620" s="410"/>
      <c r="J620" s="410">
        <v>2</v>
      </c>
      <c r="K620" s="410">
        <v>3196</v>
      </c>
      <c r="L620" s="410"/>
      <c r="M620" s="410">
        <v>1598</v>
      </c>
      <c r="N620" s="410"/>
      <c r="O620" s="410"/>
      <c r="P620" s="479"/>
      <c r="Q620" s="411"/>
    </row>
    <row r="621" spans="1:17" ht="14.4" customHeight="1" x14ac:dyDescent="0.3">
      <c r="A621" s="406" t="s">
        <v>1010</v>
      </c>
      <c r="B621" s="407" t="s">
        <v>828</v>
      </c>
      <c r="C621" s="407" t="s">
        <v>829</v>
      </c>
      <c r="D621" s="407" t="s">
        <v>878</v>
      </c>
      <c r="E621" s="407" t="s">
        <v>879</v>
      </c>
      <c r="F621" s="410">
        <v>35</v>
      </c>
      <c r="G621" s="410">
        <v>9889</v>
      </c>
      <c r="H621" s="410">
        <v>1</v>
      </c>
      <c r="I621" s="410">
        <v>282.54285714285714</v>
      </c>
      <c r="J621" s="410">
        <v>46</v>
      </c>
      <c r="K621" s="410">
        <v>13110</v>
      </c>
      <c r="L621" s="410">
        <v>1.3257154413995349</v>
      </c>
      <c r="M621" s="410">
        <v>285</v>
      </c>
      <c r="N621" s="410">
        <v>54</v>
      </c>
      <c r="O621" s="410">
        <v>16416</v>
      </c>
      <c r="P621" s="479">
        <v>1.6600262918394175</v>
      </c>
      <c r="Q621" s="411">
        <v>304</v>
      </c>
    </row>
    <row r="622" spans="1:17" ht="14.4" customHeight="1" x14ac:dyDescent="0.3">
      <c r="A622" s="406" t="s">
        <v>1010</v>
      </c>
      <c r="B622" s="407" t="s">
        <v>828</v>
      </c>
      <c r="C622" s="407" t="s">
        <v>829</v>
      </c>
      <c r="D622" s="407" t="s">
        <v>880</v>
      </c>
      <c r="E622" s="407" t="s">
        <v>881</v>
      </c>
      <c r="F622" s="410"/>
      <c r="G622" s="410"/>
      <c r="H622" s="410"/>
      <c r="I622" s="410"/>
      <c r="J622" s="410">
        <v>1</v>
      </c>
      <c r="K622" s="410">
        <v>3505</v>
      </c>
      <c r="L622" s="410"/>
      <c r="M622" s="410">
        <v>3505</v>
      </c>
      <c r="N622" s="410"/>
      <c r="O622" s="410"/>
      <c r="P622" s="479"/>
      <c r="Q622" s="411"/>
    </row>
    <row r="623" spans="1:17" ht="14.4" customHeight="1" x14ac:dyDescent="0.3">
      <c r="A623" s="406" t="s">
        <v>1010</v>
      </c>
      <c r="B623" s="407" t="s">
        <v>828</v>
      </c>
      <c r="C623" s="407" t="s">
        <v>829</v>
      </c>
      <c r="D623" s="407" t="s">
        <v>882</v>
      </c>
      <c r="E623" s="407" t="s">
        <v>883</v>
      </c>
      <c r="F623" s="410">
        <v>50</v>
      </c>
      <c r="G623" s="410">
        <v>22920</v>
      </c>
      <c r="H623" s="410">
        <v>1</v>
      </c>
      <c r="I623" s="410">
        <v>458.4</v>
      </c>
      <c r="J623" s="410">
        <v>58</v>
      </c>
      <c r="K623" s="410">
        <v>26796</v>
      </c>
      <c r="L623" s="410">
        <v>1.169109947643979</v>
      </c>
      <c r="M623" s="410">
        <v>462</v>
      </c>
      <c r="N623" s="410">
        <v>42</v>
      </c>
      <c r="O623" s="410">
        <v>20748</v>
      </c>
      <c r="P623" s="479">
        <v>0.90523560209424081</v>
      </c>
      <c r="Q623" s="411">
        <v>494</v>
      </c>
    </row>
    <row r="624" spans="1:17" ht="14.4" customHeight="1" x14ac:dyDescent="0.3">
      <c r="A624" s="406" t="s">
        <v>1010</v>
      </c>
      <c r="B624" s="407" t="s">
        <v>828</v>
      </c>
      <c r="C624" s="407" t="s">
        <v>829</v>
      </c>
      <c r="D624" s="407" t="s">
        <v>886</v>
      </c>
      <c r="E624" s="407" t="s">
        <v>887</v>
      </c>
      <c r="F624" s="410">
        <v>85</v>
      </c>
      <c r="G624" s="410">
        <v>29868</v>
      </c>
      <c r="H624" s="410">
        <v>1</v>
      </c>
      <c r="I624" s="410">
        <v>351.38823529411764</v>
      </c>
      <c r="J624" s="410">
        <v>92</v>
      </c>
      <c r="K624" s="410">
        <v>32752</v>
      </c>
      <c r="L624" s="410">
        <v>1.0965581893665461</v>
      </c>
      <c r="M624" s="410">
        <v>356</v>
      </c>
      <c r="N624" s="410">
        <v>88</v>
      </c>
      <c r="O624" s="410">
        <v>32560</v>
      </c>
      <c r="P624" s="479">
        <v>1.0901299049149591</v>
      </c>
      <c r="Q624" s="411">
        <v>370</v>
      </c>
    </row>
    <row r="625" spans="1:17" ht="14.4" customHeight="1" x14ac:dyDescent="0.3">
      <c r="A625" s="406" t="s">
        <v>1010</v>
      </c>
      <c r="B625" s="407" t="s">
        <v>828</v>
      </c>
      <c r="C625" s="407" t="s">
        <v>829</v>
      </c>
      <c r="D625" s="407" t="s">
        <v>892</v>
      </c>
      <c r="E625" s="407" t="s">
        <v>893</v>
      </c>
      <c r="F625" s="410">
        <v>35</v>
      </c>
      <c r="G625" s="410">
        <v>3627</v>
      </c>
      <c r="H625" s="410">
        <v>1</v>
      </c>
      <c r="I625" s="410">
        <v>103.62857142857143</v>
      </c>
      <c r="J625" s="410">
        <v>29</v>
      </c>
      <c r="K625" s="410">
        <v>3045</v>
      </c>
      <c r="L625" s="410">
        <v>0.8395368072787428</v>
      </c>
      <c r="M625" s="410">
        <v>105</v>
      </c>
      <c r="N625" s="410">
        <v>29</v>
      </c>
      <c r="O625" s="410">
        <v>3219</v>
      </c>
      <c r="P625" s="479">
        <v>0.8875103391232424</v>
      </c>
      <c r="Q625" s="411">
        <v>111</v>
      </c>
    </row>
    <row r="626" spans="1:17" ht="14.4" customHeight="1" x14ac:dyDescent="0.3">
      <c r="A626" s="406" t="s">
        <v>1010</v>
      </c>
      <c r="B626" s="407" t="s">
        <v>828</v>
      </c>
      <c r="C626" s="407" t="s">
        <v>829</v>
      </c>
      <c r="D626" s="407" t="s">
        <v>894</v>
      </c>
      <c r="E626" s="407" t="s">
        <v>895</v>
      </c>
      <c r="F626" s="410">
        <v>6</v>
      </c>
      <c r="G626" s="410">
        <v>692</v>
      </c>
      <c r="H626" s="410">
        <v>1</v>
      </c>
      <c r="I626" s="410">
        <v>115.33333333333333</v>
      </c>
      <c r="J626" s="410">
        <v>1</v>
      </c>
      <c r="K626" s="410">
        <v>117</v>
      </c>
      <c r="L626" s="410">
        <v>0.16907514450867053</v>
      </c>
      <c r="M626" s="410">
        <v>117</v>
      </c>
      <c r="N626" s="410">
        <v>1</v>
      </c>
      <c r="O626" s="410">
        <v>125</v>
      </c>
      <c r="P626" s="479">
        <v>0.18063583815028902</v>
      </c>
      <c r="Q626" s="411">
        <v>125</v>
      </c>
    </row>
    <row r="627" spans="1:17" ht="14.4" customHeight="1" x14ac:dyDescent="0.3">
      <c r="A627" s="406" t="s">
        <v>1010</v>
      </c>
      <c r="B627" s="407" t="s">
        <v>828</v>
      </c>
      <c r="C627" s="407" t="s">
        <v>829</v>
      </c>
      <c r="D627" s="407" t="s">
        <v>896</v>
      </c>
      <c r="E627" s="407" t="s">
        <v>897</v>
      </c>
      <c r="F627" s="410"/>
      <c r="G627" s="410"/>
      <c r="H627" s="410"/>
      <c r="I627" s="410"/>
      <c r="J627" s="410"/>
      <c r="K627" s="410"/>
      <c r="L627" s="410"/>
      <c r="M627" s="410"/>
      <c r="N627" s="410">
        <v>1</v>
      </c>
      <c r="O627" s="410">
        <v>495</v>
      </c>
      <c r="P627" s="479"/>
      <c r="Q627" s="411">
        <v>495</v>
      </c>
    </row>
    <row r="628" spans="1:17" ht="14.4" customHeight="1" x14ac:dyDescent="0.3">
      <c r="A628" s="406" t="s">
        <v>1010</v>
      </c>
      <c r="B628" s="407" t="s">
        <v>828</v>
      </c>
      <c r="C628" s="407" t="s">
        <v>829</v>
      </c>
      <c r="D628" s="407" t="s">
        <v>898</v>
      </c>
      <c r="E628" s="407" t="s">
        <v>899</v>
      </c>
      <c r="F628" s="410">
        <v>1</v>
      </c>
      <c r="G628" s="410">
        <v>1245</v>
      </c>
      <c r="H628" s="410">
        <v>1</v>
      </c>
      <c r="I628" s="410">
        <v>1245</v>
      </c>
      <c r="J628" s="410">
        <v>5</v>
      </c>
      <c r="K628" s="410">
        <v>6340</v>
      </c>
      <c r="L628" s="410">
        <v>5.0923694779116468</v>
      </c>
      <c r="M628" s="410">
        <v>1268</v>
      </c>
      <c r="N628" s="410">
        <v>1</v>
      </c>
      <c r="O628" s="410">
        <v>1283</v>
      </c>
      <c r="P628" s="479">
        <v>1.0305220883534136</v>
      </c>
      <c r="Q628" s="411">
        <v>1283</v>
      </c>
    </row>
    <row r="629" spans="1:17" ht="14.4" customHeight="1" x14ac:dyDescent="0.3">
      <c r="A629" s="406" t="s">
        <v>1010</v>
      </c>
      <c r="B629" s="407" t="s">
        <v>828</v>
      </c>
      <c r="C629" s="407" t="s">
        <v>829</v>
      </c>
      <c r="D629" s="407" t="s">
        <v>900</v>
      </c>
      <c r="E629" s="407" t="s">
        <v>901</v>
      </c>
      <c r="F629" s="410">
        <v>82</v>
      </c>
      <c r="G629" s="410">
        <v>35423</v>
      </c>
      <c r="H629" s="410">
        <v>1</v>
      </c>
      <c r="I629" s="410">
        <v>431.98780487804879</v>
      </c>
      <c r="J629" s="410">
        <v>96</v>
      </c>
      <c r="K629" s="410">
        <v>41952</v>
      </c>
      <c r="L629" s="410">
        <v>1.1843152753860486</v>
      </c>
      <c r="M629" s="410">
        <v>437</v>
      </c>
      <c r="N629" s="410">
        <v>67</v>
      </c>
      <c r="O629" s="410">
        <v>30552</v>
      </c>
      <c r="P629" s="479">
        <v>0.8624904722920137</v>
      </c>
      <c r="Q629" s="411">
        <v>456</v>
      </c>
    </row>
    <row r="630" spans="1:17" ht="14.4" customHeight="1" x14ac:dyDescent="0.3">
      <c r="A630" s="406" t="s">
        <v>1010</v>
      </c>
      <c r="B630" s="407" t="s">
        <v>828</v>
      </c>
      <c r="C630" s="407" t="s">
        <v>829</v>
      </c>
      <c r="D630" s="407" t="s">
        <v>902</v>
      </c>
      <c r="E630" s="407" t="s">
        <v>903</v>
      </c>
      <c r="F630" s="410">
        <v>6</v>
      </c>
      <c r="G630" s="410">
        <v>320</v>
      </c>
      <c r="H630" s="410">
        <v>1</v>
      </c>
      <c r="I630" s="410">
        <v>53.333333333333336</v>
      </c>
      <c r="J630" s="410">
        <v>2</v>
      </c>
      <c r="K630" s="410">
        <v>108</v>
      </c>
      <c r="L630" s="410">
        <v>0.33750000000000002</v>
      </c>
      <c r="M630" s="410">
        <v>54</v>
      </c>
      <c r="N630" s="410">
        <v>10</v>
      </c>
      <c r="O630" s="410">
        <v>580</v>
      </c>
      <c r="P630" s="479">
        <v>1.8125</v>
      </c>
      <c r="Q630" s="411">
        <v>58</v>
      </c>
    </row>
    <row r="631" spans="1:17" ht="14.4" customHeight="1" x14ac:dyDescent="0.3">
      <c r="A631" s="406" t="s">
        <v>1010</v>
      </c>
      <c r="B631" s="407" t="s">
        <v>828</v>
      </c>
      <c r="C631" s="407" t="s">
        <v>829</v>
      </c>
      <c r="D631" s="407" t="s">
        <v>906</v>
      </c>
      <c r="E631" s="407" t="s">
        <v>907</v>
      </c>
      <c r="F631" s="410">
        <v>10</v>
      </c>
      <c r="G631" s="410">
        <v>1650</v>
      </c>
      <c r="H631" s="410">
        <v>1</v>
      </c>
      <c r="I631" s="410">
        <v>165</v>
      </c>
      <c r="J631" s="410">
        <v>4</v>
      </c>
      <c r="K631" s="410">
        <v>676</v>
      </c>
      <c r="L631" s="410">
        <v>0.40969696969696967</v>
      </c>
      <c r="M631" s="410">
        <v>169</v>
      </c>
      <c r="N631" s="410">
        <v>28</v>
      </c>
      <c r="O631" s="410">
        <v>4900</v>
      </c>
      <c r="P631" s="479">
        <v>2.9696969696969697</v>
      </c>
      <c r="Q631" s="411">
        <v>175</v>
      </c>
    </row>
    <row r="632" spans="1:17" ht="14.4" customHeight="1" x14ac:dyDescent="0.3">
      <c r="A632" s="406" t="s">
        <v>1010</v>
      </c>
      <c r="B632" s="407" t="s">
        <v>828</v>
      </c>
      <c r="C632" s="407" t="s">
        <v>829</v>
      </c>
      <c r="D632" s="407" t="s">
        <v>914</v>
      </c>
      <c r="E632" s="407" t="s">
        <v>915</v>
      </c>
      <c r="F632" s="410">
        <v>4</v>
      </c>
      <c r="G632" s="410">
        <v>4008</v>
      </c>
      <c r="H632" s="410">
        <v>1</v>
      </c>
      <c r="I632" s="410">
        <v>1002</v>
      </c>
      <c r="J632" s="410">
        <v>20</v>
      </c>
      <c r="K632" s="410">
        <v>20160</v>
      </c>
      <c r="L632" s="410">
        <v>5.0299401197604787</v>
      </c>
      <c r="M632" s="410">
        <v>1008</v>
      </c>
      <c r="N632" s="410">
        <v>7</v>
      </c>
      <c r="O632" s="410">
        <v>7077</v>
      </c>
      <c r="P632" s="479">
        <v>1.7657185628742516</v>
      </c>
      <c r="Q632" s="411">
        <v>1011</v>
      </c>
    </row>
    <row r="633" spans="1:17" ht="14.4" customHeight="1" x14ac:dyDescent="0.3">
      <c r="A633" s="406" t="s">
        <v>1010</v>
      </c>
      <c r="B633" s="407" t="s">
        <v>828</v>
      </c>
      <c r="C633" s="407" t="s">
        <v>829</v>
      </c>
      <c r="D633" s="407" t="s">
        <v>918</v>
      </c>
      <c r="E633" s="407" t="s">
        <v>919</v>
      </c>
      <c r="F633" s="410">
        <v>4</v>
      </c>
      <c r="G633" s="410">
        <v>8932</v>
      </c>
      <c r="H633" s="410">
        <v>1</v>
      </c>
      <c r="I633" s="410">
        <v>2233</v>
      </c>
      <c r="J633" s="410">
        <v>20</v>
      </c>
      <c r="K633" s="410">
        <v>45280</v>
      </c>
      <c r="L633" s="410">
        <v>5.0694133452754144</v>
      </c>
      <c r="M633" s="410">
        <v>2264</v>
      </c>
      <c r="N633" s="410">
        <v>4</v>
      </c>
      <c r="O633" s="410">
        <v>9176</v>
      </c>
      <c r="P633" s="479">
        <v>1.0273175100761307</v>
      </c>
      <c r="Q633" s="411">
        <v>2294</v>
      </c>
    </row>
    <row r="634" spans="1:17" ht="14.4" customHeight="1" x14ac:dyDescent="0.3">
      <c r="A634" s="406" t="s">
        <v>1010</v>
      </c>
      <c r="B634" s="407" t="s">
        <v>828</v>
      </c>
      <c r="C634" s="407" t="s">
        <v>829</v>
      </c>
      <c r="D634" s="407" t="s">
        <v>935</v>
      </c>
      <c r="E634" s="407" t="s">
        <v>936</v>
      </c>
      <c r="F634" s="410"/>
      <c r="G634" s="410"/>
      <c r="H634" s="410"/>
      <c r="I634" s="410"/>
      <c r="J634" s="410">
        <v>4</v>
      </c>
      <c r="K634" s="410">
        <v>1076</v>
      </c>
      <c r="L634" s="410"/>
      <c r="M634" s="410">
        <v>269</v>
      </c>
      <c r="N634" s="410">
        <v>1</v>
      </c>
      <c r="O634" s="410">
        <v>288</v>
      </c>
      <c r="P634" s="479"/>
      <c r="Q634" s="411">
        <v>288</v>
      </c>
    </row>
    <row r="635" spans="1:17" ht="14.4" customHeight="1" x14ac:dyDescent="0.3">
      <c r="A635" s="406" t="s">
        <v>1011</v>
      </c>
      <c r="B635" s="407" t="s">
        <v>828</v>
      </c>
      <c r="C635" s="407" t="s">
        <v>829</v>
      </c>
      <c r="D635" s="407" t="s">
        <v>830</v>
      </c>
      <c r="E635" s="407" t="s">
        <v>831</v>
      </c>
      <c r="F635" s="410">
        <v>1</v>
      </c>
      <c r="G635" s="410">
        <v>2091</v>
      </c>
      <c r="H635" s="410">
        <v>1</v>
      </c>
      <c r="I635" s="410">
        <v>2091</v>
      </c>
      <c r="J635" s="410"/>
      <c r="K635" s="410"/>
      <c r="L635" s="410"/>
      <c r="M635" s="410"/>
      <c r="N635" s="410"/>
      <c r="O635" s="410"/>
      <c r="P635" s="479"/>
      <c r="Q635" s="411"/>
    </row>
    <row r="636" spans="1:17" ht="14.4" customHeight="1" x14ac:dyDescent="0.3">
      <c r="A636" s="406" t="s">
        <v>1011</v>
      </c>
      <c r="B636" s="407" t="s">
        <v>828</v>
      </c>
      <c r="C636" s="407" t="s">
        <v>829</v>
      </c>
      <c r="D636" s="407" t="s">
        <v>836</v>
      </c>
      <c r="E636" s="407" t="s">
        <v>837</v>
      </c>
      <c r="F636" s="410">
        <v>46</v>
      </c>
      <c r="G636" s="410">
        <v>2472</v>
      </c>
      <c r="H636" s="410">
        <v>1</v>
      </c>
      <c r="I636" s="410">
        <v>53.739130434782609</v>
      </c>
      <c r="J636" s="410">
        <v>60</v>
      </c>
      <c r="K636" s="410">
        <v>3240</v>
      </c>
      <c r="L636" s="410">
        <v>1.3106796116504855</v>
      </c>
      <c r="M636" s="410">
        <v>54</v>
      </c>
      <c r="N636" s="410">
        <v>48</v>
      </c>
      <c r="O636" s="410">
        <v>2784</v>
      </c>
      <c r="P636" s="479">
        <v>1.1262135922330097</v>
      </c>
      <c r="Q636" s="411">
        <v>58</v>
      </c>
    </row>
    <row r="637" spans="1:17" ht="14.4" customHeight="1" x14ac:dyDescent="0.3">
      <c r="A637" s="406" t="s">
        <v>1011</v>
      </c>
      <c r="B637" s="407" t="s">
        <v>828</v>
      </c>
      <c r="C637" s="407" t="s">
        <v>829</v>
      </c>
      <c r="D637" s="407" t="s">
        <v>838</v>
      </c>
      <c r="E637" s="407" t="s">
        <v>839</v>
      </c>
      <c r="F637" s="410">
        <v>2</v>
      </c>
      <c r="G637" s="410">
        <v>244</v>
      </c>
      <c r="H637" s="410">
        <v>1</v>
      </c>
      <c r="I637" s="410">
        <v>122</v>
      </c>
      <c r="J637" s="410"/>
      <c r="K637" s="410"/>
      <c r="L637" s="410"/>
      <c r="M637" s="410"/>
      <c r="N637" s="410"/>
      <c r="O637" s="410"/>
      <c r="P637" s="479"/>
      <c r="Q637" s="411"/>
    </row>
    <row r="638" spans="1:17" ht="14.4" customHeight="1" x14ac:dyDescent="0.3">
      <c r="A638" s="406" t="s">
        <v>1011</v>
      </c>
      <c r="B638" s="407" t="s">
        <v>828</v>
      </c>
      <c r="C638" s="407" t="s">
        <v>829</v>
      </c>
      <c r="D638" s="407" t="s">
        <v>846</v>
      </c>
      <c r="E638" s="407" t="s">
        <v>847</v>
      </c>
      <c r="F638" s="410">
        <v>26</v>
      </c>
      <c r="G638" s="410">
        <v>4401</v>
      </c>
      <c r="H638" s="410">
        <v>1</v>
      </c>
      <c r="I638" s="410">
        <v>169.26923076923077</v>
      </c>
      <c r="J638" s="410">
        <v>18</v>
      </c>
      <c r="K638" s="410">
        <v>3096</v>
      </c>
      <c r="L638" s="410">
        <v>0.70347648261758688</v>
      </c>
      <c r="M638" s="410">
        <v>172</v>
      </c>
      <c r="N638" s="410">
        <v>19</v>
      </c>
      <c r="O638" s="410">
        <v>3401</v>
      </c>
      <c r="P638" s="479">
        <v>0.77277891388320841</v>
      </c>
      <c r="Q638" s="411">
        <v>179</v>
      </c>
    </row>
    <row r="639" spans="1:17" ht="14.4" customHeight="1" x14ac:dyDescent="0.3">
      <c r="A639" s="406" t="s">
        <v>1011</v>
      </c>
      <c r="B639" s="407" t="s">
        <v>828</v>
      </c>
      <c r="C639" s="407" t="s">
        <v>829</v>
      </c>
      <c r="D639" s="407" t="s">
        <v>850</v>
      </c>
      <c r="E639" s="407" t="s">
        <v>851</v>
      </c>
      <c r="F639" s="410">
        <v>30</v>
      </c>
      <c r="G639" s="410">
        <v>9568</v>
      </c>
      <c r="H639" s="410">
        <v>1</v>
      </c>
      <c r="I639" s="410">
        <v>318.93333333333334</v>
      </c>
      <c r="J639" s="410">
        <v>21</v>
      </c>
      <c r="K639" s="410">
        <v>6762</v>
      </c>
      <c r="L639" s="410">
        <v>0.70673076923076927</v>
      </c>
      <c r="M639" s="410">
        <v>322</v>
      </c>
      <c r="N639" s="410">
        <v>10</v>
      </c>
      <c r="O639" s="410">
        <v>3350</v>
      </c>
      <c r="P639" s="479">
        <v>0.35012541806020064</v>
      </c>
      <c r="Q639" s="411">
        <v>335</v>
      </c>
    </row>
    <row r="640" spans="1:17" ht="14.4" customHeight="1" x14ac:dyDescent="0.3">
      <c r="A640" s="406" t="s">
        <v>1011</v>
      </c>
      <c r="B640" s="407" t="s">
        <v>828</v>
      </c>
      <c r="C640" s="407" t="s">
        <v>829</v>
      </c>
      <c r="D640" s="407" t="s">
        <v>854</v>
      </c>
      <c r="E640" s="407" t="s">
        <v>855</v>
      </c>
      <c r="F640" s="410">
        <v>209</v>
      </c>
      <c r="G640" s="410">
        <v>70918</v>
      </c>
      <c r="H640" s="410">
        <v>1</v>
      </c>
      <c r="I640" s="410">
        <v>339.32057416267941</v>
      </c>
      <c r="J640" s="410">
        <v>190</v>
      </c>
      <c r="K640" s="410">
        <v>64790</v>
      </c>
      <c r="L640" s="410">
        <v>0.91359034377732029</v>
      </c>
      <c r="M640" s="410">
        <v>341</v>
      </c>
      <c r="N640" s="410">
        <v>156</v>
      </c>
      <c r="O640" s="410">
        <v>54444</v>
      </c>
      <c r="P640" s="479">
        <v>0.76770354493922555</v>
      </c>
      <c r="Q640" s="411">
        <v>349</v>
      </c>
    </row>
    <row r="641" spans="1:17" ht="14.4" customHeight="1" x14ac:dyDescent="0.3">
      <c r="A641" s="406" t="s">
        <v>1011</v>
      </c>
      <c r="B641" s="407" t="s">
        <v>828</v>
      </c>
      <c r="C641" s="407" t="s">
        <v>829</v>
      </c>
      <c r="D641" s="407" t="s">
        <v>864</v>
      </c>
      <c r="E641" s="407" t="s">
        <v>865</v>
      </c>
      <c r="F641" s="410"/>
      <c r="G641" s="410"/>
      <c r="H641" s="410"/>
      <c r="I641" s="410"/>
      <c r="J641" s="410"/>
      <c r="K641" s="410"/>
      <c r="L641" s="410"/>
      <c r="M641" s="410"/>
      <c r="N641" s="410">
        <v>1</v>
      </c>
      <c r="O641" s="410">
        <v>49</v>
      </c>
      <c r="P641" s="479"/>
      <c r="Q641" s="411">
        <v>49</v>
      </c>
    </row>
    <row r="642" spans="1:17" ht="14.4" customHeight="1" x14ac:dyDescent="0.3">
      <c r="A642" s="406" t="s">
        <v>1011</v>
      </c>
      <c r="B642" s="407" t="s">
        <v>828</v>
      </c>
      <c r="C642" s="407" t="s">
        <v>829</v>
      </c>
      <c r="D642" s="407" t="s">
        <v>866</v>
      </c>
      <c r="E642" s="407" t="s">
        <v>867</v>
      </c>
      <c r="F642" s="410">
        <v>6</v>
      </c>
      <c r="G642" s="410">
        <v>2206</v>
      </c>
      <c r="H642" s="410">
        <v>1</v>
      </c>
      <c r="I642" s="410">
        <v>367.66666666666669</v>
      </c>
      <c r="J642" s="410">
        <v>2</v>
      </c>
      <c r="K642" s="410">
        <v>752</v>
      </c>
      <c r="L642" s="410">
        <v>0.34088848594741616</v>
      </c>
      <c r="M642" s="410">
        <v>376</v>
      </c>
      <c r="N642" s="410">
        <v>5</v>
      </c>
      <c r="O642" s="410">
        <v>1935</v>
      </c>
      <c r="P642" s="479">
        <v>0.8771532184950136</v>
      </c>
      <c r="Q642" s="411">
        <v>387</v>
      </c>
    </row>
    <row r="643" spans="1:17" ht="14.4" customHeight="1" x14ac:dyDescent="0.3">
      <c r="A643" s="406" t="s">
        <v>1011</v>
      </c>
      <c r="B643" s="407" t="s">
        <v>828</v>
      </c>
      <c r="C643" s="407" t="s">
        <v>829</v>
      </c>
      <c r="D643" s="407" t="s">
        <v>868</v>
      </c>
      <c r="E643" s="407" t="s">
        <v>869</v>
      </c>
      <c r="F643" s="410">
        <v>2</v>
      </c>
      <c r="G643" s="410">
        <v>74</v>
      </c>
      <c r="H643" s="410">
        <v>1</v>
      </c>
      <c r="I643" s="410">
        <v>37</v>
      </c>
      <c r="J643" s="410">
        <v>8</v>
      </c>
      <c r="K643" s="410">
        <v>296</v>
      </c>
      <c r="L643" s="410">
        <v>4</v>
      </c>
      <c r="M643" s="410">
        <v>37</v>
      </c>
      <c r="N643" s="410">
        <v>5</v>
      </c>
      <c r="O643" s="410">
        <v>190</v>
      </c>
      <c r="P643" s="479">
        <v>2.5675675675675675</v>
      </c>
      <c r="Q643" s="411">
        <v>38</v>
      </c>
    </row>
    <row r="644" spans="1:17" ht="14.4" customHeight="1" x14ac:dyDescent="0.3">
      <c r="A644" s="406" t="s">
        <v>1011</v>
      </c>
      <c r="B644" s="407" t="s">
        <v>828</v>
      </c>
      <c r="C644" s="407" t="s">
        <v>829</v>
      </c>
      <c r="D644" s="407" t="s">
        <v>870</v>
      </c>
      <c r="E644" s="407" t="s">
        <v>871</v>
      </c>
      <c r="F644" s="410">
        <v>1</v>
      </c>
      <c r="G644" s="410">
        <v>251</v>
      </c>
      <c r="H644" s="410">
        <v>1</v>
      </c>
      <c r="I644" s="410">
        <v>251</v>
      </c>
      <c r="J644" s="410"/>
      <c r="K644" s="410"/>
      <c r="L644" s="410"/>
      <c r="M644" s="410"/>
      <c r="N644" s="410"/>
      <c r="O644" s="410"/>
      <c r="P644" s="479"/>
      <c r="Q644" s="411"/>
    </row>
    <row r="645" spans="1:17" ht="14.4" customHeight="1" x14ac:dyDescent="0.3">
      <c r="A645" s="406" t="s">
        <v>1011</v>
      </c>
      <c r="B645" s="407" t="s">
        <v>828</v>
      </c>
      <c r="C645" s="407" t="s">
        <v>829</v>
      </c>
      <c r="D645" s="407" t="s">
        <v>874</v>
      </c>
      <c r="E645" s="407" t="s">
        <v>875</v>
      </c>
      <c r="F645" s="410">
        <v>9</v>
      </c>
      <c r="G645" s="410">
        <v>6016</v>
      </c>
      <c r="H645" s="410">
        <v>1</v>
      </c>
      <c r="I645" s="410">
        <v>668.44444444444446</v>
      </c>
      <c r="J645" s="410"/>
      <c r="K645" s="410"/>
      <c r="L645" s="410"/>
      <c r="M645" s="410"/>
      <c r="N645" s="410">
        <v>4</v>
      </c>
      <c r="O645" s="410">
        <v>2816</v>
      </c>
      <c r="P645" s="479">
        <v>0.46808510638297873</v>
      </c>
      <c r="Q645" s="411">
        <v>704</v>
      </c>
    </row>
    <row r="646" spans="1:17" ht="14.4" customHeight="1" x14ac:dyDescent="0.3">
      <c r="A646" s="406" t="s">
        <v>1011</v>
      </c>
      <c r="B646" s="407" t="s">
        <v>828</v>
      </c>
      <c r="C646" s="407" t="s">
        <v>829</v>
      </c>
      <c r="D646" s="407" t="s">
        <v>876</v>
      </c>
      <c r="E646" s="407" t="s">
        <v>877</v>
      </c>
      <c r="F646" s="410">
        <v>1</v>
      </c>
      <c r="G646" s="410">
        <v>137</v>
      </c>
      <c r="H646" s="410">
        <v>1</v>
      </c>
      <c r="I646" s="410">
        <v>137</v>
      </c>
      <c r="J646" s="410">
        <v>2</v>
      </c>
      <c r="K646" s="410">
        <v>276</v>
      </c>
      <c r="L646" s="410">
        <v>2.0145985401459856</v>
      </c>
      <c r="M646" s="410">
        <v>138</v>
      </c>
      <c r="N646" s="410">
        <v>1</v>
      </c>
      <c r="O646" s="410">
        <v>147</v>
      </c>
      <c r="P646" s="479">
        <v>1.0729927007299269</v>
      </c>
      <c r="Q646" s="411">
        <v>147</v>
      </c>
    </row>
    <row r="647" spans="1:17" ht="14.4" customHeight="1" x14ac:dyDescent="0.3">
      <c r="A647" s="406" t="s">
        <v>1011</v>
      </c>
      <c r="B647" s="407" t="s">
        <v>828</v>
      </c>
      <c r="C647" s="407" t="s">
        <v>829</v>
      </c>
      <c r="D647" s="407" t="s">
        <v>878</v>
      </c>
      <c r="E647" s="407" t="s">
        <v>879</v>
      </c>
      <c r="F647" s="410">
        <v>4</v>
      </c>
      <c r="G647" s="410">
        <v>1130</v>
      </c>
      <c r="H647" s="410">
        <v>1</v>
      </c>
      <c r="I647" s="410">
        <v>282.5</v>
      </c>
      <c r="J647" s="410">
        <v>1</v>
      </c>
      <c r="K647" s="410">
        <v>285</v>
      </c>
      <c r="L647" s="410">
        <v>0.25221238938053098</v>
      </c>
      <c r="M647" s="410">
        <v>285</v>
      </c>
      <c r="N647" s="410">
        <v>1</v>
      </c>
      <c r="O647" s="410">
        <v>304</v>
      </c>
      <c r="P647" s="479">
        <v>0.26902654867256637</v>
      </c>
      <c r="Q647" s="411">
        <v>304</v>
      </c>
    </row>
    <row r="648" spans="1:17" ht="14.4" customHeight="1" x14ac:dyDescent="0.3">
      <c r="A648" s="406" t="s">
        <v>1011</v>
      </c>
      <c r="B648" s="407" t="s">
        <v>828</v>
      </c>
      <c r="C648" s="407" t="s">
        <v>829</v>
      </c>
      <c r="D648" s="407" t="s">
        <v>880</v>
      </c>
      <c r="E648" s="407" t="s">
        <v>881</v>
      </c>
      <c r="F648" s="410">
        <v>2</v>
      </c>
      <c r="G648" s="410">
        <v>6970</v>
      </c>
      <c r="H648" s="410">
        <v>1</v>
      </c>
      <c r="I648" s="410">
        <v>3485</v>
      </c>
      <c r="J648" s="410">
        <v>1</v>
      </c>
      <c r="K648" s="410">
        <v>3505</v>
      </c>
      <c r="L648" s="410">
        <v>0.50286944045911053</v>
      </c>
      <c r="M648" s="410">
        <v>3505</v>
      </c>
      <c r="N648" s="410">
        <v>1</v>
      </c>
      <c r="O648" s="410">
        <v>3707</v>
      </c>
      <c r="P648" s="479">
        <v>0.53185078909612626</v>
      </c>
      <c r="Q648" s="411">
        <v>3707</v>
      </c>
    </row>
    <row r="649" spans="1:17" ht="14.4" customHeight="1" x14ac:dyDescent="0.3">
      <c r="A649" s="406" t="s">
        <v>1011</v>
      </c>
      <c r="B649" s="407" t="s">
        <v>828</v>
      </c>
      <c r="C649" s="407" t="s">
        <v>829</v>
      </c>
      <c r="D649" s="407" t="s">
        <v>882</v>
      </c>
      <c r="E649" s="407" t="s">
        <v>883</v>
      </c>
      <c r="F649" s="410">
        <v>43</v>
      </c>
      <c r="G649" s="410">
        <v>19728</v>
      </c>
      <c r="H649" s="410">
        <v>1</v>
      </c>
      <c r="I649" s="410">
        <v>458.7906976744186</v>
      </c>
      <c r="J649" s="410">
        <v>45</v>
      </c>
      <c r="K649" s="410">
        <v>20790</v>
      </c>
      <c r="L649" s="410">
        <v>1.0538321167883211</v>
      </c>
      <c r="M649" s="410">
        <v>462</v>
      </c>
      <c r="N649" s="410">
        <v>38</v>
      </c>
      <c r="O649" s="410">
        <v>18772</v>
      </c>
      <c r="P649" s="479">
        <v>0.95154095701540953</v>
      </c>
      <c r="Q649" s="411">
        <v>494</v>
      </c>
    </row>
    <row r="650" spans="1:17" ht="14.4" customHeight="1" x14ac:dyDescent="0.3">
      <c r="A650" s="406" t="s">
        <v>1011</v>
      </c>
      <c r="B650" s="407" t="s">
        <v>828</v>
      </c>
      <c r="C650" s="407" t="s">
        <v>829</v>
      </c>
      <c r="D650" s="407" t="s">
        <v>884</v>
      </c>
      <c r="E650" s="407" t="s">
        <v>885</v>
      </c>
      <c r="F650" s="410"/>
      <c r="G650" s="410"/>
      <c r="H650" s="410"/>
      <c r="I650" s="410"/>
      <c r="J650" s="410"/>
      <c r="K650" s="410"/>
      <c r="L650" s="410"/>
      <c r="M650" s="410"/>
      <c r="N650" s="410">
        <v>1</v>
      </c>
      <c r="O650" s="410">
        <v>6571</v>
      </c>
      <c r="P650" s="479"/>
      <c r="Q650" s="411">
        <v>6571</v>
      </c>
    </row>
    <row r="651" spans="1:17" ht="14.4" customHeight="1" x14ac:dyDescent="0.3">
      <c r="A651" s="406" t="s">
        <v>1011</v>
      </c>
      <c r="B651" s="407" t="s">
        <v>828</v>
      </c>
      <c r="C651" s="407" t="s">
        <v>829</v>
      </c>
      <c r="D651" s="407" t="s">
        <v>886</v>
      </c>
      <c r="E651" s="407" t="s">
        <v>887</v>
      </c>
      <c r="F651" s="410">
        <v>47</v>
      </c>
      <c r="G651" s="410">
        <v>16548</v>
      </c>
      <c r="H651" s="410">
        <v>1</v>
      </c>
      <c r="I651" s="410">
        <v>352.08510638297872</v>
      </c>
      <c r="J651" s="410">
        <v>40</v>
      </c>
      <c r="K651" s="410">
        <v>14240</v>
      </c>
      <c r="L651" s="410">
        <v>0.86052695189751027</v>
      </c>
      <c r="M651" s="410">
        <v>356</v>
      </c>
      <c r="N651" s="410">
        <v>38</v>
      </c>
      <c r="O651" s="410">
        <v>14060</v>
      </c>
      <c r="P651" s="479">
        <v>0.84964950447183951</v>
      </c>
      <c r="Q651" s="411">
        <v>370</v>
      </c>
    </row>
    <row r="652" spans="1:17" ht="14.4" customHeight="1" x14ac:dyDescent="0.3">
      <c r="A652" s="406" t="s">
        <v>1011</v>
      </c>
      <c r="B652" s="407" t="s">
        <v>828</v>
      </c>
      <c r="C652" s="407" t="s">
        <v>829</v>
      </c>
      <c r="D652" s="407" t="s">
        <v>888</v>
      </c>
      <c r="E652" s="407" t="s">
        <v>889</v>
      </c>
      <c r="F652" s="410">
        <v>1</v>
      </c>
      <c r="G652" s="410">
        <v>2886</v>
      </c>
      <c r="H652" s="410">
        <v>1</v>
      </c>
      <c r="I652" s="410">
        <v>2886</v>
      </c>
      <c r="J652" s="410">
        <v>1</v>
      </c>
      <c r="K652" s="410">
        <v>2917</v>
      </c>
      <c r="L652" s="410">
        <v>1.0107415107415108</v>
      </c>
      <c r="M652" s="410">
        <v>2917</v>
      </c>
      <c r="N652" s="410">
        <v>2</v>
      </c>
      <c r="O652" s="410">
        <v>6210</v>
      </c>
      <c r="P652" s="479">
        <v>2.1517671517671517</v>
      </c>
      <c r="Q652" s="411">
        <v>3105</v>
      </c>
    </row>
    <row r="653" spans="1:17" ht="14.4" customHeight="1" x14ac:dyDescent="0.3">
      <c r="A653" s="406" t="s">
        <v>1011</v>
      </c>
      <c r="B653" s="407" t="s">
        <v>828</v>
      </c>
      <c r="C653" s="407" t="s">
        <v>829</v>
      </c>
      <c r="D653" s="407" t="s">
        <v>890</v>
      </c>
      <c r="E653" s="407" t="s">
        <v>891</v>
      </c>
      <c r="F653" s="410"/>
      <c r="G653" s="410"/>
      <c r="H653" s="410"/>
      <c r="I653" s="410"/>
      <c r="J653" s="410"/>
      <c r="K653" s="410"/>
      <c r="L653" s="410"/>
      <c r="M653" s="410"/>
      <c r="N653" s="410">
        <v>1</v>
      </c>
      <c r="O653" s="410">
        <v>12793</v>
      </c>
      <c r="P653" s="479"/>
      <c r="Q653" s="411">
        <v>12793</v>
      </c>
    </row>
    <row r="654" spans="1:17" ht="14.4" customHeight="1" x14ac:dyDescent="0.3">
      <c r="A654" s="406" t="s">
        <v>1011</v>
      </c>
      <c r="B654" s="407" t="s">
        <v>828</v>
      </c>
      <c r="C654" s="407" t="s">
        <v>829</v>
      </c>
      <c r="D654" s="407" t="s">
        <v>892</v>
      </c>
      <c r="E654" s="407" t="s">
        <v>893</v>
      </c>
      <c r="F654" s="410">
        <v>6</v>
      </c>
      <c r="G654" s="410">
        <v>624</v>
      </c>
      <c r="H654" s="410">
        <v>1</v>
      </c>
      <c r="I654" s="410">
        <v>104</v>
      </c>
      <c r="J654" s="410">
        <v>3</v>
      </c>
      <c r="K654" s="410">
        <v>315</v>
      </c>
      <c r="L654" s="410">
        <v>0.50480769230769229</v>
      </c>
      <c r="M654" s="410">
        <v>105</v>
      </c>
      <c r="N654" s="410">
        <v>5</v>
      </c>
      <c r="O654" s="410">
        <v>555</v>
      </c>
      <c r="P654" s="479">
        <v>0.88942307692307687</v>
      </c>
      <c r="Q654" s="411">
        <v>111</v>
      </c>
    </row>
    <row r="655" spans="1:17" ht="14.4" customHeight="1" x14ac:dyDescent="0.3">
      <c r="A655" s="406" t="s">
        <v>1011</v>
      </c>
      <c r="B655" s="407" t="s">
        <v>828</v>
      </c>
      <c r="C655" s="407" t="s">
        <v>829</v>
      </c>
      <c r="D655" s="407" t="s">
        <v>896</v>
      </c>
      <c r="E655" s="407" t="s">
        <v>897</v>
      </c>
      <c r="F655" s="410">
        <v>4</v>
      </c>
      <c r="G655" s="410">
        <v>1832</v>
      </c>
      <c r="H655" s="410">
        <v>1</v>
      </c>
      <c r="I655" s="410">
        <v>458</v>
      </c>
      <c r="J655" s="410"/>
      <c r="K655" s="410"/>
      <c r="L655" s="410"/>
      <c r="M655" s="410"/>
      <c r="N655" s="410">
        <v>5</v>
      </c>
      <c r="O655" s="410">
        <v>2475</v>
      </c>
      <c r="P655" s="479">
        <v>1.3509825327510918</v>
      </c>
      <c r="Q655" s="411">
        <v>495</v>
      </c>
    </row>
    <row r="656" spans="1:17" ht="14.4" customHeight="1" x14ac:dyDescent="0.3">
      <c r="A656" s="406" t="s">
        <v>1011</v>
      </c>
      <c r="B656" s="407" t="s">
        <v>828</v>
      </c>
      <c r="C656" s="407" t="s">
        <v>829</v>
      </c>
      <c r="D656" s="407" t="s">
        <v>900</v>
      </c>
      <c r="E656" s="407" t="s">
        <v>901</v>
      </c>
      <c r="F656" s="410">
        <v>8</v>
      </c>
      <c r="G656" s="410">
        <v>3467</v>
      </c>
      <c r="H656" s="410">
        <v>1</v>
      </c>
      <c r="I656" s="410">
        <v>433.375</v>
      </c>
      <c r="J656" s="410">
        <v>7</v>
      </c>
      <c r="K656" s="410">
        <v>3059</v>
      </c>
      <c r="L656" s="410">
        <v>0.88231900778771277</v>
      </c>
      <c r="M656" s="410">
        <v>437</v>
      </c>
      <c r="N656" s="410">
        <v>13</v>
      </c>
      <c r="O656" s="410">
        <v>5928</v>
      </c>
      <c r="P656" s="479">
        <v>1.7098355927314681</v>
      </c>
      <c r="Q656" s="411">
        <v>456</v>
      </c>
    </row>
    <row r="657" spans="1:17" ht="14.4" customHeight="1" x14ac:dyDescent="0.3">
      <c r="A657" s="406" t="s">
        <v>1011</v>
      </c>
      <c r="B657" s="407" t="s">
        <v>828</v>
      </c>
      <c r="C657" s="407" t="s">
        <v>829</v>
      </c>
      <c r="D657" s="407" t="s">
        <v>902</v>
      </c>
      <c r="E657" s="407" t="s">
        <v>903</v>
      </c>
      <c r="F657" s="410">
        <v>64</v>
      </c>
      <c r="G657" s="410">
        <v>3436</v>
      </c>
      <c r="H657" s="410">
        <v>1</v>
      </c>
      <c r="I657" s="410">
        <v>53.6875</v>
      </c>
      <c r="J657" s="410">
        <v>50</v>
      </c>
      <c r="K657" s="410">
        <v>2700</v>
      </c>
      <c r="L657" s="410">
        <v>0.78579743888242137</v>
      </c>
      <c r="M657" s="410">
        <v>54</v>
      </c>
      <c r="N657" s="410">
        <v>48</v>
      </c>
      <c r="O657" s="410">
        <v>2784</v>
      </c>
      <c r="P657" s="479">
        <v>0.81024447031431901</v>
      </c>
      <c r="Q657" s="411">
        <v>58</v>
      </c>
    </row>
    <row r="658" spans="1:17" ht="14.4" customHeight="1" x14ac:dyDescent="0.3">
      <c r="A658" s="406" t="s">
        <v>1011</v>
      </c>
      <c r="B658" s="407" t="s">
        <v>828</v>
      </c>
      <c r="C658" s="407" t="s">
        <v>829</v>
      </c>
      <c r="D658" s="407" t="s">
        <v>904</v>
      </c>
      <c r="E658" s="407" t="s">
        <v>905</v>
      </c>
      <c r="F658" s="410"/>
      <c r="G658" s="410"/>
      <c r="H658" s="410"/>
      <c r="I658" s="410"/>
      <c r="J658" s="410">
        <v>1</v>
      </c>
      <c r="K658" s="410">
        <v>2172</v>
      </c>
      <c r="L658" s="410"/>
      <c r="M658" s="410">
        <v>2172</v>
      </c>
      <c r="N658" s="410">
        <v>4</v>
      </c>
      <c r="O658" s="410">
        <v>8692</v>
      </c>
      <c r="P658" s="479"/>
      <c r="Q658" s="411">
        <v>2173</v>
      </c>
    </row>
    <row r="659" spans="1:17" ht="14.4" customHeight="1" x14ac:dyDescent="0.3">
      <c r="A659" s="406" t="s">
        <v>1011</v>
      </c>
      <c r="B659" s="407" t="s">
        <v>828</v>
      </c>
      <c r="C659" s="407" t="s">
        <v>829</v>
      </c>
      <c r="D659" s="407" t="s">
        <v>906</v>
      </c>
      <c r="E659" s="407" t="s">
        <v>907</v>
      </c>
      <c r="F659" s="410">
        <v>84</v>
      </c>
      <c r="G659" s="410">
        <v>14016</v>
      </c>
      <c r="H659" s="410">
        <v>1</v>
      </c>
      <c r="I659" s="410">
        <v>166.85714285714286</v>
      </c>
      <c r="J659" s="410">
        <v>66</v>
      </c>
      <c r="K659" s="410">
        <v>11154</v>
      </c>
      <c r="L659" s="410">
        <v>0.79580479452054798</v>
      </c>
      <c r="M659" s="410">
        <v>169</v>
      </c>
      <c r="N659" s="410">
        <v>46</v>
      </c>
      <c r="O659" s="410">
        <v>8050</v>
      </c>
      <c r="P659" s="479">
        <v>0.57434360730593603</v>
      </c>
      <c r="Q659" s="411">
        <v>175</v>
      </c>
    </row>
    <row r="660" spans="1:17" ht="14.4" customHeight="1" x14ac:dyDescent="0.3">
      <c r="A660" s="406" t="s">
        <v>1011</v>
      </c>
      <c r="B660" s="407" t="s">
        <v>828</v>
      </c>
      <c r="C660" s="407" t="s">
        <v>829</v>
      </c>
      <c r="D660" s="407" t="s">
        <v>908</v>
      </c>
      <c r="E660" s="407" t="s">
        <v>909</v>
      </c>
      <c r="F660" s="410">
        <v>38</v>
      </c>
      <c r="G660" s="410">
        <v>3015</v>
      </c>
      <c r="H660" s="410">
        <v>1</v>
      </c>
      <c r="I660" s="410">
        <v>79.34210526315789</v>
      </c>
      <c r="J660" s="410">
        <v>26</v>
      </c>
      <c r="K660" s="410">
        <v>2106</v>
      </c>
      <c r="L660" s="410">
        <v>0.69850746268656716</v>
      </c>
      <c r="M660" s="410">
        <v>81</v>
      </c>
      <c r="N660" s="410">
        <v>31</v>
      </c>
      <c r="O660" s="410">
        <v>2635</v>
      </c>
      <c r="P660" s="479">
        <v>0.87396351575456055</v>
      </c>
      <c r="Q660" s="411">
        <v>85</v>
      </c>
    </row>
    <row r="661" spans="1:17" ht="14.4" customHeight="1" x14ac:dyDescent="0.3">
      <c r="A661" s="406" t="s">
        <v>1011</v>
      </c>
      <c r="B661" s="407" t="s">
        <v>828</v>
      </c>
      <c r="C661" s="407" t="s">
        <v>829</v>
      </c>
      <c r="D661" s="407" t="s">
        <v>910</v>
      </c>
      <c r="E661" s="407" t="s">
        <v>911</v>
      </c>
      <c r="F661" s="410">
        <v>4</v>
      </c>
      <c r="G661" s="410">
        <v>648</v>
      </c>
      <c r="H661" s="410">
        <v>1</v>
      </c>
      <c r="I661" s="410">
        <v>162</v>
      </c>
      <c r="J661" s="410">
        <v>2</v>
      </c>
      <c r="K661" s="410">
        <v>326</v>
      </c>
      <c r="L661" s="410">
        <v>0.50308641975308643</v>
      </c>
      <c r="M661" s="410">
        <v>163</v>
      </c>
      <c r="N661" s="410">
        <v>1</v>
      </c>
      <c r="O661" s="410">
        <v>169</v>
      </c>
      <c r="P661" s="479">
        <v>0.26080246913580246</v>
      </c>
      <c r="Q661" s="411">
        <v>169</v>
      </c>
    </row>
    <row r="662" spans="1:17" ht="14.4" customHeight="1" x14ac:dyDescent="0.3">
      <c r="A662" s="406" t="s">
        <v>1011</v>
      </c>
      <c r="B662" s="407" t="s">
        <v>828</v>
      </c>
      <c r="C662" s="407" t="s">
        <v>829</v>
      </c>
      <c r="D662" s="407" t="s">
        <v>912</v>
      </c>
      <c r="E662" s="407" t="s">
        <v>913</v>
      </c>
      <c r="F662" s="410"/>
      <c r="G662" s="410"/>
      <c r="H662" s="410"/>
      <c r="I662" s="410"/>
      <c r="J662" s="410">
        <v>1</v>
      </c>
      <c r="K662" s="410">
        <v>28</v>
      </c>
      <c r="L662" s="410"/>
      <c r="M662" s="410">
        <v>28</v>
      </c>
      <c r="N662" s="410">
        <v>4</v>
      </c>
      <c r="O662" s="410">
        <v>116</v>
      </c>
      <c r="P662" s="479"/>
      <c r="Q662" s="411">
        <v>29</v>
      </c>
    </row>
    <row r="663" spans="1:17" ht="14.4" customHeight="1" x14ac:dyDescent="0.3">
      <c r="A663" s="406" t="s">
        <v>1011</v>
      </c>
      <c r="B663" s="407" t="s">
        <v>828</v>
      </c>
      <c r="C663" s="407" t="s">
        <v>829</v>
      </c>
      <c r="D663" s="407" t="s">
        <v>916</v>
      </c>
      <c r="E663" s="407" t="s">
        <v>917</v>
      </c>
      <c r="F663" s="410"/>
      <c r="G663" s="410"/>
      <c r="H663" s="410"/>
      <c r="I663" s="410"/>
      <c r="J663" s="410">
        <v>1</v>
      </c>
      <c r="K663" s="410">
        <v>170</v>
      </c>
      <c r="L663" s="410"/>
      <c r="M663" s="410">
        <v>170</v>
      </c>
      <c r="N663" s="410">
        <v>2</v>
      </c>
      <c r="O663" s="410">
        <v>352</v>
      </c>
      <c r="P663" s="479"/>
      <c r="Q663" s="411">
        <v>176</v>
      </c>
    </row>
    <row r="664" spans="1:17" ht="14.4" customHeight="1" x14ac:dyDescent="0.3">
      <c r="A664" s="406" t="s">
        <v>1011</v>
      </c>
      <c r="B664" s="407" t="s">
        <v>828</v>
      </c>
      <c r="C664" s="407" t="s">
        <v>829</v>
      </c>
      <c r="D664" s="407" t="s">
        <v>920</v>
      </c>
      <c r="E664" s="407" t="s">
        <v>921</v>
      </c>
      <c r="F664" s="410">
        <v>7</v>
      </c>
      <c r="G664" s="410">
        <v>1713</v>
      </c>
      <c r="H664" s="410">
        <v>1</v>
      </c>
      <c r="I664" s="410">
        <v>244.71428571428572</v>
      </c>
      <c r="J664" s="410">
        <v>8</v>
      </c>
      <c r="K664" s="410">
        <v>1976</v>
      </c>
      <c r="L664" s="410">
        <v>1.153531815528313</v>
      </c>
      <c r="M664" s="410">
        <v>247</v>
      </c>
      <c r="N664" s="410">
        <v>7</v>
      </c>
      <c r="O664" s="410">
        <v>1841</v>
      </c>
      <c r="P664" s="479">
        <v>1.0747227086981903</v>
      </c>
      <c r="Q664" s="411">
        <v>263</v>
      </c>
    </row>
    <row r="665" spans="1:17" ht="14.4" customHeight="1" x14ac:dyDescent="0.3">
      <c r="A665" s="406" t="s">
        <v>1011</v>
      </c>
      <c r="B665" s="407" t="s">
        <v>828</v>
      </c>
      <c r="C665" s="407" t="s">
        <v>829</v>
      </c>
      <c r="D665" s="407" t="s">
        <v>922</v>
      </c>
      <c r="E665" s="407" t="s">
        <v>923</v>
      </c>
      <c r="F665" s="410">
        <v>11</v>
      </c>
      <c r="G665" s="410">
        <v>22053</v>
      </c>
      <c r="H665" s="410">
        <v>1</v>
      </c>
      <c r="I665" s="410">
        <v>2004.8181818181818</v>
      </c>
      <c r="J665" s="410">
        <v>37</v>
      </c>
      <c r="K665" s="410">
        <v>74444</v>
      </c>
      <c r="L665" s="410">
        <v>3.3756858477304674</v>
      </c>
      <c r="M665" s="410">
        <v>2012</v>
      </c>
      <c r="N665" s="410">
        <v>27</v>
      </c>
      <c r="O665" s="410">
        <v>57510</v>
      </c>
      <c r="P665" s="479">
        <v>2.6078084614338186</v>
      </c>
      <c r="Q665" s="411">
        <v>2130</v>
      </c>
    </row>
    <row r="666" spans="1:17" ht="14.4" customHeight="1" x14ac:dyDescent="0.3">
      <c r="A666" s="406" t="s">
        <v>1011</v>
      </c>
      <c r="B666" s="407" t="s">
        <v>828</v>
      </c>
      <c r="C666" s="407" t="s">
        <v>829</v>
      </c>
      <c r="D666" s="407" t="s">
        <v>926</v>
      </c>
      <c r="E666" s="407" t="s">
        <v>927</v>
      </c>
      <c r="F666" s="410">
        <v>2</v>
      </c>
      <c r="G666" s="410">
        <v>828</v>
      </c>
      <c r="H666" s="410">
        <v>1</v>
      </c>
      <c r="I666" s="410">
        <v>414</v>
      </c>
      <c r="J666" s="410">
        <v>1</v>
      </c>
      <c r="K666" s="410">
        <v>418</v>
      </c>
      <c r="L666" s="410">
        <v>0.50483091787439616</v>
      </c>
      <c r="M666" s="410">
        <v>418</v>
      </c>
      <c r="N666" s="410">
        <v>2</v>
      </c>
      <c r="O666" s="410">
        <v>846</v>
      </c>
      <c r="P666" s="479">
        <v>1.0217391304347827</v>
      </c>
      <c r="Q666" s="411">
        <v>423</v>
      </c>
    </row>
    <row r="667" spans="1:17" ht="14.4" customHeight="1" x14ac:dyDescent="0.3">
      <c r="A667" s="406" t="s">
        <v>1011</v>
      </c>
      <c r="B667" s="407" t="s">
        <v>828</v>
      </c>
      <c r="C667" s="407" t="s">
        <v>829</v>
      </c>
      <c r="D667" s="407" t="s">
        <v>935</v>
      </c>
      <c r="E667" s="407" t="s">
        <v>936</v>
      </c>
      <c r="F667" s="410">
        <v>2</v>
      </c>
      <c r="G667" s="410">
        <v>534</v>
      </c>
      <c r="H667" s="410">
        <v>1</v>
      </c>
      <c r="I667" s="410">
        <v>267</v>
      </c>
      <c r="J667" s="410">
        <v>9</v>
      </c>
      <c r="K667" s="410">
        <v>2421</v>
      </c>
      <c r="L667" s="410">
        <v>4.5337078651685392</v>
      </c>
      <c r="M667" s="410">
        <v>269</v>
      </c>
      <c r="N667" s="410">
        <v>7</v>
      </c>
      <c r="O667" s="410">
        <v>2016</v>
      </c>
      <c r="P667" s="479">
        <v>3.7752808988764044</v>
      </c>
      <c r="Q667" s="411">
        <v>288</v>
      </c>
    </row>
    <row r="668" spans="1:17" ht="14.4" customHeight="1" x14ac:dyDescent="0.3">
      <c r="A668" s="406" t="s">
        <v>1011</v>
      </c>
      <c r="B668" s="407" t="s">
        <v>828</v>
      </c>
      <c r="C668" s="407" t="s">
        <v>829</v>
      </c>
      <c r="D668" s="407" t="s">
        <v>937</v>
      </c>
      <c r="E668" s="407" t="s">
        <v>938</v>
      </c>
      <c r="F668" s="410">
        <v>2</v>
      </c>
      <c r="G668" s="410">
        <v>2066</v>
      </c>
      <c r="H668" s="410">
        <v>1</v>
      </c>
      <c r="I668" s="410">
        <v>1033</v>
      </c>
      <c r="J668" s="410">
        <v>1</v>
      </c>
      <c r="K668" s="410">
        <v>1050</v>
      </c>
      <c r="L668" s="410">
        <v>0.50822846079380446</v>
      </c>
      <c r="M668" s="410">
        <v>1050</v>
      </c>
      <c r="N668" s="410">
        <v>1</v>
      </c>
      <c r="O668" s="410">
        <v>1096</v>
      </c>
      <c r="P668" s="479">
        <v>0.53049370764762827</v>
      </c>
      <c r="Q668" s="411">
        <v>1096</v>
      </c>
    </row>
    <row r="669" spans="1:17" ht="14.4" customHeight="1" x14ac:dyDescent="0.3">
      <c r="A669" s="406" t="s">
        <v>1011</v>
      </c>
      <c r="B669" s="407" t="s">
        <v>828</v>
      </c>
      <c r="C669" s="407" t="s">
        <v>829</v>
      </c>
      <c r="D669" s="407" t="s">
        <v>949</v>
      </c>
      <c r="E669" s="407" t="s">
        <v>950</v>
      </c>
      <c r="F669" s="410"/>
      <c r="G669" s="410"/>
      <c r="H669" s="410"/>
      <c r="I669" s="410"/>
      <c r="J669" s="410">
        <v>1</v>
      </c>
      <c r="K669" s="410">
        <v>0</v>
      </c>
      <c r="L669" s="410"/>
      <c r="M669" s="410">
        <v>0</v>
      </c>
      <c r="N669" s="410">
        <v>3</v>
      </c>
      <c r="O669" s="410">
        <v>0</v>
      </c>
      <c r="P669" s="479"/>
      <c r="Q669" s="411">
        <v>0</v>
      </c>
    </row>
    <row r="670" spans="1:17" ht="14.4" customHeight="1" x14ac:dyDescent="0.3">
      <c r="A670" s="406" t="s">
        <v>1012</v>
      </c>
      <c r="B670" s="407" t="s">
        <v>828</v>
      </c>
      <c r="C670" s="407" t="s">
        <v>829</v>
      </c>
      <c r="D670" s="407" t="s">
        <v>864</v>
      </c>
      <c r="E670" s="407" t="s">
        <v>865</v>
      </c>
      <c r="F670" s="410"/>
      <c r="G670" s="410"/>
      <c r="H670" s="410"/>
      <c r="I670" s="410"/>
      <c r="J670" s="410"/>
      <c r="K670" s="410"/>
      <c r="L670" s="410"/>
      <c r="M670" s="410"/>
      <c r="N670" s="410">
        <v>2</v>
      </c>
      <c r="O670" s="410">
        <v>98</v>
      </c>
      <c r="P670" s="479"/>
      <c r="Q670" s="411">
        <v>49</v>
      </c>
    </row>
    <row r="671" spans="1:17" ht="14.4" customHeight="1" x14ac:dyDescent="0.3">
      <c r="A671" s="406" t="s">
        <v>1012</v>
      </c>
      <c r="B671" s="407" t="s">
        <v>828</v>
      </c>
      <c r="C671" s="407" t="s">
        <v>829</v>
      </c>
      <c r="D671" s="407" t="s">
        <v>908</v>
      </c>
      <c r="E671" s="407" t="s">
        <v>909</v>
      </c>
      <c r="F671" s="410"/>
      <c r="G671" s="410"/>
      <c r="H671" s="410"/>
      <c r="I671" s="410"/>
      <c r="J671" s="410"/>
      <c r="K671" s="410"/>
      <c r="L671" s="410"/>
      <c r="M671" s="410"/>
      <c r="N671" s="410">
        <v>8</v>
      </c>
      <c r="O671" s="410">
        <v>680</v>
      </c>
      <c r="P671" s="479"/>
      <c r="Q671" s="411">
        <v>85</v>
      </c>
    </row>
    <row r="672" spans="1:17" ht="14.4" customHeight="1" x14ac:dyDescent="0.3">
      <c r="A672" s="406" t="s">
        <v>1012</v>
      </c>
      <c r="B672" s="407" t="s">
        <v>828</v>
      </c>
      <c r="C672" s="407" t="s">
        <v>829</v>
      </c>
      <c r="D672" s="407" t="s">
        <v>916</v>
      </c>
      <c r="E672" s="407" t="s">
        <v>917</v>
      </c>
      <c r="F672" s="410"/>
      <c r="G672" s="410"/>
      <c r="H672" s="410"/>
      <c r="I672" s="410"/>
      <c r="J672" s="410"/>
      <c r="K672" s="410"/>
      <c r="L672" s="410"/>
      <c r="M672" s="410"/>
      <c r="N672" s="410">
        <v>2</v>
      </c>
      <c r="O672" s="410">
        <v>352</v>
      </c>
      <c r="P672" s="479"/>
      <c r="Q672" s="411">
        <v>176</v>
      </c>
    </row>
    <row r="673" spans="1:17" ht="14.4" customHeight="1" x14ac:dyDescent="0.3">
      <c r="A673" s="406" t="s">
        <v>1012</v>
      </c>
      <c r="B673" s="407" t="s">
        <v>828</v>
      </c>
      <c r="C673" s="407" t="s">
        <v>829</v>
      </c>
      <c r="D673" s="407" t="s">
        <v>920</v>
      </c>
      <c r="E673" s="407" t="s">
        <v>921</v>
      </c>
      <c r="F673" s="410"/>
      <c r="G673" s="410"/>
      <c r="H673" s="410"/>
      <c r="I673" s="410"/>
      <c r="J673" s="410"/>
      <c r="K673" s="410"/>
      <c r="L673" s="410"/>
      <c r="M673" s="410"/>
      <c r="N673" s="410">
        <v>2</v>
      </c>
      <c r="O673" s="410">
        <v>526</v>
      </c>
      <c r="P673" s="479"/>
      <c r="Q673" s="411">
        <v>263</v>
      </c>
    </row>
    <row r="674" spans="1:17" ht="14.4" customHeight="1" x14ac:dyDescent="0.3">
      <c r="A674" s="406" t="s">
        <v>1013</v>
      </c>
      <c r="B674" s="407" t="s">
        <v>828</v>
      </c>
      <c r="C674" s="407" t="s">
        <v>829</v>
      </c>
      <c r="D674" s="407" t="s">
        <v>836</v>
      </c>
      <c r="E674" s="407" t="s">
        <v>837</v>
      </c>
      <c r="F674" s="410">
        <v>316</v>
      </c>
      <c r="G674" s="410">
        <v>16926</v>
      </c>
      <c r="H674" s="410">
        <v>1</v>
      </c>
      <c r="I674" s="410">
        <v>53.563291139240505</v>
      </c>
      <c r="J674" s="410">
        <v>342</v>
      </c>
      <c r="K674" s="410">
        <v>18468</v>
      </c>
      <c r="L674" s="410">
        <v>1.0911024459411556</v>
      </c>
      <c r="M674" s="410">
        <v>54</v>
      </c>
      <c r="N674" s="410">
        <v>404</v>
      </c>
      <c r="O674" s="410">
        <v>23432</v>
      </c>
      <c r="P674" s="479">
        <v>1.3843790617984166</v>
      </c>
      <c r="Q674" s="411">
        <v>58</v>
      </c>
    </row>
    <row r="675" spans="1:17" ht="14.4" customHeight="1" x14ac:dyDescent="0.3">
      <c r="A675" s="406" t="s">
        <v>1013</v>
      </c>
      <c r="B675" s="407" t="s">
        <v>828</v>
      </c>
      <c r="C675" s="407" t="s">
        <v>829</v>
      </c>
      <c r="D675" s="407" t="s">
        <v>838</v>
      </c>
      <c r="E675" s="407" t="s">
        <v>839</v>
      </c>
      <c r="F675" s="410">
        <v>38</v>
      </c>
      <c r="G675" s="410">
        <v>4616</v>
      </c>
      <c r="H675" s="410">
        <v>1</v>
      </c>
      <c r="I675" s="410">
        <v>121.47368421052632</v>
      </c>
      <c r="J675" s="410">
        <v>38</v>
      </c>
      <c r="K675" s="410">
        <v>4674</v>
      </c>
      <c r="L675" s="410">
        <v>1.0125649913344887</v>
      </c>
      <c r="M675" s="410">
        <v>123</v>
      </c>
      <c r="N675" s="410">
        <v>78</v>
      </c>
      <c r="O675" s="410">
        <v>10218</v>
      </c>
      <c r="P675" s="479">
        <v>2.2136048526863084</v>
      </c>
      <c r="Q675" s="411">
        <v>131</v>
      </c>
    </row>
    <row r="676" spans="1:17" ht="14.4" customHeight="1" x14ac:dyDescent="0.3">
      <c r="A676" s="406" t="s">
        <v>1013</v>
      </c>
      <c r="B676" s="407" t="s">
        <v>828</v>
      </c>
      <c r="C676" s="407" t="s">
        <v>829</v>
      </c>
      <c r="D676" s="407" t="s">
        <v>844</v>
      </c>
      <c r="E676" s="407" t="s">
        <v>845</v>
      </c>
      <c r="F676" s="410">
        <v>1</v>
      </c>
      <c r="G676" s="410">
        <v>383</v>
      </c>
      <c r="H676" s="410">
        <v>1</v>
      </c>
      <c r="I676" s="410">
        <v>383</v>
      </c>
      <c r="J676" s="410">
        <v>1</v>
      </c>
      <c r="K676" s="410">
        <v>384</v>
      </c>
      <c r="L676" s="410">
        <v>1.0026109660574412</v>
      </c>
      <c r="M676" s="410">
        <v>384</v>
      </c>
      <c r="N676" s="410">
        <v>27</v>
      </c>
      <c r="O676" s="410">
        <v>10989</v>
      </c>
      <c r="P676" s="479">
        <v>28.691906005221931</v>
      </c>
      <c r="Q676" s="411">
        <v>407</v>
      </c>
    </row>
    <row r="677" spans="1:17" ht="14.4" customHeight="1" x14ac:dyDescent="0.3">
      <c r="A677" s="406" t="s">
        <v>1013</v>
      </c>
      <c r="B677" s="407" t="s">
        <v>828</v>
      </c>
      <c r="C677" s="407" t="s">
        <v>829</v>
      </c>
      <c r="D677" s="407" t="s">
        <v>846</v>
      </c>
      <c r="E677" s="407" t="s">
        <v>847</v>
      </c>
      <c r="F677" s="410">
        <v>33</v>
      </c>
      <c r="G677" s="410">
        <v>5586</v>
      </c>
      <c r="H677" s="410">
        <v>1</v>
      </c>
      <c r="I677" s="410">
        <v>169.27272727272728</v>
      </c>
      <c r="J677" s="410">
        <v>50</v>
      </c>
      <c r="K677" s="410">
        <v>8600</v>
      </c>
      <c r="L677" s="410">
        <v>1.5395631936985321</v>
      </c>
      <c r="M677" s="410">
        <v>172</v>
      </c>
      <c r="N677" s="410">
        <v>19</v>
      </c>
      <c r="O677" s="410">
        <v>3401</v>
      </c>
      <c r="P677" s="479">
        <v>0.608843537414966</v>
      </c>
      <c r="Q677" s="411">
        <v>179</v>
      </c>
    </row>
    <row r="678" spans="1:17" ht="14.4" customHeight="1" x14ac:dyDescent="0.3">
      <c r="A678" s="406" t="s">
        <v>1013</v>
      </c>
      <c r="B678" s="407" t="s">
        <v>828</v>
      </c>
      <c r="C678" s="407" t="s">
        <v>829</v>
      </c>
      <c r="D678" s="407" t="s">
        <v>850</v>
      </c>
      <c r="E678" s="407" t="s">
        <v>851</v>
      </c>
      <c r="F678" s="410">
        <v>15</v>
      </c>
      <c r="G678" s="410">
        <v>4776</v>
      </c>
      <c r="H678" s="410">
        <v>1</v>
      </c>
      <c r="I678" s="410">
        <v>318.39999999999998</v>
      </c>
      <c r="J678" s="410">
        <v>35</v>
      </c>
      <c r="K678" s="410">
        <v>11270</v>
      </c>
      <c r="L678" s="410">
        <v>2.3597152428810722</v>
      </c>
      <c r="M678" s="410">
        <v>322</v>
      </c>
      <c r="N678" s="410">
        <v>25</v>
      </c>
      <c r="O678" s="410">
        <v>8375</v>
      </c>
      <c r="P678" s="479">
        <v>1.7535594639865997</v>
      </c>
      <c r="Q678" s="411">
        <v>335</v>
      </c>
    </row>
    <row r="679" spans="1:17" ht="14.4" customHeight="1" x14ac:dyDescent="0.3">
      <c r="A679" s="406" t="s">
        <v>1013</v>
      </c>
      <c r="B679" s="407" t="s">
        <v>828</v>
      </c>
      <c r="C679" s="407" t="s">
        <v>829</v>
      </c>
      <c r="D679" s="407" t="s">
        <v>852</v>
      </c>
      <c r="E679" s="407" t="s">
        <v>853</v>
      </c>
      <c r="F679" s="410">
        <v>1</v>
      </c>
      <c r="G679" s="410">
        <v>435</v>
      </c>
      <c r="H679" s="410">
        <v>1</v>
      </c>
      <c r="I679" s="410">
        <v>435</v>
      </c>
      <c r="J679" s="410"/>
      <c r="K679" s="410"/>
      <c r="L679" s="410"/>
      <c r="M679" s="410"/>
      <c r="N679" s="410"/>
      <c r="O679" s="410"/>
      <c r="P679" s="479"/>
      <c r="Q679" s="411"/>
    </row>
    <row r="680" spans="1:17" ht="14.4" customHeight="1" x14ac:dyDescent="0.3">
      <c r="A680" s="406" t="s">
        <v>1013</v>
      </c>
      <c r="B680" s="407" t="s">
        <v>828</v>
      </c>
      <c r="C680" s="407" t="s">
        <v>829</v>
      </c>
      <c r="D680" s="407" t="s">
        <v>854</v>
      </c>
      <c r="E680" s="407" t="s">
        <v>855</v>
      </c>
      <c r="F680" s="410">
        <v>53</v>
      </c>
      <c r="G680" s="410">
        <v>17950</v>
      </c>
      <c r="H680" s="410">
        <v>1</v>
      </c>
      <c r="I680" s="410">
        <v>338.67924528301887</v>
      </c>
      <c r="J680" s="410">
        <v>77</v>
      </c>
      <c r="K680" s="410">
        <v>26257</v>
      </c>
      <c r="L680" s="410">
        <v>1.4627855153203342</v>
      </c>
      <c r="M680" s="410">
        <v>341</v>
      </c>
      <c r="N680" s="410">
        <v>65</v>
      </c>
      <c r="O680" s="410">
        <v>22685</v>
      </c>
      <c r="P680" s="479">
        <v>1.2637883008356545</v>
      </c>
      <c r="Q680" s="411">
        <v>349</v>
      </c>
    </row>
    <row r="681" spans="1:17" ht="14.4" customHeight="1" x14ac:dyDescent="0.3">
      <c r="A681" s="406" t="s">
        <v>1013</v>
      </c>
      <c r="B681" s="407" t="s">
        <v>828</v>
      </c>
      <c r="C681" s="407" t="s">
        <v>829</v>
      </c>
      <c r="D681" s="407" t="s">
        <v>860</v>
      </c>
      <c r="E681" s="407" t="s">
        <v>861</v>
      </c>
      <c r="F681" s="410"/>
      <c r="G681" s="410"/>
      <c r="H681" s="410"/>
      <c r="I681" s="410"/>
      <c r="J681" s="410"/>
      <c r="K681" s="410"/>
      <c r="L681" s="410"/>
      <c r="M681" s="410"/>
      <c r="N681" s="410">
        <v>1</v>
      </c>
      <c r="O681" s="410">
        <v>6226</v>
      </c>
      <c r="P681" s="479"/>
      <c r="Q681" s="411">
        <v>6226</v>
      </c>
    </row>
    <row r="682" spans="1:17" ht="14.4" customHeight="1" x14ac:dyDescent="0.3">
      <c r="A682" s="406" t="s">
        <v>1013</v>
      </c>
      <c r="B682" s="407" t="s">
        <v>828</v>
      </c>
      <c r="C682" s="407" t="s">
        <v>829</v>
      </c>
      <c r="D682" s="407" t="s">
        <v>862</v>
      </c>
      <c r="E682" s="407" t="s">
        <v>863</v>
      </c>
      <c r="F682" s="410">
        <v>5</v>
      </c>
      <c r="G682" s="410">
        <v>545</v>
      </c>
      <c r="H682" s="410">
        <v>1</v>
      </c>
      <c r="I682" s="410">
        <v>109</v>
      </c>
      <c r="J682" s="410">
        <v>2</v>
      </c>
      <c r="K682" s="410">
        <v>218</v>
      </c>
      <c r="L682" s="410">
        <v>0.4</v>
      </c>
      <c r="M682" s="410">
        <v>109</v>
      </c>
      <c r="N682" s="410">
        <v>13</v>
      </c>
      <c r="O682" s="410">
        <v>1521</v>
      </c>
      <c r="P682" s="479">
        <v>2.7908256880733946</v>
      </c>
      <c r="Q682" s="411">
        <v>117</v>
      </c>
    </row>
    <row r="683" spans="1:17" ht="14.4" customHeight="1" x14ac:dyDescent="0.3">
      <c r="A683" s="406" t="s">
        <v>1013</v>
      </c>
      <c r="B683" s="407" t="s">
        <v>828</v>
      </c>
      <c r="C683" s="407" t="s">
        <v>829</v>
      </c>
      <c r="D683" s="407" t="s">
        <v>864</v>
      </c>
      <c r="E683" s="407" t="s">
        <v>865</v>
      </c>
      <c r="F683" s="410"/>
      <c r="G683" s="410"/>
      <c r="H683" s="410"/>
      <c r="I683" s="410"/>
      <c r="J683" s="410"/>
      <c r="K683" s="410"/>
      <c r="L683" s="410"/>
      <c r="M683" s="410"/>
      <c r="N683" s="410">
        <v>2</v>
      </c>
      <c r="O683" s="410">
        <v>98</v>
      </c>
      <c r="P683" s="479"/>
      <c r="Q683" s="411">
        <v>49</v>
      </c>
    </row>
    <row r="684" spans="1:17" ht="14.4" customHeight="1" x14ac:dyDescent="0.3">
      <c r="A684" s="406" t="s">
        <v>1013</v>
      </c>
      <c r="B684" s="407" t="s">
        <v>828</v>
      </c>
      <c r="C684" s="407" t="s">
        <v>829</v>
      </c>
      <c r="D684" s="407" t="s">
        <v>866</v>
      </c>
      <c r="E684" s="407" t="s">
        <v>867</v>
      </c>
      <c r="F684" s="410"/>
      <c r="G684" s="410"/>
      <c r="H684" s="410"/>
      <c r="I684" s="410"/>
      <c r="J684" s="410">
        <v>1</v>
      </c>
      <c r="K684" s="410">
        <v>376</v>
      </c>
      <c r="L684" s="410"/>
      <c r="M684" s="410">
        <v>376</v>
      </c>
      <c r="N684" s="410"/>
      <c r="O684" s="410"/>
      <c r="P684" s="479"/>
      <c r="Q684" s="411"/>
    </row>
    <row r="685" spans="1:17" ht="14.4" customHeight="1" x14ac:dyDescent="0.3">
      <c r="A685" s="406" t="s">
        <v>1013</v>
      </c>
      <c r="B685" s="407" t="s">
        <v>828</v>
      </c>
      <c r="C685" s="407" t="s">
        <v>829</v>
      </c>
      <c r="D685" s="407" t="s">
        <v>868</v>
      </c>
      <c r="E685" s="407" t="s">
        <v>869</v>
      </c>
      <c r="F685" s="410">
        <v>5</v>
      </c>
      <c r="G685" s="410">
        <v>185</v>
      </c>
      <c r="H685" s="410">
        <v>1</v>
      </c>
      <c r="I685" s="410">
        <v>37</v>
      </c>
      <c r="J685" s="410">
        <v>3</v>
      </c>
      <c r="K685" s="410">
        <v>111</v>
      </c>
      <c r="L685" s="410">
        <v>0.6</v>
      </c>
      <c r="M685" s="410">
        <v>37</v>
      </c>
      <c r="N685" s="410">
        <v>11</v>
      </c>
      <c r="O685" s="410">
        <v>418</v>
      </c>
      <c r="P685" s="479">
        <v>2.2594594594594595</v>
      </c>
      <c r="Q685" s="411">
        <v>38</v>
      </c>
    </row>
    <row r="686" spans="1:17" ht="14.4" customHeight="1" x14ac:dyDescent="0.3">
      <c r="A686" s="406" t="s">
        <v>1013</v>
      </c>
      <c r="B686" s="407" t="s">
        <v>828</v>
      </c>
      <c r="C686" s="407" t="s">
        <v>829</v>
      </c>
      <c r="D686" s="407" t="s">
        <v>874</v>
      </c>
      <c r="E686" s="407" t="s">
        <v>875</v>
      </c>
      <c r="F686" s="410">
        <v>5</v>
      </c>
      <c r="G686" s="410">
        <v>3352</v>
      </c>
      <c r="H686" s="410">
        <v>1</v>
      </c>
      <c r="I686" s="410">
        <v>670.4</v>
      </c>
      <c r="J686" s="410"/>
      <c r="K686" s="410"/>
      <c r="L686" s="410"/>
      <c r="M686" s="410"/>
      <c r="N686" s="410">
        <v>1</v>
      </c>
      <c r="O686" s="410">
        <v>704</v>
      </c>
      <c r="P686" s="479">
        <v>0.21002386634844869</v>
      </c>
      <c r="Q686" s="411">
        <v>704</v>
      </c>
    </row>
    <row r="687" spans="1:17" ht="14.4" customHeight="1" x14ac:dyDescent="0.3">
      <c r="A687" s="406" t="s">
        <v>1013</v>
      </c>
      <c r="B687" s="407" t="s">
        <v>828</v>
      </c>
      <c r="C687" s="407" t="s">
        <v>829</v>
      </c>
      <c r="D687" s="407" t="s">
        <v>878</v>
      </c>
      <c r="E687" s="407" t="s">
        <v>879</v>
      </c>
      <c r="F687" s="410">
        <v>139</v>
      </c>
      <c r="G687" s="410">
        <v>39299</v>
      </c>
      <c r="H687" s="410">
        <v>1</v>
      </c>
      <c r="I687" s="410">
        <v>282.72661870503595</v>
      </c>
      <c r="J687" s="410">
        <v>147</v>
      </c>
      <c r="K687" s="410">
        <v>41895</v>
      </c>
      <c r="L687" s="410">
        <v>1.0660576605002672</v>
      </c>
      <c r="M687" s="410">
        <v>285</v>
      </c>
      <c r="N687" s="410">
        <v>171</v>
      </c>
      <c r="O687" s="410">
        <v>51984</v>
      </c>
      <c r="P687" s="479">
        <v>1.32278175017176</v>
      </c>
      <c r="Q687" s="411">
        <v>304</v>
      </c>
    </row>
    <row r="688" spans="1:17" ht="14.4" customHeight="1" x14ac:dyDescent="0.3">
      <c r="A688" s="406" t="s">
        <v>1013</v>
      </c>
      <c r="B688" s="407" t="s">
        <v>828</v>
      </c>
      <c r="C688" s="407" t="s">
        <v>829</v>
      </c>
      <c r="D688" s="407" t="s">
        <v>882</v>
      </c>
      <c r="E688" s="407" t="s">
        <v>883</v>
      </c>
      <c r="F688" s="410">
        <v>39</v>
      </c>
      <c r="G688" s="410">
        <v>17872</v>
      </c>
      <c r="H688" s="410">
        <v>1</v>
      </c>
      <c r="I688" s="410">
        <v>458.25641025641028</v>
      </c>
      <c r="J688" s="410">
        <v>45</v>
      </c>
      <c r="K688" s="410">
        <v>20790</v>
      </c>
      <c r="L688" s="410">
        <v>1.1632721575649061</v>
      </c>
      <c r="M688" s="410">
        <v>462</v>
      </c>
      <c r="N688" s="410">
        <v>72</v>
      </c>
      <c r="O688" s="410">
        <v>35568</v>
      </c>
      <c r="P688" s="479">
        <v>1.9901521933751118</v>
      </c>
      <c r="Q688" s="411">
        <v>494</v>
      </c>
    </row>
    <row r="689" spans="1:17" ht="14.4" customHeight="1" x14ac:dyDescent="0.3">
      <c r="A689" s="406" t="s">
        <v>1013</v>
      </c>
      <c r="B689" s="407" t="s">
        <v>828</v>
      </c>
      <c r="C689" s="407" t="s">
        <v>829</v>
      </c>
      <c r="D689" s="407" t="s">
        <v>886</v>
      </c>
      <c r="E689" s="407" t="s">
        <v>887</v>
      </c>
      <c r="F689" s="410">
        <v>179</v>
      </c>
      <c r="G689" s="410">
        <v>62934</v>
      </c>
      <c r="H689" s="410">
        <v>1</v>
      </c>
      <c r="I689" s="410">
        <v>351.58659217877096</v>
      </c>
      <c r="J689" s="410">
        <v>182</v>
      </c>
      <c r="K689" s="410">
        <v>64792</v>
      </c>
      <c r="L689" s="410">
        <v>1.0295229923411828</v>
      </c>
      <c r="M689" s="410">
        <v>356</v>
      </c>
      <c r="N689" s="410">
        <v>221</v>
      </c>
      <c r="O689" s="410">
        <v>81770</v>
      </c>
      <c r="P689" s="479">
        <v>1.2992976769313884</v>
      </c>
      <c r="Q689" s="411">
        <v>370</v>
      </c>
    </row>
    <row r="690" spans="1:17" ht="14.4" customHeight="1" x14ac:dyDescent="0.3">
      <c r="A690" s="406" t="s">
        <v>1013</v>
      </c>
      <c r="B690" s="407" t="s">
        <v>828</v>
      </c>
      <c r="C690" s="407" t="s">
        <v>829</v>
      </c>
      <c r="D690" s="407" t="s">
        <v>892</v>
      </c>
      <c r="E690" s="407" t="s">
        <v>893</v>
      </c>
      <c r="F690" s="410">
        <v>5</v>
      </c>
      <c r="G690" s="410">
        <v>519</v>
      </c>
      <c r="H690" s="410">
        <v>1</v>
      </c>
      <c r="I690" s="410">
        <v>103.8</v>
      </c>
      <c r="J690" s="410">
        <v>10</v>
      </c>
      <c r="K690" s="410">
        <v>1050</v>
      </c>
      <c r="L690" s="410">
        <v>2.0231213872832372</v>
      </c>
      <c r="M690" s="410">
        <v>105</v>
      </c>
      <c r="N690" s="410"/>
      <c r="O690" s="410"/>
      <c r="P690" s="479"/>
      <c r="Q690" s="411"/>
    </row>
    <row r="691" spans="1:17" ht="14.4" customHeight="1" x14ac:dyDescent="0.3">
      <c r="A691" s="406" t="s">
        <v>1013</v>
      </c>
      <c r="B691" s="407" t="s">
        <v>828</v>
      </c>
      <c r="C691" s="407" t="s">
        <v>829</v>
      </c>
      <c r="D691" s="407" t="s">
        <v>894</v>
      </c>
      <c r="E691" s="407" t="s">
        <v>895</v>
      </c>
      <c r="F691" s="410">
        <v>9</v>
      </c>
      <c r="G691" s="410">
        <v>1042</v>
      </c>
      <c r="H691" s="410">
        <v>1</v>
      </c>
      <c r="I691" s="410">
        <v>115.77777777777777</v>
      </c>
      <c r="J691" s="410">
        <v>4</v>
      </c>
      <c r="K691" s="410">
        <v>468</v>
      </c>
      <c r="L691" s="410">
        <v>0.44913627639155468</v>
      </c>
      <c r="M691" s="410">
        <v>117</v>
      </c>
      <c r="N691" s="410">
        <v>4</v>
      </c>
      <c r="O691" s="410">
        <v>500</v>
      </c>
      <c r="P691" s="479">
        <v>0.47984644913627639</v>
      </c>
      <c r="Q691" s="411">
        <v>125</v>
      </c>
    </row>
    <row r="692" spans="1:17" ht="14.4" customHeight="1" x14ac:dyDescent="0.3">
      <c r="A692" s="406" t="s">
        <v>1013</v>
      </c>
      <c r="B692" s="407" t="s">
        <v>828</v>
      </c>
      <c r="C692" s="407" t="s">
        <v>829</v>
      </c>
      <c r="D692" s="407" t="s">
        <v>896</v>
      </c>
      <c r="E692" s="407" t="s">
        <v>897</v>
      </c>
      <c r="F692" s="410">
        <v>7</v>
      </c>
      <c r="G692" s="410">
        <v>3223</v>
      </c>
      <c r="H692" s="410">
        <v>1</v>
      </c>
      <c r="I692" s="410">
        <v>460.42857142857144</v>
      </c>
      <c r="J692" s="410">
        <v>6</v>
      </c>
      <c r="K692" s="410">
        <v>2778</v>
      </c>
      <c r="L692" s="410">
        <v>0.8619298789947254</v>
      </c>
      <c r="M692" s="410">
        <v>463</v>
      </c>
      <c r="N692" s="410">
        <v>28</v>
      </c>
      <c r="O692" s="410">
        <v>13860</v>
      </c>
      <c r="P692" s="479">
        <v>4.3003412969283277</v>
      </c>
      <c r="Q692" s="411">
        <v>495</v>
      </c>
    </row>
    <row r="693" spans="1:17" ht="14.4" customHeight="1" x14ac:dyDescent="0.3">
      <c r="A693" s="406" t="s">
        <v>1013</v>
      </c>
      <c r="B693" s="407" t="s">
        <v>828</v>
      </c>
      <c r="C693" s="407" t="s">
        <v>829</v>
      </c>
      <c r="D693" s="407" t="s">
        <v>898</v>
      </c>
      <c r="E693" s="407" t="s">
        <v>899</v>
      </c>
      <c r="F693" s="410">
        <v>1</v>
      </c>
      <c r="G693" s="410">
        <v>1245</v>
      </c>
      <c r="H693" s="410">
        <v>1</v>
      </c>
      <c r="I693" s="410">
        <v>1245</v>
      </c>
      <c r="J693" s="410">
        <v>1</v>
      </c>
      <c r="K693" s="410">
        <v>1268</v>
      </c>
      <c r="L693" s="410">
        <v>1.0184738955823294</v>
      </c>
      <c r="M693" s="410">
        <v>1268</v>
      </c>
      <c r="N693" s="410"/>
      <c r="O693" s="410"/>
      <c r="P693" s="479"/>
      <c r="Q693" s="411"/>
    </row>
    <row r="694" spans="1:17" ht="14.4" customHeight="1" x14ac:dyDescent="0.3">
      <c r="A694" s="406" t="s">
        <v>1013</v>
      </c>
      <c r="B694" s="407" t="s">
        <v>828</v>
      </c>
      <c r="C694" s="407" t="s">
        <v>829</v>
      </c>
      <c r="D694" s="407" t="s">
        <v>900</v>
      </c>
      <c r="E694" s="407" t="s">
        <v>901</v>
      </c>
      <c r="F694" s="410">
        <v>9</v>
      </c>
      <c r="G694" s="410">
        <v>3891</v>
      </c>
      <c r="H694" s="410">
        <v>1</v>
      </c>
      <c r="I694" s="410">
        <v>432.33333333333331</v>
      </c>
      <c r="J694" s="410">
        <v>25</v>
      </c>
      <c r="K694" s="410">
        <v>10925</v>
      </c>
      <c r="L694" s="410">
        <v>2.8077615008995118</v>
      </c>
      <c r="M694" s="410">
        <v>437</v>
      </c>
      <c r="N694" s="410">
        <v>9</v>
      </c>
      <c r="O694" s="410">
        <v>4104</v>
      </c>
      <c r="P694" s="479">
        <v>1.0547417116422513</v>
      </c>
      <c r="Q694" s="411">
        <v>456</v>
      </c>
    </row>
    <row r="695" spans="1:17" ht="14.4" customHeight="1" x14ac:dyDescent="0.3">
      <c r="A695" s="406" t="s">
        <v>1013</v>
      </c>
      <c r="B695" s="407" t="s">
        <v>828</v>
      </c>
      <c r="C695" s="407" t="s">
        <v>829</v>
      </c>
      <c r="D695" s="407" t="s">
        <v>902</v>
      </c>
      <c r="E695" s="407" t="s">
        <v>903</v>
      </c>
      <c r="F695" s="410">
        <v>90</v>
      </c>
      <c r="G695" s="410">
        <v>4828</v>
      </c>
      <c r="H695" s="410">
        <v>1</v>
      </c>
      <c r="I695" s="410">
        <v>53.644444444444446</v>
      </c>
      <c r="J695" s="410">
        <v>80</v>
      </c>
      <c r="K695" s="410">
        <v>4320</v>
      </c>
      <c r="L695" s="410">
        <v>0.89478044739022367</v>
      </c>
      <c r="M695" s="410">
        <v>54</v>
      </c>
      <c r="N695" s="410">
        <v>76</v>
      </c>
      <c r="O695" s="410">
        <v>4408</v>
      </c>
      <c r="P695" s="479">
        <v>0.91300745650372828</v>
      </c>
      <c r="Q695" s="411">
        <v>58</v>
      </c>
    </row>
    <row r="696" spans="1:17" ht="14.4" customHeight="1" x14ac:dyDescent="0.3">
      <c r="A696" s="406" t="s">
        <v>1013</v>
      </c>
      <c r="B696" s="407" t="s">
        <v>828</v>
      </c>
      <c r="C696" s="407" t="s">
        <v>829</v>
      </c>
      <c r="D696" s="407" t="s">
        <v>906</v>
      </c>
      <c r="E696" s="407" t="s">
        <v>907</v>
      </c>
      <c r="F696" s="410">
        <v>287</v>
      </c>
      <c r="G696" s="410">
        <v>47934</v>
      </c>
      <c r="H696" s="410">
        <v>1</v>
      </c>
      <c r="I696" s="410">
        <v>167.01742160278746</v>
      </c>
      <c r="J696" s="410">
        <v>353</v>
      </c>
      <c r="K696" s="410">
        <v>59657</v>
      </c>
      <c r="L696" s="410">
        <v>1.2445654441523761</v>
      </c>
      <c r="M696" s="410">
        <v>169</v>
      </c>
      <c r="N696" s="410">
        <v>414</v>
      </c>
      <c r="O696" s="410">
        <v>72450</v>
      </c>
      <c r="P696" s="479">
        <v>1.5114532482162975</v>
      </c>
      <c r="Q696" s="411">
        <v>175</v>
      </c>
    </row>
    <row r="697" spans="1:17" ht="14.4" customHeight="1" x14ac:dyDescent="0.3">
      <c r="A697" s="406" t="s">
        <v>1013</v>
      </c>
      <c r="B697" s="407" t="s">
        <v>828</v>
      </c>
      <c r="C697" s="407" t="s">
        <v>829</v>
      </c>
      <c r="D697" s="407" t="s">
        <v>908</v>
      </c>
      <c r="E697" s="407" t="s">
        <v>909</v>
      </c>
      <c r="F697" s="410">
        <v>1</v>
      </c>
      <c r="G697" s="410">
        <v>79</v>
      </c>
      <c r="H697" s="410">
        <v>1</v>
      </c>
      <c r="I697" s="410">
        <v>79</v>
      </c>
      <c r="J697" s="410">
        <v>7</v>
      </c>
      <c r="K697" s="410">
        <v>567</v>
      </c>
      <c r="L697" s="410">
        <v>7.1772151898734178</v>
      </c>
      <c r="M697" s="410">
        <v>81</v>
      </c>
      <c r="N697" s="410">
        <v>12</v>
      </c>
      <c r="O697" s="410">
        <v>1020</v>
      </c>
      <c r="P697" s="479">
        <v>12.911392405063291</v>
      </c>
      <c r="Q697" s="411">
        <v>85</v>
      </c>
    </row>
    <row r="698" spans="1:17" ht="14.4" customHeight="1" x14ac:dyDescent="0.3">
      <c r="A698" s="406" t="s">
        <v>1013</v>
      </c>
      <c r="B698" s="407" t="s">
        <v>828</v>
      </c>
      <c r="C698" s="407" t="s">
        <v>829</v>
      </c>
      <c r="D698" s="407" t="s">
        <v>993</v>
      </c>
      <c r="E698" s="407" t="s">
        <v>994</v>
      </c>
      <c r="F698" s="410"/>
      <c r="G698" s="410"/>
      <c r="H698" s="410"/>
      <c r="I698" s="410"/>
      <c r="J698" s="410"/>
      <c r="K698" s="410"/>
      <c r="L698" s="410"/>
      <c r="M698" s="410"/>
      <c r="N698" s="410">
        <v>7</v>
      </c>
      <c r="O698" s="410">
        <v>1246</v>
      </c>
      <c r="P698" s="479"/>
      <c r="Q698" s="411">
        <v>178</v>
      </c>
    </row>
    <row r="699" spans="1:17" ht="14.4" customHeight="1" x14ac:dyDescent="0.3">
      <c r="A699" s="406" t="s">
        <v>1013</v>
      </c>
      <c r="B699" s="407" t="s">
        <v>828</v>
      </c>
      <c r="C699" s="407" t="s">
        <v>829</v>
      </c>
      <c r="D699" s="407" t="s">
        <v>910</v>
      </c>
      <c r="E699" s="407" t="s">
        <v>911</v>
      </c>
      <c r="F699" s="410">
        <v>34</v>
      </c>
      <c r="G699" s="410">
        <v>5452</v>
      </c>
      <c r="H699" s="410">
        <v>1</v>
      </c>
      <c r="I699" s="410">
        <v>160.35294117647058</v>
      </c>
      <c r="J699" s="410">
        <v>16</v>
      </c>
      <c r="K699" s="410">
        <v>2608</v>
      </c>
      <c r="L699" s="410">
        <v>0.47835656639765223</v>
      </c>
      <c r="M699" s="410">
        <v>163</v>
      </c>
      <c r="N699" s="410">
        <v>13</v>
      </c>
      <c r="O699" s="410">
        <v>2197</v>
      </c>
      <c r="P699" s="479">
        <v>0.40297138664710197</v>
      </c>
      <c r="Q699" s="411">
        <v>169</v>
      </c>
    </row>
    <row r="700" spans="1:17" ht="14.4" customHeight="1" x14ac:dyDescent="0.3">
      <c r="A700" s="406" t="s">
        <v>1013</v>
      </c>
      <c r="B700" s="407" t="s">
        <v>828</v>
      </c>
      <c r="C700" s="407" t="s">
        <v>829</v>
      </c>
      <c r="D700" s="407" t="s">
        <v>914</v>
      </c>
      <c r="E700" s="407" t="s">
        <v>915</v>
      </c>
      <c r="F700" s="410">
        <v>4</v>
      </c>
      <c r="G700" s="410">
        <v>4008</v>
      </c>
      <c r="H700" s="410">
        <v>1</v>
      </c>
      <c r="I700" s="410">
        <v>1002</v>
      </c>
      <c r="J700" s="410">
        <v>4</v>
      </c>
      <c r="K700" s="410">
        <v>4032</v>
      </c>
      <c r="L700" s="410">
        <v>1.0059880239520957</v>
      </c>
      <c r="M700" s="410">
        <v>1008</v>
      </c>
      <c r="N700" s="410"/>
      <c r="O700" s="410"/>
      <c r="P700" s="479"/>
      <c r="Q700" s="411"/>
    </row>
    <row r="701" spans="1:17" ht="14.4" customHeight="1" x14ac:dyDescent="0.3">
      <c r="A701" s="406" t="s">
        <v>1013</v>
      </c>
      <c r="B701" s="407" t="s">
        <v>828</v>
      </c>
      <c r="C701" s="407" t="s">
        <v>829</v>
      </c>
      <c r="D701" s="407" t="s">
        <v>916</v>
      </c>
      <c r="E701" s="407" t="s">
        <v>917</v>
      </c>
      <c r="F701" s="410">
        <v>1</v>
      </c>
      <c r="G701" s="410">
        <v>169</v>
      </c>
      <c r="H701" s="410">
        <v>1</v>
      </c>
      <c r="I701" s="410">
        <v>169</v>
      </c>
      <c r="J701" s="410">
        <v>1</v>
      </c>
      <c r="K701" s="410">
        <v>170</v>
      </c>
      <c r="L701" s="410">
        <v>1.0059171597633136</v>
      </c>
      <c r="M701" s="410">
        <v>170</v>
      </c>
      <c r="N701" s="410">
        <v>5</v>
      </c>
      <c r="O701" s="410">
        <v>880</v>
      </c>
      <c r="P701" s="479">
        <v>5.2071005917159763</v>
      </c>
      <c r="Q701" s="411">
        <v>176</v>
      </c>
    </row>
    <row r="702" spans="1:17" ht="14.4" customHeight="1" x14ac:dyDescent="0.3">
      <c r="A702" s="406" t="s">
        <v>1013</v>
      </c>
      <c r="B702" s="407" t="s">
        <v>828</v>
      </c>
      <c r="C702" s="407" t="s">
        <v>829</v>
      </c>
      <c r="D702" s="407" t="s">
        <v>918</v>
      </c>
      <c r="E702" s="407" t="s">
        <v>919</v>
      </c>
      <c r="F702" s="410">
        <v>4</v>
      </c>
      <c r="G702" s="410">
        <v>8932</v>
      </c>
      <c r="H702" s="410">
        <v>1</v>
      </c>
      <c r="I702" s="410">
        <v>2233</v>
      </c>
      <c r="J702" s="410">
        <v>4</v>
      </c>
      <c r="K702" s="410">
        <v>9056</v>
      </c>
      <c r="L702" s="410">
        <v>1.0138826690550828</v>
      </c>
      <c r="M702" s="410">
        <v>2264</v>
      </c>
      <c r="N702" s="410"/>
      <c r="O702" s="410"/>
      <c r="P702" s="479"/>
      <c r="Q702" s="411"/>
    </row>
    <row r="703" spans="1:17" ht="14.4" customHeight="1" x14ac:dyDescent="0.3">
      <c r="A703" s="406" t="s">
        <v>1013</v>
      </c>
      <c r="B703" s="407" t="s">
        <v>828</v>
      </c>
      <c r="C703" s="407" t="s">
        <v>829</v>
      </c>
      <c r="D703" s="407" t="s">
        <v>920</v>
      </c>
      <c r="E703" s="407" t="s">
        <v>921</v>
      </c>
      <c r="F703" s="410"/>
      <c r="G703" s="410"/>
      <c r="H703" s="410"/>
      <c r="I703" s="410"/>
      <c r="J703" s="410">
        <v>2</v>
      </c>
      <c r="K703" s="410">
        <v>494</v>
      </c>
      <c r="L703" s="410"/>
      <c r="M703" s="410">
        <v>247</v>
      </c>
      <c r="N703" s="410">
        <v>2</v>
      </c>
      <c r="O703" s="410">
        <v>526</v>
      </c>
      <c r="P703" s="479"/>
      <c r="Q703" s="411">
        <v>263</v>
      </c>
    </row>
    <row r="704" spans="1:17" ht="14.4" customHeight="1" x14ac:dyDescent="0.3">
      <c r="A704" s="406" t="s">
        <v>1013</v>
      </c>
      <c r="B704" s="407" t="s">
        <v>828</v>
      </c>
      <c r="C704" s="407" t="s">
        <v>829</v>
      </c>
      <c r="D704" s="407" t="s">
        <v>922</v>
      </c>
      <c r="E704" s="407" t="s">
        <v>923</v>
      </c>
      <c r="F704" s="410"/>
      <c r="G704" s="410"/>
      <c r="H704" s="410"/>
      <c r="I704" s="410"/>
      <c r="J704" s="410">
        <v>2</v>
      </c>
      <c r="K704" s="410">
        <v>4024</v>
      </c>
      <c r="L704" s="410"/>
      <c r="M704" s="410">
        <v>2012</v>
      </c>
      <c r="N704" s="410">
        <v>2</v>
      </c>
      <c r="O704" s="410">
        <v>4260</v>
      </c>
      <c r="P704" s="479"/>
      <c r="Q704" s="411">
        <v>2130</v>
      </c>
    </row>
    <row r="705" spans="1:17" ht="14.4" customHeight="1" x14ac:dyDescent="0.3">
      <c r="A705" s="406" t="s">
        <v>1013</v>
      </c>
      <c r="B705" s="407" t="s">
        <v>828</v>
      </c>
      <c r="C705" s="407" t="s">
        <v>829</v>
      </c>
      <c r="D705" s="407" t="s">
        <v>924</v>
      </c>
      <c r="E705" s="407" t="s">
        <v>925</v>
      </c>
      <c r="F705" s="410">
        <v>8</v>
      </c>
      <c r="G705" s="410">
        <v>1800</v>
      </c>
      <c r="H705" s="410">
        <v>1</v>
      </c>
      <c r="I705" s="410">
        <v>225</v>
      </c>
      <c r="J705" s="410">
        <v>2</v>
      </c>
      <c r="K705" s="410">
        <v>452</v>
      </c>
      <c r="L705" s="410">
        <v>0.25111111111111112</v>
      </c>
      <c r="M705" s="410">
        <v>226</v>
      </c>
      <c r="N705" s="410">
        <v>37</v>
      </c>
      <c r="O705" s="410">
        <v>8954</v>
      </c>
      <c r="P705" s="479">
        <v>4.974444444444444</v>
      </c>
      <c r="Q705" s="411">
        <v>242</v>
      </c>
    </row>
    <row r="706" spans="1:17" ht="14.4" customHeight="1" x14ac:dyDescent="0.3">
      <c r="A706" s="406" t="s">
        <v>1013</v>
      </c>
      <c r="B706" s="407" t="s">
        <v>828</v>
      </c>
      <c r="C706" s="407" t="s">
        <v>829</v>
      </c>
      <c r="D706" s="407" t="s">
        <v>931</v>
      </c>
      <c r="E706" s="407" t="s">
        <v>932</v>
      </c>
      <c r="F706" s="410"/>
      <c r="G706" s="410"/>
      <c r="H706" s="410"/>
      <c r="I706" s="410"/>
      <c r="J706" s="410"/>
      <c r="K706" s="410"/>
      <c r="L706" s="410"/>
      <c r="M706" s="410"/>
      <c r="N706" s="410">
        <v>2</v>
      </c>
      <c r="O706" s="410">
        <v>10432</v>
      </c>
      <c r="P706" s="479"/>
      <c r="Q706" s="411">
        <v>5216</v>
      </c>
    </row>
    <row r="707" spans="1:17" ht="14.4" customHeight="1" x14ac:dyDescent="0.3">
      <c r="A707" s="406" t="s">
        <v>1013</v>
      </c>
      <c r="B707" s="407" t="s">
        <v>828</v>
      </c>
      <c r="C707" s="407" t="s">
        <v>829</v>
      </c>
      <c r="D707" s="407" t="s">
        <v>933</v>
      </c>
      <c r="E707" s="407" t="s">
        <v>934</v>
      </c>
      <c r="F707" s="410"/>
      <c r="G707" s="410"/>
      <c r="H707" s="410"/>
      <c r="I707" s="410"/>
      <c r="J707" s="410">
        <v>2</v>
      </c>
      <c r="K707" s="410">
        <v>2090</v>
      </c>
      <c r="L707" s="410"/>
      <c r="M707" s="410">
        <v>1045</v>
      </c>
      <c r="N707" s="410"/>
      <c r="O707" s="410"/>
      <c r="P707" s="479"/>
      <c r="Q707" s="411"/>
    </row>
    <row r="708" spans="1:17" ht="14.4" customHeight="1" x14ac:dyDescent="0.3">
      <c r="A708" s="406" t="s">
        <v>1013</v>
      </c>
      <c r="B708" s="407" t="s">
        <v>828</v>
      </c>
      <c r="C708" s="407" t="s">
        <v>829</v>
      </c>
      <c r="D708" s="407" t="s">
        <v>945</v>
      </c>
      <c r="E708" s="407" t="s">
        <v>946</v>
      </c>
      <c r="F708" s="410"/>
      <c r="G708" s="410"/>
      <c r="H708" s="410"/>
      <c r="I708" s="410"/>
      <c r="J708" s="410"/>
      <c r="K708" s="410"/>
      <c r="L708" s="410"/>
      <c r="M708" s="410"/>
      <c r="N708" s="410">
        <v>1</v>
      </c>
      <c r="O708" s="410">
        <v>515</v>
      </c>
      <c r="P708" s="479"/>
      <c r="Q708" s="411">
        <v>515</v>
      </c>
    </row>
    <row r="709" spans="1:17" ht="14.4" customHeight="1" x14ac:dyDescent="0.3">
      <c r="A709" s="406" t="s">
        <v>1014</v>
      </c>
      <c r="B709" s="407" t="s">
        <v>828</v>
      </c>
      <c r="C709" s="407" t="s">
        <v>829</v>
      </c>
      <c r="D709" s="407" t="s">
        <v>836</v>
      </c>
      <c r="E709" s="407" t="s">
        <v>837</v>
      </c>
      <c r="F709" s="410"/>
      <c r="G709" s="410"/>
      <c r="H709" s="410"/>
      <c r="I709" s="410"/>
      <c r="J709" s="410">
        <v>2</v>
      </c>
      <c r="K709" s="410">
        <v>108</v>
      </c>
      <c r="L709" s="410"/>
      <c r="M709" s="410">
        <v>54</v>
      </c>
      <c r="N709" s="410">
        <v>10</v>
      </c>
      <c r="O709" s="410">
        <v>580</v>
      </c>
      <c r="P709" s="479"/>
      <c r="Q709" s="411">
        <v>58</v>
      </c>
    </row>
    <row r="710" spans="1:17" ht="14.4" customHeight="1" x14ac:dyDescent="0.3">
      <c r="A710" s="406" t="s">
        <v>1014</v>
      </c>
      <c r="B710" s="407" t="s">
        <v>828</v>
      </c>
      <c r="C710" s="407" t="s">
        <v>829</v>
      </c>
      <c r="D710" s="407" t="s">
        <v>840</v>
      </c>
      <c r="E710" s="407" t="s">
        <v>841</v>
      </c>
      <c r="F710" s="410"/>
      <c r="G710" s="410"/>
      <c r="H710" s="410"/>
      <c r="I710" s="410"/>
      <c r="J710" s="410">
        <v>1</v>
      </c>
      <c r="K710" s="410">
        <v>177</v>
      </c>
      <c r="L710" s="410"/>
      <c r="M710" s="410">
        <v>177</v>
      </c>
      <c r="N710" s="410"/>
      <c r="O710" s="410"/>
      <c r="P710" s="479"/>
      <c r="Q710" s="411"/>
    </row>
    <row r="711" spans="1:17" ht="14.4" customHeight="1" x14ac:dyDescent="0.3">
      <c r="A711" s="406" t="s">
        <v>1014</v>
      </c>
      <c r="B711" s="407" t="s">
        <v>828</v>
      </c>
      <c r="C711" s="407" t="s">
        <v>829</v>
      </c>
      <c r="D711" s="407" t="s">
        <v>846</v>
      </c>
      <c r="E711" s="407" t="s">
        <v>847</v>
      </c>
      <c r="F711" s="410"/>
      <c r="G711" s="410"/>
      <c r="H711" s="410"/>
      <c r="I711" s="410"/>
      <c r="J711" s="410">
        <v>1</v>
      </c>
      <c r="K711" s="410">
        <v>172</v>
      </c>
      <c r="L711" s="410"/>
      <c r="M711" s="410">
        <v>172</v>
      </c>
      <c r="N711" s="410"/>
      <c r="O711" s="410"/>
      <c r="P711" s="479"/>
      <c r="Q711" s="411"/>
    </row>
    <row r="712" spans="1:17" ht="14.4" customHeight="1" x14ac:dyDescent="0.3">
      <c r="A712" s="406" t="s">
        <v>1014</v>
      </c>
      <c r="B712" s="407" t="s">
        <v>828</v>
      </c>
      <c r="C712" s="407" t="s">
        <v>829</v>
      </c>
      <c r="D712" s="407" t="s">
        <v>850</v>
      </c>
      <c r="E712" s="407" t="s">
        <v>851</v>
      </c>
      <c r="F712" s="410"/>
      <c r="G712" s="410"/>
      <c r="H712" s="410"/>
      <c r="I712" s="410"/>
      <c r="J712" s="410">
        <v>2</v>
      </c>
      <c r="K712" s="410">
        <v>644</v>
      </c>
      <c r="L712" s="410"/>
      <c r="M712" s="410">
        <v>322</v>
      </c>
      <c r="N712" s="410"/>
      <c r="O712" s="410"/>
      <c r="P712" s="479"/>
      <c r="Q712" s="411"/>
    </row>
    <row r="713" spans="1:17" ht="14.4" customHeight="1" x14ac:dyDescent="0.3">
      <c r="A713" s="406" t="s">
        <v>1014</v>
      </c>
      <c r="B713" s="407" t="s">
        <v>828</v>
      </c>
      <c r="C713" s="407" t="s">
        <v>829</v>
      </c>
      <c r="D713" s="407" t="s">
        <v>852</v>
      </c>
      <c r="E713" s="407" t="s">
        <v>853</v>
      </c>
      <c r="F713" s="410"/>
      <c r="G713" s="410"/>
      <c r="H713" s="410"/>
      <c r="I713" s="410"/>
      <c r="J713" s="410">
        <v>1</v>
      </c>
      <c r="K713" s="410">
        <v>439</v>
      </c>
      <c r="L713" s="410"/>
      <c r="M713" s="410">
        <v>439</v>
      </c>
      <c r="N713" s="410"/>
      <c r="O713" s="410"/>
      <c r="P713" s="479"/>
      <c r="Q713" s="411"/>
    </row>
    <row r="714" spans="1:17" ht="14.4" customHeight="1" x14ac:dyDescent="0.3">
      <c r="A714" s="406" t="s">
        <v>1014</v>
      </c>
      <c r="B714" s="407" t="s">
        <v>828</v>
      </c>
      <c r="C714" s="407" t="s">
        <v>829</v>
      </c>
      <c r="D714" s="407" t="s">
        <v>854</v>
      </c>
      <c r="E714" s="407" t="s">
        <v>855</v>
      </c>
      <c r="F714" s="410"/>
      <c r="G714" s="410"/>
      <c r="H714" s="410"/>
      <c r="I714" s="410"/>
      <c r="J714" s="410">
        <v>3</v>
      </c>
      <c r="K714" s="410">
        <v>1023</v>
      </c>
      <c r="L714" s="410"/>
      <c r="M714" s="410">
        <v>341</v>
      </c>
      <c r="N714" s="410"/>
      <c r="O714" s="410"/>
      <c r="P714" s="479"/>
      <c r="Q714" s="411"/>
    </row>
    <row r="715" spans="1:17" ht="14.4" customHeight="1" x14ac:dyDescent="0.3">
      <c r="A715" s="406" t="s">
        <v>1014</v>
      </c>
      <c r="B715" s="407" t="s">
        <v>828</v>
      </c>
      <c r="C715" s="407" t="s">
        <v>829</v>
      </c>
      <c r="D715" s="407" t="s">
        <v>878</v>
      </c>
      <c r="E715" s="407" t="s">
        <v>879</v>
      </c>
      <c r="F715" s="410"/>
      <c r="G715" s="410"/>
      <c r="H715" s="410"/>
      <c r="I715" s="410"/>
      <c r="J715" s="410">
        <v>1</v>
      </c>
      <c r="K715" s="410">
        <v>285</v>
      </c>
      <c r="L715" s="410"/>
      <c r="M715" s="410">
        <v>285</v>
      </c>
      <c r="N715" s="410"/>
      <c r="O715" s="410"/>
      <c r="P715" s="479"/>
      <c r="Q715" s="411"/>
    </row>
    <row r="716" spans="1:17" ht="14.4" customHeight="1" x14ac:dyDescent="0.3">
      <c r="A716" s="406" t="s">
        <v>1014</v>
      </c>
      <c r="B716" s="407" t="s">
        <v>828</v>
      </c>
      <c r="C716" s="407" t="s">
        <v>829</v>
      </c>
      <c r="D716" s="407" t="s">
        <v>882</v>
      </c>
      <c r="E716" s="407" t="s">
        <v>883</v>
      </c>
      <c r="F716" s="410">
        <v>3</v>
      </c>
      <c r="G716" s="410">
        <v>1372</v>
      </c>
      <c r="H716" s="410">
        <v>1</v>
      </c>
      <c r="I716" s="410">
        <v>457.33333333333331</v>
      </c>
      <c r="J716" s="410">
        <v>1</v>
      </c>
      <c r="K716" s="410">
        <v>462</v>
      </c>
      <c r="L716" s="410">
        <v>0.33673469387755101</v>
      </c>
      <c r="M716" s="410">
        <v>462</v>
      </c>
      <c r="N716" s="410">
        <v>1</v>
      </c>
      <c r="O716" s="410">
        <v>494</v>
      </c>
      <c r="P716" s="479">
        <v>0.36005830903790087</v>
      </c>
      <c r="Q716" s="411">
        <v>494</v>
      </c>
    </row>
    <row r="717" spans="1:17" ht="14.4" customHeight="1" x14ac:dyDescent="0.3">
      <c r="A717" s="406" t="s">
        <v>1014</v>
      </c>
      <c r="B717" s="407" t="s">
        <v>828</v>
      </c>
      <c r="C717" s="407" t="s">
        <v>829</v>
      </c>
      <c r="D717" s="407" t="s">
        <v>886</v>
      </c>
      <c r="E717" s="407" t="s">
        <v>887</v>
      </c>
      <c r="F717" s="410">
        <v>3</v>
      </c>
      <c r="G717" s="410">
        <v>1050</v>
      </c>
      <c r="H717" s="410">
        <v>1</v>
      </c>
      <c r="I717" s="410">
        <v>350</v>
      </c>
      <c r="J717" s="410">
        <v>2</v>
      </c>
      <c r="K717" s="410">
        <v>712</v>
      </c>
      <c r="L717" s="410">
        <v>0.67809523809523808</v>
      </c>
      <c r="M717" s="410">
        <v>356</v>
      </c>
      <c r="N717" s="410">
        <v>1</v>
      </c>
      <c r="O717" s="410">
        <v>370</v>
      </c>
      <c r="P717" s="479">
        <v>0.35238095238095241</v>
      </c>
      <c r="Q717" s="411">
        <v>370</v>
      </c>
    </row>
    <row r="718" spans="1:17" ht="14.4" customHeight="1" x14ac:dyDescent="0.3">
      <c r="A718" s="406" t="s">
        <v>1014</v>
      </c>
      <c r="B718" s="407" t="s">
        <v>828</v>
      </c>
      <c r="C718" s="407" t="s">
        <v>829</v>
      </c>
      <c r="D718" s="407" t="s">
        <v>892</v>
      </c>
      <c r="E718" s="407" t="s">
        <v>893</v>
      </c>
      <c r="F718" s="410">
        <v>2</v>
      </c>
      <c r="G718" s="410">
        <v>206</v>
      </c>
      <c r="H718" s="410">
        <v>1</v>
      </c>
      <c r="I718" s="410">
        <v>103</v>
      </c>
      <c r="J718" s="410"/>
      <c r="K718" s="410"/>
      <c r="L718" s="410"/>
      <c r="M718" s="410"/>
      <c r="N718" s="410"/>
      <c r="O718" s="410"/>
      <c r="P718" s="479"/>
      <c r="Q718" s="411"/>
    </row>
    <row r="719" spans="1:17" ht="14.4" customHeight="1" x14ac:dyDescent="0.3">
      <c r="A719" s="406" t="s">
        <v>1014</v>
      </c>
      <c r="B719" s="407" t="s">
        <v>828</v>
      </c>
      <c r="C719" s="407" t="s">
        <v>829</v>
      </c>
      <c r="D719" s="407" t="s">
        <v>900</v>
      </c>
      <c r="E719" s="407" t="s">
        <v>901</v>
      </c>
      <c r="F719" s="410">
        <v>2</v>
      </c>
      <c r="G719" s="410">
        <v>858</v>
      </c>
      <c r="H719" s="410">
        <v>1</v>
      </c>
      <c r="I719" s="410">
        <v>429</v>
      </c>
      <c r="J719" s="410">
        <v>2</v>
      </c>
      <c r="K719" s="410">
        <v>874</v>
      </c>
      <c r="L719" s="410">
        <v>1.0186480186480187</v>
      </c>
      <c r="M719" s="410">
        <v>437</v>
      </c>
      <c r="N719" s="410"/>
      <c r="O719" s="410"/>
      <c r="P719" s="479"/>
      <c r="Q719" s="411"/>
    </row>
    <row r="720" spans="1:17" ht="14.4" customHeight="1" x14ac:dyDescent="0.3">
      <c r="A720" s="406" t="s">
        <v>1014</v>
      </c>
      <c r="B720" s="407" t="s">
        <v>828</v>
      </c>
      <c r="C720" s="407" t="s">
        <v>829</v>
      </c>
      <c r="D720" s="407" t="s">
        <v>902</v>
      </c>
      <c r="E720" s="407" t="s">
        <v>903</v>
      </c>
      <c r="F720" s="410">
        <v>10</v>
      </c>
      <c r="G720" s="410">
        <v>534</v>
      </c>
      <c r="H720" s="410">
        <v>1</v>
      </c>
      <c r="I720" s="410">
        <v>53.4</v>
      </c>
      <c r="J720" s="410"/>
      <c r="K720" s="410"/>
      <c r="L720" s="410"/>
      <c r="M720" s="410"/>
      <c r="N720" s="410"/>
      <c r="O720" s="410"/>
      <c r="P720" s="479"/>
      <c r="Q720" s="411"/>
    </row>
    <row r="721" spans="1:17" ht="14.4" customHeight="1" x14ac:dyDescent="0.3">
      <c r="A721" s="406" t="s">
        <v>1014</v>
      </c>
      <c r="B721" s="407" t="s">
        <v>828</v>
      </c>
      <c r="C721" s="407" t="s">
        <v>829</v>
      </c>
      <c r="D721" s="407" t="s">
        <v>906</v>
      </c>
      <c r="E721" s="407" t="s">
        <v>907</v>
      </c>
      <c r="F721" s="410"/>
      <c r="G721" s="410"/>
      <c r="H721" s="410"/>
      <c r="I721" s="410"/>
      <c r="J721" s="410"/>
      <c r="K721" s="410"/>
      <c r="L721" s="410"/>
      <c r="M721" s="410"/>
      <c r="N721" s="410">
        <v>3</v>
      </c>
      <c r="O721" s="410">
        <v>525</v>
      </c>
      <c r="P721" s="479"/>
      <c r="Q721" s="411">
        <v>175</v>
      </c>
    </row>
    <row r="722" spans="1:17" ht="14.4" customHeight="1" x14ac:dyDescent="0.3">
      <c r="A722" s="406" t="s">
        <v>1014</v>
      </c>
      <c r="B722" s="407" t="s">
        <v>828</v>
      </c>
      <c r="C722" s="407" t="s">
        <v>829</v>
      </c>
      <c r="D722" s="407" t="s">
        <v>910</v>
      </c>
      <c r="E722" s="407" t="s">
        <v>911</v>
      </c>
      <c r="F722" s="410"/>
      <c r="G722" s="410"/>
      <c r="H722" s="410"/>
      <c r="I722" s="410"/>
      <c r="J722" s="410">
        <v>1</v>
      </c>
      <c r="K722" s="410">
        <v>163</v>
      </c>
      <c r="L722" s="410"/>
      <c r="M722" s="410">
        <v>163</v>
      </c>
      <c r="N722" s="410"/>
      <c r="O722" s="410"/>
      <c r="P722" s="479"/>
      <c r="Q722" s="411"/>
    </row>
    <row r="723" spans="1:17" ht="14.4" customHeight="1" x14ac:dyDescent="0.3">
      <c r="A723" s="406" t="s">
        <v>1015</v>
      </c>
      <c r="B723" s="407" t="s">
        <v>828</v>
      </c>
      <c r="C723" s="407" t="s">
        <v>829</v>
      </c>
      <c r="D723" s="407" t="s">
        <v>836</v>
      </c>
      <c r="E723" s="407" t="s">
        <v>837</v>
      </c>
      <c r="F723" s="410">
        <v>168</v>
      </c>
      <c r="G723" s="410">
        <v>9046</v>
      </c>
      <c r="H723" s="410">
        <v>1</v>
      </c>
      <c r="I723" s="410">
        <v>53.845238095238095</v>
      </c>
      <c r="J723" s="410">
        <v>8</v>
      </c>
      <c r="K723" s="410">
        <v>432</v>
      </c>
      <c r="L723" s="410">
        <v>4.7755914216228164E-2</v>
      </c>
      <c r="M723" s="410">
        <v>54</v>
      </c>
      <c r="N723" s="410"/>
      <c r="O723" s="410"/>
      <c r="P723" s="479"/>
      <c r="Q723" s="411"/>
    </row>
    <row r="724" spans="1:17" ht="14.4" customHeight="1" x14ac:dyDescent="0.3">
      <c r="A724" s="406" t="s">
        <v>1015</v>
      </c>
      <c r="B724" s="407" t="s">
        <v>828</v>
      </c>
      <c r="C724" s="407" t="s">
        <v>829</v>
      </c>
      <c r="D724" s="407" t="s">
        <v>846</v>
      </c>
      <c r="E724" s="407" t="s">
        <v>847</v>
      </c>
      <c r="F724" s="410">
        <v>34</v>
      </c>
      <c r="G724" s="410">
        <v>5775</v>
      </c>
      <c r="H724" s="410">
        <v>1</v>
      </c>
      <c r="I724" s="410">
        <v>169.85294117647058</v>
      </c>
      <c r="J724" s="410"/>
      <c r="K724" s="410"/>
      <c r="L724" s="410"/>
      <c r="M724" s="410"/>
      <c r="N724" s="410"/>
      <c r="O724" s="410"/>
      <c r="P724" s="479"/>
      <c r="Q724" s="411"/>
    </row>
    <row r="725" spans="1:17" ht="14.4" customHeight="1" x14ac:dyDescent="0.3">
      <c r="A725" s="406" t="s">
        <v>1015</v>
      </c>
      <c r="B725" s="407" t="s">
        <v>828</v>
      </c>
      <c r="C725" s="407" t="s">
        <v>829</v>
      </c>
      <c r="D725" s="407" t="s">
        <v>854</v>
      </c>
      <c r="E725" s="407" t="s">
        <v>855</v>
      </c>
      <c r="F725" s="410">
        <v>8</v>
      </c>
      <c r="G725" s="410">
        <v>2720</v>
      </c>
      <c r="H725" s="410">
        <v>1</v>
      </c>
      <c r="I725" s="410">
        <v>340</v>
      </c>
      <c r="J725" s="410"/>
      <c r="K725" s="410"/>
      <c r="L725" s="410"/>
      <c r="M725" s="410"/>
      <c r="N725" s="410"/>
      <c r="O725" s="410"/>
      <c r="P725" s="479"/>
      <c r="Q725" s="411"/>
    </row>
    <row r="726" spans="1:17" ht="14.4" customHeight="1" x14ac:dyDescent="0.3">
      <c r="A726" s="406" t="s">
        <v>1015</v>
      </c>
      <c r="B726" s="407" t="s">
        <v>828</v>
      </c>
      <c r="C726" s="407" t="s">
        <v>829</v>
      </c>
      <c r="D726" s="407" t="s">
        <v>878</v>
      </c>
      <c r="E726" s="407" t="s">
        <v>879</v>
      </c>
      <c r="F726" s="410">
        <v>44</v>
      </c>
      <c r="G726" s="410">
        <v>12475</v>
      </c>
      <c r="H726" s="410">
        <v>1</v>
      </c>
      <c r="I726" s="410">
        <v>283.52272727272725</v>
      </c>
      <c r="J726" s="410">
        <v>3</v>
      </c>
      <c r="K726" s="410">
        <v>855</v>
      </c>
      <c r="L726" s="410">
        <v>6.8537074148296587E-2</v>
      </c>
      <c r="M726" s="410">
        <v>285</v>
      </c>
      <c r="N726" s="410"/>
      <c r="O726" s="410"/>
      <c r="P726" s="479"/>
      <c r="Q726" s="411"/>
    </row>
    <row r="727" spans="1:17" ht="14.4" customHeight="1" x14ac:dyDescent="0.3">
      <c r="A727" s="406" t="s">
        <v>1015</v>
      </c>
      <c r="B727" s="407" t="s">
        <v>828</v>
      </c>
      <c r="C727" s="407" t="s">
        <v>829</v>
      </c>
      <c r="D727" s="407" t="s">
        <v>882</v>
      </c>
      <c r="E727" s="407" t="s">
        <v>883</v>
      </c>
      <c r="F727" s="410">
        <v>27</v>
      </c>
      <c r="G727" s="410">
        <v>12412</v>
      </c>
      <c r="H727" s="410">
        <v>1</v>
      </c>
      <c r="I727" s="410">
        <v>459.7037037037037</v>
      </c>
      <c r="J727" s="410">
        <v>1</v>
      </c>
      <c r="K727" s="410">
        <v>462</v>
      </c>
      <c r="L727" s="410">
        <v>3.7222043184015466E-2</v>
      </c>
      <c r="M727" s="410">
        <v>462</v>
      </c>
      <c r="N727" s="410"/>
      <c r="O727" s="410"/>
      <c r="P727" s="479"/>
      <c r="Q727" s="411"/>
    </row>
    <row r="728" spans="1:17" ht="14.4" customHeight="1" x14ac:dyDescent="0.3">
      <c r="A728" s="406" t="s">
        <v>1015</v>
      </c>
      <c r="B728" s="407" t="s">
        <v>828</v>
      </c>
      <c r="C728" s="407" t="s">
        <v>829</v>
      </c>
      <c r="D728" s="407" t="s">
        <v>886</v>
      </c>
      <c r="E728" s="407" t="s">
        <v>887</v>
      </c>
      <c r="F728" s="410">
        <v>65</v>
      </c>
      <c r="G728" s="410">
        <v>22950</v>
      </c>
      <c r="H728" s="410">
        <v>1</v>
      </c>
      <c r="I728" s="410">
        <v>353.07692307692309</v>
      </c>
      <c r="J728" s="410">
        <v>4</v>
      </c>
      <c r="K728" s="410">
        <v>1424</v>
      </c>
      <c r="L728" s="410">
        <v>6.2047930283224403E-2</v>
      </c>
      <c r="M728" s="410">
        <v>356</v>
      </c>
      <c r="N728" s="410"/>
      <c r="O728" s="410"/>
      <c r="P728" s="479"/>
      <c r="Q728" s="411"/>
    </row>
    <row r="729" spans="1:17" ht="14.4" customHeight="1" x14ac:dyDescent="0.3">
      <c r="A729" s="406" t="s">
        <v>1015</v>
      </c>
      <c r="B729" s="407" t="s">
        <v>828</v>
      </c>
      <c r="C729" s="407" t="s">
        <v>829</v>
      </c>
      <c r="D729" s="407" t="s">
        <v>894</v>
      </c>
      <c r="E729" s="407" t="s">
        <v>895</v>
      </c>
      <c r="F729" s="410">
        <v>3</v>
      </c>
      <c r="G729" s="410">
        <v>347</v>
      </c>
      <c r="H729" s="410">
        <v>1</v>
      </c>
      <c r="I729" s="410">
        <v>115.66666666666667</v>
      </c>
      <c r="J729" s="410"/>
      <c r="K729" s="410"/>
      <c r="L729" s="410"/>
      <c r="M729" s="410"/>
      <c r="N729" s="410"/>
      <c r="O729" s="410"/>
      <c r="P729" s="479"/>
      <c r="Q729" s="411"/>
    </row>
    <row r="730" spans="1:17" ht="14.4" customHeight="1" x14ac:dyDescent="0.3">
      <c r="A730" s="406" t="s">
        <v>1015</v>
      </c>
      <c r="B730" s="407" t="s">
        <v>828</v>
      </c>
      <c r="C730" s="407" t="s">
        <v>829</v>
      </c>
      <c r="D730" s="407" t="s">
        <v>902</v>
      </c>
      <c r="E730" s="407" t="s">
        <v>903</v>
      </c>
      <c r="F730" s="410"/>
      <c r="G730" s="410"/>
      <c r="H730" s="410"/>
      <c r="I730" s="410"/>
      <c r="J730" s="410">
        <v>4</v>
      </c>
      <c r="K730" s="410">
        <v>216</v>
      </c>
      <c r="L730" s="410"/>
      <c r="M730" s="410">
        <v>54</v>
      </c>
      <c r="N730" s="410"/>
      <c r="O730" s="410"/>
      <c r="P730" s="479"/>
      <c r="Q730" s="411"/>
    </row>
    <row r="731" spans="1:17" ht="14.4" customHeight="1" x14ac:dyDescent="0.3">
      <c r="A731" s="406" t="s">
        <v>1015</v>
      </c>
      <c r="B731" s="407" t="s">
        <v>828</v>
      </c>
      <c r="C731" s="407" t="s">
        <v>829</v>
      </c>
      <c r="D731" s="407" t="s">
        <v>906</v>
      </c>
      <c r="E731" s="407" t="s">
        <v>907</v>
      </c>
      <c r="F731" s="410">
        <v>159</v>
      </c>
      <c r="G731" s="410">
        <v>26646</v>
      </c>
      <c r="H731" s="410">
        <v>1</v>
      </c>
      <c r="I731" s="410">
        <v>167.58490566037736</v>
      </c>
      <c r="J731" s="410">
        <v>2</v>
      </c>
      <c r="K731" s="410">
        <v>338</v>
      </c>
      <c r="L731" s="410">
        <v>1.2684830743826465E-2</v>
      </c>
      <c r="M731" s="410">
        <v>169</v>
      </c>
      <c r="N731" s="410"/>
      <c r="O731" s="410"/>
      <c r="P731" s="479"/>
      <c r="Q731" s="411"/>
    </row>
    <row r="732" spans="1:17" ht="14.4" customHeight="1" x14ac:dyDescent="0.3">
      <c r="A732" s="406" t="s">
        <v>1016</v>
      </c>
      <c r="B732" s="407" t="s">
        <v>828</v>
      </c>
      <c r="C732" s="407" t="s">
        <v>829</v>
      </c>
      <c r="D732" s="407" t="s">
        <v>836</v>
      </c>
      <c r="E732" s="407" t="s">
        <v>837</v>
      </c>
      <c r="F732" s="410">
        <v>8</v>
      </c>
      <c r="G732" s="410">
        <v>424</v>
      </c>
      <c r="H732" s="410">
        <v>1</v>
      </c>
      <c r="I732" s="410">
        <v>53</v>
      </c>
      <c r="J732" s="410">
        <v>2</v>
      </c>
      <c r="K732" s="410">
        <v>108</v>
      </c>
      <c r="L732" s="410">
        <v>0.25471698113207547</v>
      </c>
      <c r="M732" s="410">
        <v>54</v>
      </c>
      <c r="N732" s="410"/>
      <c r="O732" s="410"/>
      <c r="P732" s="479"/>
      <c r="Q732" s="411"/>
    </row>
    <row r="733" spans="1:17" ht="14.4" customHeight="1" x14ac:dyDescent="0.3">
      <c r="A733" s="406" t="s">
        <v>1016</v>
      </c>
      <c r="B733" s="407" t="s">
        <v>828</v>
      </c>
      <c r="C733" s="407" t="s">
        <v>829</v>
      </c>
      <c r="D733" s="407" t="s">
        <v>846</v>
      </c>
      <c r="E733" s="407" t="s">
        <v>847</v>
      </c>
      <c r="F733" s="410">
        <v>4</v>
      </c>
      <c r="G733" s="410">
        <v>672</v>
      </c>
      <c r="H733" s="410">
        <v>1</v>
      </c>
      <c r="I733" s="410">
        <v>168</v>
      </c>
      <c r="J733" s="410"/>
      <c r="K733" s="410"/>
      <c r="L733" s="410"/>
      <c r="M733" s="410"/>
      <c r="N733" s="410"/>
      <c r="O733" s="410"/>
      <c r="P733" s="479"/>
      <c r="Q733" s="411"/>
    </row>
    <row r="734" spans="1:17" ht="14.4" customHeight="1" x14ac:dyDescent="0.3">
      <c r="A734" s="406" t="s">
        <v>1016</v>
      </c>
      <c r="B734" s="407" t="s">
        <v>828</v>
      </c>
      <c r="C734" s="407" t="s">
        <v>829</v>
      </c>
      <c r="D734" s="407" t="s">
        <v>850</v>
      </c>
      <c r="E734" s="407" t="s">
        <v>851</v>
      </c>
      <c r="F734" s="410">
        <v>1</v>
      </c>
      <c r="G734" s="410">
        <v>316</v>
      </c>
      <c r="H734" s="410">
        <v>1</v>
      </c>
      <c r="I734" s="410">
        <v>316</v>
      </c>
      <c r="J734" s="410"/>
      <c r="K734" s="410"/>
      <c r="L734" s="410"/>
      <c r="M734" s="410"/>
      <c r="N734" s="410"/>
      <c r="O734" s="410"/>
      <c r="P734" s="479"/>
      <c r="Q734" s="411"/>
    </row>
    <row r="735" spans="1:17" ht="14.4" customHeight="1" x14ac:dyDescent="0.3">
      <c r="A735" s="406" t="s">
        <v>1016</v>
      </c>
      <c r="B735" s="407" t="s">
        <v>828</v>
      </c>
      <c r="C735" s="407" t="s">
        <v>829</v>
      </c>
      <c r="D735" s="407" t="s">
        <v>854</v>
      </c>
      <c r="E735" s="407" t="s">
        <v>855</v>
      </c>
      <c r="F735" s="410">
        <v>19</v>
      </c>
      <c r="G735" s="410">
        <v>6422</v>
      </c>
      <c r="H735" s="410">
        <v>1</v>
      </c>
      <c r="I735" s="410">
        <v>338</v>
      </c>
      <c r="J735" s="410"/>
      <c r="K735" s="410"/>
      <c r="L735" s="410"/>
      <c r="M735" s="410"/>
      <c r="N735" s="410">
        <v>7</v>
      </c>
      <c r="O735" s="410">
        <v>2443</v>
      </c>
      <c r="P735" s="479">
        <v>0.38041108688881969</v>
      </c>
      <c r="Q735" s="411">
        <v>349</v>
      </c>
    </row>
    <row r="736" spans="1:17" ht="14.4" customHeight="1" x14ac:dyDescent="0.3">
      <c r="A736" s="406" t="s">
        <v>1016</v>
      </c>
      <c r="B736" s="407" t="s">
        <v>828</v>
      </c>
      <c r="C736" s="407" t="s">
        <v>829</v>
      </c>
      <c r="D736" s="407" t="s">
        <v>866</v>
      </c>
      <c r="E736" s="407" t="s">
        <v>867</v>
      </c>
      <c r="F736" s="410">
        <v>2</v>
      </c>
      <c r="G736" s="410">
        <v>730</v>
      </c>
      <c r="H736" s="410">
        <v>1</v>
      </c>
      <c r="I736" s="410">
        <v>365</v>
      </c>
      <c r="J736" s="410"/>
      <c r="K736" s="410"/>
      <c r="L736" s="410"/>
      <c r="M736" s="410"/>
      <c r="N736" s="410"/>
      <c r="O736" s="410"/>
      <c r="P736" s="479"/>
      <c r="Q736" s="411"/>
    </row>
    <row r="737" spans="1:17" ht="14.4" customHeight="1" x14ac:dyDescent="0.3">
      <c r="A737" s="406" t="s">
        <v>1016</v>
      </c>
      <c r="B737" s="407" t="s">
        <v>828</v>
      </c>
      <c r="C737" s="407" t="s">
        <v>829</v>
      </c>
      <c r="D737" s="407" t="s">
        <v>874</v>
      </c>
      <c r="E737" s="407" t="s">
        <v>875</v>
      </c>
      <c r="F737" s="410">
        <v>2</v>
      </c>
      <c r="G737" s="410">
        <v>1328</v>
      </c>
      <c r="H737" s="410">
        <v>1</v>
      </c>
      <c r="I737" s="410">
        <v>664</v>
      </c>
      <c r="J737" s="410"/>
      <c r="K737" s="410"/>
      <c r="L737" s="410"/>
      <c r="M737" s="410"/>
      <c r="N737" s="410"/>
      <c r="O737" s="410"/>
      <c r="P737" s="479"/>
      <c r="Q737" s="411"/>
    </row>
    <row r="738" spans="1:17" ht="14.4" customHeight="1" x14ac:dyDescent="0.3">
      <c r="A738" s="406" t="s">
        <v>1016</v>
      </c>
      <c r="B738" s="407" t="s">
        <v>828</v>
      </c>
      <c r="C738" s="407" t="s">
        <v>829</v>
      </c>
      <c r="D738" s="407" t="s">
        <v>878</v>
      </c>
      <c r="E738" s="407" t="s">
        <v>879</v>
      </c>
      <c r="F738" s="410">
        <v>2</v>
      </c>
      <c r="G738" s="410">
        <v>562</v>
      </c>
      <c r="H738" s="410">
        <v>1</v>
      </c>
      <c r="I738" s="410">
        <v>281</v>
      </c>
      <c r="J738" s="410">
        <v>1</v>
      </c>
      <c r="K738" s="410">
        <v>285</v>
      </c>
      <c r="L738" s="410">
        <v>0.50711743772241991</v>
      </c>
      <c r="M738" s="410">
        <v>285</v>
      </c>
      <c r="N738" s="410"/>
      <c r="O738" s="410"/>
      <c r="P738" s="479"/>
      <c r="Q738" s="411"/>
    </row>
    <row r="739" spans="1:17" ht="14.4" customHeight="1" x14ac:dyDescent="0.3">
      <c r="A739" s="406" t="s">
        <v>1016</v>
      </c>
      <c r="B739" s="407" t="s">
        <v>828</v>
      </c>
      <c r="C739" s="407" t="s">
        <v>829</v>
      </c>
      <c r="D739" s="407" t="s">
        <v>882</v>
      </c>
      <c r="E739" s="407" t="s">
        <v>883</v>
      </c>
      <c r="F739" s="410">
        <v>10</v>
      </c>
      <c r="G739" s="410">
        <v>4588</v>
      </c>
      <c r="H739" s="410">
        <v>1</v>
      </c>
      <c r="I739" s="410">
        <v>458.8</v>
      </c>
      <c r="J739" s="410">
        <v>3</v>
      </c>
      <c r="K739" s="410">
        <v>1386</v>
      </c>
      <c r="L739" s="410">
        <v>0.30209241499564082</v>
      </c>
      <c r="M739" s="410">
        <v>462</v>
      </c>
      <c r="N739" s="410">
        <v>7</v>
      </c>
      <c r="O739" s="410">
        <v>3458</v>
      </c>
      <c r="P739" s="479">
        <v>0.75370531822144726</v>
      </c>
      <c r="Q739" s="411">
        <v>494</v>
      </c>
    </row>
    <row r="740" spans="1:17" ht="14.4" customHeight="1" x14ac:dyDescent="0.3">
      <c r="A740" s="406" t="s">
        <v>1016</v>
      </c>
      <c r="B740" s="407" t="s">
        <v>828</v>
      </c>
      <c r="C740" s="407" t="s">
        <v>829</v>
      </c>
      <c r="D740" s="407" t="s">
        <v>886</v>
      </c>
      <c r="E740" s="407" t="s">
        <v>887</v>
      </c>
      <c r="F740" s="410">
        <v>10</v>
      </c>
      <c r="G740" s="410">
        <v>3510</v>
      </c>
      <c r="H740" s="410">
        <v>1</v>
      </c>
      <c r="I740" s="410">
        <v>351</v>
      </c>
      <c r="J740" s="410">
        <v>4</v>
      </c>
      <c r="K740" s="410">
        <v>1424</v>
      </c>
      <c r="L740" s="410">
        <v>0.40569800569800568</v>
      </c>
      <c r="M740" s="410">
        <v>356</v>
      </c>
      <c r="N740" s="410">
        <v>7</v>
      </c>
      <c r="O740" s="410">
        <v>2590</v>
      </c>
      <c r="P740" s="479">
        <v>0.7378917378917379</v>
      </c>
      <c r="Q740" s="411">
        <v>370</v>
      </c>
    </row>
    <row r="741" spans="1:17" ht="14.4" customHeight="1" x14ac:dyDescent="0.3">
      <c r="A741" s="406" t="s">
        <v>1016</v>
      </c>
      <c r="B741" s="407" t="s">
        <v>828</v>
      </c>
      <c r="C741" s="407" t="s">
        <v>829</v>
      </c>
      <c r="D741" s="407" t="s">
        <v>892</v>
      </c>
      <c r="E741" s="407" t="s">
        <v>893</v>
      </c>
      <c r="F741" s="410">
        <v>7</v>
      </c>
      <c r="G741" s="410">
        <v>727</v>
      </c>
      <c r="H741" s="410">
        <v>1</v>
      </c>
      <c r="I741" s="410">
        <v>103.85714285714286</v>
      </c>
      <c r="J741" s="410">
        <v>1</v>
      </c>
      <c r="K741" s="410">
        <v>105</v>
      </c>
      <c r="L741" s="410">
        <v>0.14442916093535077</v>
      </c>
      <c r="M741" s="410">
        <v>105</v>
      </c>
      <c r="N741" s="410">
        <v>4</v>
      </c>
      <c r="O741" s="410">
        <v>444</v>
      </c>
      <c r="P741" s="479">
        <v>0.61072902338376889</v>
      </c>
      <c r="Q741" s="411">
        <v>111</v>
      </c>
    </row>
    <row r="742" spans="1:17" ht="14.4" customHeight="1" x14ac:dyDescent="0.3">
      <c r="A742" s="406" t="s">
        <v>1016</v>
      </c>
      <c r="B742" s="407" t="s">
        <v>828</v>
      </c>
      <c r="C742" s="407" t="s">
        <v>829</v>
      </c>
      <c r="D742" s="407" t="s">
        <v>898</v>
      </c>
      <c r="E742" s="407" t="s">
        <v>899</v>
      </c>
      <c r="F742" s="410">
        <v>1</v>
      </c>
      <c r="G742" s="410">
        <v>1261</v>
      </c>
      <c r="H742" s="410">
        <v>1</v>
      </c>
      <c r="I742" s="410">
        <v>1261</v>
      </c>
      <c r="J742" s="410"/>
      <c r="K742" s="410"/>
      <c r="L742" s="410"/>
      <c r="M742" s="410"/>
      <c r="N742" s="410"/>
      <c r="O742" s="410"/>
      <c r="P742" s="479"/>
      <c r="Q742" s="411"/>
    </row>
    <row r="743" spans="1:17" ht="14.4" customHeight="1" x14ac:dyDescent="0.3">
      <c r="A743" s="406" t="s">
        <v>1016</v>
      </c>
      <c r="B743" s="407" t="s">
        <v>828</v>
      </c>
      <c r="C743" s="407" t="s">
        <v>829</v>
      </c>
      <c r="D743" s="407" t="s">
        <v>900</v>
      </c>
      <c r="E743" s="407" t="s">
        <v>901</v>
      </c>
      <c r="F743" s="410">
        <v>8</v>
      </c>
      <c r="G743" s="410">
        <v>3462</v>
      </c>
      <c r="H743" s="410">
        <v>1</v>
      </c>
      <c r="I743" s="410">
        <v>432.75</v>
      </c>
      <c r="J743" s="410">
        <v>1</v>
      </c>
      <c r="K743" s="410">
        <v>437</v>
      </c>
      <c r="L743" s="410">
        <v>0.12622761409589833</v>
      </c>
      <c r="M743" s="410">
        <v>437</v>
      </c>
      <c r="N743" s="410">
        <v>4</v>
      </c>
      <c r="O743" s="410">
        <v>1824</v>
      </c>
      <c r="P743" s="479">
        <v>0.52686308492201039</v>
      </c>
      <c r="Q743" s="411">
        <v>456</v>
      </c>
    </row>
    <row r="744" spans="1:17" ht="14.4" customHeight="1" x14ac:dyDescent="0.3">
      <c r="A744" s="406" t="s">
        <v>1016</v>
      </c>
      <c r="B744" s="407" t="s">
        <v>828</v>
      </c>
      <c r="C744" s="407" t="s">
        <v>829</v>
      </c>
      <c r="D744" s="407" t="s">
        <v>902</v>
      </c>
      <c r="E744" s="407" t="s">
        <v>903</v>
      </c>
      <c r="F744" s="410">
        <v>22</v>
      </c>
      <c r="G744" s="410">
        <v>1180</v>
      </c>
      <c r="H744" s="410">
        <v>1</v>
      </c>
      <c r="I744" s="410">
        <v>53.636363636363633</v>
      </c>
      <c r="J744" s="410">
        <v>10</v>
      </c>
      <c r="K744" s="410">
        <v>540</v>
      </c>
      <c r="L744" s="410">
        <v>0.4576271186440678</v>
      </c>
      <c r="M744" s="410">
        <v>54</v>
      </c>
      <c r="N744" s="410">
        <v>18</v>
      </c>
      <c r="O744" s="410">
        <v>1044</v>
      </c>
      <c r="P744" s="479">
        <v>0.88474576271186445</v>
      </c>
      <c r="Q744" s="411">
        <v>58</v>
      </c>
    </row>
    <row r="745" spans="1:17" ht="14.4" customHeight="1" x14ac:dyDescent="0.3">
      <c r="A745" s="406" t="s">
        <v>1016</v>
      </c>
      <c r="B745" s="407" t="s">
        <v>828</v>
      </c>
      <c r="C745" s="407" t="s">
        <v>829</v>
      </c>
      <c r="D745" s="407" t="s">
        <v>904</v>
      </c>
      <c r="E745" s="407" t="s">
        <v>905</v>
      </c>
      <c r="F745" s="410">
        <v>1</v>
      </c>
      <c r="G745" s="410">
        <v>2164</v>
      </c>
      <c r="H745" s="410">
        <v>1</v>
      </c>
      <c r="I745" s="410">
        <v>2164</v>
      </c>
      <c r="J745" s="410"/>
      <c r="K745" s="410"/>
      <c r="L745" s="410"/>
      <c r="M745" s="410"/>
      <c r="N745" s="410"/>
      <c r="O745" s="410"/>
      <c r="P745" s="479"/>
      <c r="Q745" s="411"/>
    </row>
    <row r="746" spans="1:17" ht="14.4" customHeight="1" x14ac:dyDescent="0.3">
      <c r="A746" s="406" t="s">
        <v>1016</v>
      </c>
      <c r="B746" s="407" t="s">
        <v>828</v>
      </c>
      <c r="C746" s="407" t="s">
        <v>829</v>
      </c>
      <c r="D746" s="407" t="s">
        <v>906</v>
      </c>
      <c r="E746" s="407" t="s">
        <v>907</v>
      </c>
      <c r="F746" s="410">
        <v>7</v>
      </c>
      <c r="G746" s="410">
        <v>1167</v>
      </c>
      <c r="H746" s="410">
        <v>1</v>
      </c>
      <c r="I746" s="410">
        <v>166.71428571428572</v>
      </c>
      <c r="J746" s="410"/>
      <c r="K746" s="410"/>
      <c r="L746" s="410"/>
      <c r="M746" s="410"/>
      <c r="N746" s="410"/>
      <c r="O746" s="410"/>
      <c r="P746" s="479"/>
      <c r="Q746" s="411"/>
    </row>
    <row r="747" spans="1:17" ht="14.4" customHeight="1" x14ac:dyDescent="0.3">
      <c r="A747" s="406" t="s">
        <v>1016</v>
      </c>
      <c r="B747" s="407" t="s">
        <v>828</v>
      </c>
      <c r="C747" s="407" t="s">
        <v>829</v>
      </c>
      <c r="D747" s="407" t="s">
        <v>908</v>
      </c>
      <c r="E747" s="407" t="s">
        <v>909</v>
      </c>
      <c r="F747" s="410">
        <v>4</v>
      </c>
      <c r="G747" s="410">
        <v>316</v>
      </c>
      <c r="H747" s="410">
        <v>1</v>
      </c>
      <c r="I747" s="410">
        <v>79</v>
      </c>
      <c r="J747" s="410"/>
      <c r="K747" s="410"/>
      <c r="L747" s="410"/>
      <c r="M747" s="410"/>
      <c r="N747" s="410"/>
      <c r="O747" s="410"/>
      <c r="P747" s="479"/>
      <c r="Q747" s="411"/>
    </row>
    <row r="748" spans="1:17" ht="14.4" customHeight="1" x14ac:dyDescent="0.3">
      <c r="A748" s="406" t="s">
        <v>1016</v>
      </c>
      <c r="B748" s="407" t="s">
        <v>828</v>
      </c>
      <c r="C748" s="407" t="s">
        <v>829</v>
      </c>
      <c r="D748" s="407" t="s">
        <v>914</v>
      </c>
      <c r="E748" s="407" t="s">
        <v>915</v>
      </c>
      <c r="F748" s="410">
        <v>1</v>
      </c>
      <c r="G748" s="410">
        <v>1006</v>
      </c>
      <c r="H748" s="410">
        <v>1</v>
      </c>
      <c r="I748" s="410">
        <v>1006</v>
      </c>
      <c r="J748" s="410"/>
      <c r="K748" s="410"/>
      <c r="L748" s="410"/>
      <c r="M748" s="410"/>
      <c r="N748" s="410"/>
      <c r="O748" s="410"/>
      <c r="P748" s="479"/>
      <c r="Q748" s="411"/>
    </row>
    <row r="749" spans="1:17" ht="14.4" customHeight="1" x14ac:dyDescent="0.3">
      <c r="A749" s="406" t="s">
        <v>1016</v>
      </c>
      <c r="B749" s="407" t="s">
        <v>828</v>
      </c>
      <c r="C749" s="407" t="s">
        <v>829</v>
      </c>
      <c r="D749" s="407" t="s">
        <v>918</v>
      </c>
      <c r="E749" s="407" t="s">
        <v>919</v>
      </c>
      <c r="F749" s="410">
        <v>1</v>
      </c>
      <c r="G749" s="410">
        <v>2254</v>
      </c>
      <c r="H749" s="410">
        <v>1</v>
      </c>
      <c r="I749" s="410">
        <v>2254</v>
      </c>
      <c r="J749" s="410"/>
      <c r="K749" s="410"/>
      <c r="L749" s="410"/>
      <c r="M749" s="410"/>
      <c r="N749" s="410"/>
      <c r="O749" s="410"/>
      <c r="P749" s="479"/>
      <c r="Q749" s="411"/>
    </row>
    <row r="750" spans="1:17" ht="14.4" customHeight="1" x14ac:dyDescent="0.3">
      <c r="A750" s="406" t="s">
        <v>1016</v>
      </c>
      <c r="B750" s="407" t="s">
        <v>828</v>
      </c>
      <c r="C750" s="407" t="s">
        <v>829</v>
      </c>
      <c r="D750" s="407" t="s">
        <v>920</v>
      </c>
      <c r="E750" s="407" t="s">
        <v>921</v>
      </c>
      <c r="F750" s="410">
        <v>2</v>
      </c>
      <c r="G750" s="410">
        <v>486</v>
      </c>
      <c r="H750" s="410">
        <v>1</v>
      </c>
      <c r="I750" s="410">
        <v>243</v>
      </c>
      <c r="J750" s="410"/>
      <c r="K750" s="410"/>
      <c r="L750" s="410"/>
      <c r="M750" s="410"/>
      <c r="N750" s="410"/>
      <c r="O750" s="410"/>
      <c r="P750" s="479"/>
      <c r="Q750" s="411"/>
    </row>
    <row r="751" spans="1:17" ht="14.4" customHeight="1" x14ac:dyDescent="0.3">
      <c r="A751" s="406" t="s">
        <v>1016</v>
      </c>
      <c r="B751" s="407" t="s">
        <v>828</v>
      </c>
      <c r="C751" s="407" t="s">
        <v>829</v>
      </c>
      <c r="D751" s="407" t="s">
        <v>922</v>
      </c>
      <c r="E751" s="407" t="s">
        <v>923</v>
      </c>
      <c r="F751" s="410">
        <v>12</v>
      </c>
      <c r="G751" s="410">
        <v>23916</v>
      </c>
      <c r="H751" s="410">
        <v>1</v>
      </c>
      <c r="I751" s="410">
        <v>1993</v>
      </c>
      <c r="J751" s="410"/>
      <c r="K751" s="410"/>
      <c r="L751" s="410"/>
      <c r="M751" s="410"/>
      <c r="N751" s="410"/>
      <c r="O751" s="410"/>
      <c r="P751" s="479"/>
      <c r="Q751" s="411"/>
    </row>
    <row r="752" spans="1:17" ht="14.4" customHeight="1" x14ac:dyDescent="0.3">
      <c r="A752" s="406" t="s">
        <v>1016</v>
      </c>
      <c r="B752" s="407" t="s">
        <v>828</v>
      </c>
      <c r="C752" s="407" t="s">
        <v>829</v>
      </c>
      <c r="D752" s="407" t="s">
        <v>935</v>
      </c>
      <c r="E752" s="407" t="s">
        <v>936</v>
      </c>
      <c r="F752" s="410">
        <v>2</v>
      </c>
      <c r="G752" s="410">
        <v>532</v>
      </c>
      <c r="H752" s="410">
        <v>1</v>
      </c>
      <c r="I752" s="410">
        <v>266</v>
      </c>
      <c r="J752" s="410"/>
      <c r="K752" s="410"/>
      <c r="L752" s="410"/>
      <c r="M752" s="410"/>
      <c r="N752" s="410"/>
      <c r="O752" s="410"/>
      <c r="P752" s="479"/>
      <c r="Q752" s="411"/>
    </row>
    <row r="753" spans="1:17" ht="14.4" customHeight="1" x14ac:dyDescent="0.3">
      <c r="A753" s="406" t="s">
        <v>1017</v>
      </c>
      <c r="B753" s="407" t="s">
        <v>828</v>
      </c>
      <c r="C753" s="407" t="s">
        <v>829</v>
      </c>
      <c r="D753" s="407" t="s">
        <v>836</v>
      </c>
      <c r="E753" s="407" t="s">
        <v>837</v>
      </c>
      <c r="F753" s="410">
        <v>34</v>
      </c>
      <c r="G753" s="410">
        <v>1818</v>
      </c>
      <c r="H753" s="410">
        <v>1</v>
      </c>
      <c r="I753" s="410">
        <v>53.470588235294116</v>
      </c>
      <c r="J753" s="410">
        <v>26</v>
      </c>
      <c r="K753" s="410">
        <v>1404</v>
      </c>
      <c r="L753" s="410">
        <v>0.7722772277227723</v>
      </c>
      <c r="M753" s="410">
        <v>54</v>
      </c>
      <c r="N753" s="410">
        <v>20</v>
      </c>
      <c r="O753" s="410">
        <v>1160</v>
      </c>
      <c r="P753" s="479">
        <v>0.63806380638063809</v>
      </c>
      <c r="Q753" s="411">
        <v>58</v>
      </c>
    </row>
    <row r="754" spans="1:17" ht="14.4" customHeight="1" x14ac:dyDescent="0.3">
      <c r="A754" s="406" t="s">
        <v>1017</v>
      </c>
      <c r="B754" s="407" t="s">
        <v>828</v>
      </c>
      <c r="C754" s="407" t="s">
        <v>829</v>
      </c>
      <c r="D754" s="407" t="s">
        <v>838</v>
      </c>
      <c r="E754" s="407" t="s">
        <v>839</v>
      </c>
      <c r="F754" s="410">
        <v>10</v>
      </c>
      <c r="G754" s="410">
        <v>1212</v>
      </c>
      <c r="H754" s="410">
        <v>1</v>
      </c>
      <c r="I754" s="410">
        <v>121.2</v>
      </c>
      <c r="J754" s="410">
        <v>10</v>
      </c>
      <c r="K754" s="410">
        <v>1230</v>
      </c>
      <c r="L754" s="410">
        <v>1.0148514851485149</v>
      </c>
      <c r="M754" s="410">
        <v>123</v>
      </c>
      <c r="N754" s="410">
        <v>8</v>
      </c>
      <c r="O754" s="410">
        <v>1048</v>
      </c>
      <c r="P754" s="479">
        <v>0.86468646864686471</v>
      </c>
      <c r="Q754" s="411">
        <v>131</v>
      </c>
    </row>
    <row r="755" spans="1:17" ht="14.4" customHeight="1" x14ac:dyDescent="0.3">
      <c r="A755" s="406" t="s">
        <v>1017</v>
      </c>
      <c r="B755" s="407" t="s">
        <v>828</v>
      </c>
      <c r="C755" s="407" t="s">
        <v>829</v>
      </c>
      <c r="D755" s="407" t="s">
        <v>840</v>
      </c>
      <c r="E755" s="407" t="s">
        <v>841</v>
      </c>
      <c r="F755" s="410">
        <v>3</v>
      </c>
      <c r="G755" s="410">
        <v>526</v>
      </c>
      <c r="H755" s="410">
        <v>1</v>
      </c>
      <c r="I755" s="410">
        <v>175.33333333333334</v>
      </c>
      <c r="J755" s="410">
        <v>1</v>
      </c>
      <c r="K755" s="410">
        <v>177</v>
      </c>
      <c r="L755" s="410">
        <v>0.3365019011406844</v>
      </c>
      <c r="M755" s="410">
        <v>177</v>
      </c>
      <c r="N755" s="410">
        <v>1</v>
      </c>
      <c r="O755" s="410">
        <v>189</v>
      </c>
      <c r="P755" s="479">
        <v>0.35931558935361219</v>
      </c>
      <c r="Q755" s="411">
        <v>189</v>
      </c>
    </row>
    <row r="756" spans="1:17" ht="14.4" customHeight="1" x14ac:dyDescent="0.3">
      <c r="A756" s="406" t="s">
        <v>1017</v>
      </c>
      <c r="B756" s="407" t="s">
        <v>828</v>
      </c>
      <c r="C756" s="407" t="s">
        <v>829</v>
      </c>
      <c r="D756" s="407" t="s">
        <v>846</v>
      </c>
      <c r="E756" s="407" t="s">
        <v>847</v>
      </c>
      <c r="F756" s="410">
        <v>6</v>
      </c>
      <c r="G756" s="410">
        <v>1020</v>
      </c>
      <c r="H756" s="410">
        <v>1</v>
      </c>
      <c r="I756" s="410">
        <v>170</v>
      </c>
      <c r="J756" s="410">
        <v>4</v>
      </c>
      <c r="K756" s="410">
        <v>688</v>
      </c>
      <c r="L756" s="410">
        <v>0.67450980392156867</v>
      </c>
      <c r="M756" s="410">
        <v>172</v>
      </c>
      <c r="N756" s="410">
        <v>1</v>
      </c>
      <c r="O756" s="410">
        <v>179</v>
      </c>
      <c r="P756" s="479">
        <v>0.17549019607843136</v>
      </c>
      <c r="Q756" s="411">
        <v>179</v>
      </c>
    </row>
    <row r="757" spans="1:17" ht="14.4" customHeight="1" x14ac:dyDescent="0.3">
      <c r="A757" s="406" t="s">
        <v>1017</v>
      </c>
      <c r="B757" s="407" t="s">
        <v>828</v>
      </c>
      <c r="C757" s="407" t="s">
        <v>829</v>
      </c>
      <c r="D757" s="407" t="s">
        <v>850</v>
      </c>
      <c r="E757" s="407" t="s">
        <v>851</v>
      </c>
      <c r="F757" s="410"/>
      <c r="G757" s="410"/>
      <c r="H757" s="410"/>
      <c r="I757" s="410"/>
      <c r="J757" s="410">
        <v>2</v>
      </c>
      <c r="K757" s="410">
        <v>644</v>
      </c>
      <c r="L757" s="410"/>
      <c r="M757" s="410">
        <v>322</v>
      </c>
      <c r="N757" s="410">
        <v>2</v>
      </c>
      <c r="O757" s="410">
        <v>670</v>
      </c>
      <c r="P757" s="479"/>
      <c r="Q757" s="411">
        <v>335</v>
      </c>
    </row>
    <row r="758" spans="1:17" ht="14.4" customHeight="1" x14ac:dyDescent="0.3">
      <c r="A758" s="406" t="s">
        <v>1017</v>
      </c>
      <c r="B758" s="407" t="s">
        <v>828</v>
      </c>
      <c r="C758" s="407" t="s">
        <v>829</v>
      </c>
      <c r="D758" s="407" t="s">
        <v>852</v>
      </c>
      <c r="E758" s="407" t="s">
        <v>853</v>
      </c>
      <c r="F758" s="410"/>
      <c r="G758" s="410"/>
      <c r="H758" s="410"/>
      <c r="I758" s="410"/>
      <c r="J758" s="410">
        <v>1</v>
      </c>
      <c r="K758" s="410">
        <v>439</v>
      </c>
      <c r="L758" s="410"/>
      <c r="M758" s="410">
        <v>439</v>
      </c>
      <c r="N758" s="410"/>
      <c r="O758" s="410"/>
      <c r="P758" s="479"/>
      <c r="Q758" s="411"/>
    </row>
    <row r="759" spans="1:17" ht="14.4" customHeight="1" x14ac:dyDescent="0.3">
      <c r="A759" s="406" t="s">
        <v>1017</v>
      </c>
      <c r="B759" s="407" t="s">
        <v>828</v>
      </c>
      <c r="C759" s="407" t="s">
        <v>829</v>
      </c>
      <c r="D759" s="407" t="s">
        <v>854</v>
      </c>
      <c r="E759" s="407" t="s">
        <v>855</v>
      </c>
      <c r="F759" s="410">
        <v>21</v>
      </c>
      <c r="G759" s="410">
        <v>7140</v>
      </c>
      <c r="H759" s="410">
        <v>1</v>
      </c>
      <c r="I759" s="410">
        <v>340</v>
      </c>
      <c r="J759" s="410">
        <v>11</v>
      </c>
      <c r="K759" s="410">
        <v>3751</v>
      </c>
      <c r="L759" s="410">
        <v>0.52535014005602243</v>
      </c>
      <c r="M759" s="410">
        <v>341</v>
      </c>
      <c r="N759" s="410">
        <v>8</v>
      </c>
      <c r="O759" s="410">
        <v>2792</v>
      </c>
      <c r="P759" s="479">
        <v>0.39103641456582633</v>
      </c>
      <c r="Q759" s="411">
        <v>349</v>
      </c>
    </row>
    <row r="760" spans="1:17" ht="14.4" customHeight="1" x14ac:dyDescent="0.3">
      <c r="A760" s="406" t="s">
        <v>1017</v>
      </c>
      <c r="B760" s="407" t="s">
        <v>828</v>
      </c>
      <c r="C760" s="407" t="s">
        <v>829</v>
      </c>
      <c r="D760" s="407" t="s">
        <v>866</v>
      </c>
      <c r="E760" s="407" t="s">
        <v>867</v>
      </c>
      <c r="F760" s="410">
        <v>3</v>
      </c>
      <c r="G760" s="410">
        <v>1111</v>
      </c>
      <c r="H760" s="410">
        <v>1</v>
      </c>
      <c r="I760" s="410">
        <v>370.33333333333331</v>
      </c>
      <c r="J760" s="410">
        <v>1</v>
      </c>
      <c r="K760" s="410">
        <v>376</v>
      </c>
      <c r="L760" s="410">
        <v>0.33843384338433841</v>
      </c>
      <c r="M760" s="410">
        <v>376</v>
      </c>
      <c r="N760" s="410">
        <v>1</v>
      </c>
      <c r="O760" s="410">
        <v>387</v>
      </c>
      <c r="P760" s="479">
        <v>0.34833483348334832</v>
      </c>
      <c r="Q760" s="411">
        <v>387</v>
      </c>
    </row>
    <row r="761" spans="1:17" ht="14.4" customHeight="1" x14ac:dyDescent="0.3">
      <c r="A761" s="406" t="s">
        <v>1017</v>
      </c>
      <c r="B761" s="407" t="s">
        <v>828</v>
      </c>
      <c r="C761" s="407" t="s">
        <v>829</v>
      </c>
      <c r="D761" s="407" t="s">
        <v>874</v>
      </c>
      <c r="E761" s="407" t="s">
        <v>875</v>
      </c>
      <c r="F761" s="410">
        <v>3</v>
      </c>
      <c r="G761" s="410">
        <v>2008</v>
      </c>
      <c r="H761" s="410">
        <v>1</v>
      </c>
      <c r="I761" s="410">
        <v>669.33333333333337</v>
      </c>
      <c r="J761" s="410">
        <v>1</v>
      </c>
      <c r="K761" s="410">
        <v>676</v>
      </c>
      <c r="L761" s="410">
        <v>0.33665338645418325</v>
      </c>
      <c r="M761" s="410">
        <v>676</v>
      </c>
      <c r="N761" s="410">
        <v>1</v>
      </c>
      <c r="O761" s="410">
        <v>704</v>
      </c>
      <c r="P761" s="479">
        <v>0.35059760956175301</v>
      </c>
      <c r="Q761" s="411">
        <v>704</v>
      </c>
    </row>
    <row r="762" spans="1:17" ht="14.4" customHeight="1" x14ac:dyDescent="0.3">
      <c r="A762" s="406" t="s">
        <v>1017</v>
      </c>
      <c r="B762" s="407" t="s">
        <v>828</v>
      </c>
      <c r="C762" s="407" t="s">
        <v>829</v>
      </c>
      <c r="D762" s="407" t="s">
        <v>878</v>
      </c>
      <c r="E762" s="407" t="s">
        <v>879</v>
      </c>
      <c r="F762" s="410">
        <v>23</v>
      </c>
      <c r="G762" s="410">
        <v>6496</v>
      </c>
      <c r="H762" s="410">
        <v>1</v>
      </c>
      <c r="I762" s="410">
        <v>282.43478260869563</v>
      </c>
      <c r="J762" s="410">
        <v>17</v>
      </c>
      <c r="K762" s="410">
        <v>4845</v>
      </c>
      <c r="L762" s="410">
        <v>0.74584359605911332</v>
      </c>
      <c r="M762" s="410">
        <v>285</v>
      </c>
      <c r="N762" s="410">
        <v>15</v>
      </c>
      <c r="O762" s="410">
        <v>4560</v>
      </c>
      <c r="P762" s="479">
        <v>0.70197044334975367</v>
      </c>
      <c r="Q762" s="411">
        <v>304</v>
      </c>
    </row>
    <row r="763" spans="1:17" ht="14.4" customHeight="1" x14ac:dyDescent="0.3">
      <c r="A763" s="406" t="s">
        <v>1017</v>
      </c>
      <c r="B763" s="407" t="s">
        <v>828</v>
      </c>
      <c r="C763" s="407" t="s">
        <v>829</v>
      </c>
      <c r="D763" s="407" t="s">
        <v>882</v>
      </c>
      <c r="E763" s="407" t="s">
        <v>883</v>
      </c>
      <c r="F763" s="410">
        <v>2</v>
      </c>
      <c r="G763" s="410">
        <v>920</v>
      </c>
      <c r="H763" s="410">
        <v>1</v>
      </c>
      <c r="I763" s="410">
        <v>460</v>
      </c>
      <c r="J763" s="410">
        <v>2</v>
      </c>
      <c r="K763" s="410">
        <v>924</v>
      </c>
      <c r="L763" s="410">
        <v>1.0043478260869565</v>
      </c>
      <c r="M763" s="410">
        <v>462</v>
      </c>
      <c r="N763" s="410">
        <v>3</v>
      </c>
      <c r="O763" s="410">
        <v>1482</v>
      </c>
      <c r="P763" s="479">
        <v>1.6108695652173912</v>
      </c>
      <c r="Q763" s="411">
        <v>494</v>
      </c>
    </row>
    <row r="764" spans="1:17" ht="14.4" customHeight="1" x14ac:dyDescent="0.3">
      <c r="A764" s="406" t="s">
        <v>1017</v>
      </c>
      <c r="B764" s="407" t="s">
        <v>828</v>
      </c>
      <c r="C764" s="407" t="s">
        <v>829</v>
      </c>
      <c r="D764" s="407" t="s">
        <v>886</v>
      </c>
      <c r="E764" s="407" t="s">
        <v>887</v>
      </c>
      <c r="F764" s="410">
        <v>31</v>
      </c>
      <c r="G764" s="410">
        <v>10878</v>
      </c>
      <c r="H764" s="410">
        <v>1</v>
      </c>
      <c r="I764" s="410">
        <v>350.90322580645159</v>
      </c>
      <c r="J764" s="410">
        <v>20</v>
      </c>
      <c r="K764" s="410">
        <v>7120</v>
      </c>
      <c r="L764" s="410">
        <v>0.65453208310351163</v>
      </c>
      <c r="M764" s="410">
        <v>356</v>
      </c>
      <c r="N764" s="410">
        <v>19</v>
      </c>
      <c r="O764" s="410">
        <v>7030</v>
      </c>
      <c r="P764" s="479">
        <v>0.6462585034013606</v>
      </c>
      <c r="Q764" s="411">
        <v>370</v>
      </c>
    </row>
    <row r="765" spans="1:17" ht="14.4" customHeight="1" x14ac:dyDescent="0.3">
      <c r="A765" s="406" t="s">
        <v>1017</v>
      </c>
      <c r="B765" s="407" t="s">
        <v>828</v>
      </c>
      <c r="C765" s="407" t="s">
        <v>829</v>
      </c>
      <c r="D765" s="407" t="s">
        <v>892</v>
      </c>
      <c r="E765" s="407" t="s">
        <v>893</v>
      </c>
      <c r="F765" s="410"/>
      <c r="G765" s="410"/>
      <c r="H765" s="410"/>
      <c r="I765" s="410"/>
      <c r="J765" s="410"/>
      <c r="K765" s="410"/>
      <c r="L765" s="410"/>
      <c r="M765" s="410"/>
      <c r="N765" s="410">
        <v>2</v>
      </c>
      <c r="O765" s="410">
        <v>222</v>
      </c>
      <c r="P765" s="479"/>
      <c r="Q765" s="411">
        <v>111</v>
      </c>
    </row>
    <row r="766" spans="1:17" ht="14.4" customHeight="1" x14ac:dyDescent="0.3">
      <c r="A766" s="406" t="s">
        <v>1017</v>
      </c>
      <c r="B766" s="407" t="s">
        <v>828</v>
      </c>
      <c r="C766" s="407" t="s">
        <v>829</v>
      </c>
      <c r="D766" s="407" t="s">
        <v>894</v>
      </c>
      <c r="E766" s="407" t="s">
        <v>895</v>
      </c>
      <c r="F766" s="410">
        <v>5</v>
      </c>
      <c r="G766" s="410">
        <v>577</v>
      </c>
      <c r="H766" s="410">
        <v>1</v>
      </c>
      <c r="I766" s="410">
        <v>115.4</v>
      </c>
      <c r="J766" s="410">
        <v>1</v>
      </c>
      <c r="K766" s="410">
        <v>117</v>
      </c>
      <c r="L766" s="410">
        <v>0.2027729636048527</v>
      </c>
      <c r="M766" s="410">
        <v>117</v>
      </c>
      <c r="N766" s="410">
        <v>1</v>
      </c>
      <c r="O766" s="410">
        <v>125</v>
      </c>
      <c r="P766" s="479">
        <v>0.21663778162911612</v>
      </c>
      <c r="Q766" s="411">
        <v>125</v>
      </c>
    </row>
    <row r="767" spans="1:17" ht="14.4" customHeight="1" x14ac:dyDescent="0.3">
      <c r="A767" s="406" t="s">
        <v>1017</v>
      </c>
      <c r="B767" s="407" t="s">
        <v>828</v>
      </c>
      <c r="C767" s="407" t="s">
        <v>829</v>
      </c>
      <c r="D767" s="407" t="s">
        <v>896</v>
      </c>
      <c r="E767" s="407" t="s">
        <v>897</v>
      </c>
      <c r="F767" s="410">
        <v>1</v>
      </c>
      <c r="G767" s="410">
        <v>461</v>
      </c>
      <c r="H767" s="410">
        <v>1</v>
      </c>
      <c r="I767" s="410">
        <v>461</v>
      </c>
      <c r="J767" s="410"/>
      <c r="K767" s="410"/>
      <c r="L767" s="410"/>
      <c r="M767" s="410"/>
      <c r="N767" s="410"/>
      <c r="O767" s="410"/>
      <c r="P767" s="479"/>
      <c r="Q767" s="411"/>
    </row>
    <row r="768" spans="1:17" ht="14.4" customHeight="1" x14ac:dyDescent="0.3">
      <c r="A768" s="406" t="s">
        <v>1017</v>
      </c>
      <c r="B768" s="407" t="s">
        <v>828</v>
      </c>
      <c r="C768" s="407" t="s">
        <v>829</v>
      </c>
      <c r="D768" s="407" t="s">
        <v>900</v>
      </c>
      <c r="E768" s="407" t="s">
        <v>901</v>
      </c>
      <c r="F768" s="410">
        <v>2</v>
      </c>
      <c r="G768" s="410">
        <v>868</v>
      </c>
      <c r="H768" s="410">
        <v>1</v>
      </c>
      <c r="I768" s="410">
        <v>434</v>
      </c>
      <c r="J768" s="410">
        <v>2</v>
      </c>
      <c r="K768" s="410">
        <v>874</v>
      </c>
      <c r="L768" s="410">
        <v>1.0069124423963134</v>
      </c>
      <c r="M768" s="410">
        <v>437</v>
      </c>
      <c r="N768" s="410">
        <v>1</v>
      </c>
      <c r="O768" s="410">
        <v>456</v>
      </c>
      <c r="P768" s="479">
        <v>0.52534562211981561</v>
      </c>
      <c r="Q768" s="411">
        <v>456</v>
      </c>
    </row>
    <row r="769" spans="1:17" ht="14.4" customHeight="1" x14ac:dyDescent="0.3">
      <c r="A769" s="406" t="s">
        <v>1017</v>
      </c>
      <c r="B769" s="407" t="s">
        <v>828</v>
      </c>
      <c r="C769" s="407" t="s">
        <v>829</v>
      </c>
      <c r="D769" s="407" t="s">
        <v>902</v>
      </c>
      <c r="E769" s="407" t="s">
        <v>903</v>
      </c>
      <c r="F769" s="410">
        <v>20</v>
      </c>
      <c r="G769" s="410">
        <v>1072</v>
      </c>
      <c r="H769" s="410">
        <v>1</v>
      </c>
      <c r="I769" s="410">
        <v>53.6</v>
      </c>
      <c r="J769" s="410">
        <v>6</v>
      </c>
      <c r="K769" s="410">
        <v>324</v>
      </c>
      <c r="L769" s="410">
        <v>0.30223880597014924</v>
      </c>
      <c r="M769" s="410">
        <v>54</v>
      </c>
      <c r="N769" s="410">
        <v>18</v>
      </c>
      <c r="O769" s="410">
        <v>1044</v>
      </c>
      <c r="P769" s="479">
        <v>0.97388059701492535</v>
      </c>
      <c r="Q769" s="411">
        <v>58</v>
      </c>
    </row>
    <row r="770" spans="1:17" ht="14.4" customHeight="1" x14ac:dyDescent="0.3">
      <c r="A770" s="406" t="s">
        <v>1017</v>
      </c>
      <c r="B770" s="407" t="s">
        <v>828</v>
      </c>
      <c r="C770" s="407" t="s">
        <v>829</v>
      </c>
      <c r="D770" s="407" t="s">
        <v>906</v>
      </c>
      <c r="E770" s="407" t="s">
        <v>907</v>
      </c>
      <c r="F770" s="410">
        <v>36</v>
      </c>
      <c r="G770" s="410">
        <v>5982</v>
      </c>
      <c r="H770" s="410">
        <v>1</v>
      </c>
      <c r="I770" s="410">
        <v>166.16666666666666</v>
      </c>
      <c r="J770" s="410">
        <v>21</v>
      </c>
      <c r="K770" s="410">
        <v>3549</v>
      </c>
      <c r="L770" s="410">
        <v>0.59327983951855567</v>
      </c>
      <c r="M770" s="410">
        <v>169</v>
      </c>
      <c r="N770" s="410">
        <v>26</v>
      </c>
      <c r="O770" s="410">
        <v>4550</v>
      </c>
      <c r="P770" s="479">
        <v>0.76061517886994312</v>
      </c>
      <c r="Q770" s="411">
        <v>175</v>
      </c>
    </row>
    <row r="771" spans="1:17" ht="14.4" customHeight="1" x14ac:dyDescent="0.3">
      <c r="A771" s="406" t="s">
        <v>1017</v>
      </c>
      <c r="B771" s="407" t="s">
        <v>828</v>
      </c>
      <c r="C771" s="407" t="s">
        <v>829</v>
      </c>
      <c r="D771" s="407" t="s">
        <v>908</v>
      </c>
      <c r="E771" s="407" t="s">
        <v>909</v>
      </c>
      <c r="F771" s="410">
        <v>6</v>
      </c>
      <c r="G771" s="410">
        <v>478</v>
      </c>
      <c r="H771" s="410">
        <v>1</v>
      </c>
      <c r="I771" s="410">
        <v>79.666666666666671</v>
      </c>
      <c r="J771" s="410">
        <v>2</v>
      </c>
      <c r="K771" s="410">
        <v>162</v>
      </c>
      <c r="L771" s="410">
        <v>0.33891213389121339</v>
      </c>
      <c r="M771" s="410">
        <v>81</v>
      </c>
      <c r="N771" s="410">
        <v>2</v>
      </c>
      <c r="O771" s="410">
        <v>170</v>
      </c>
      <c r="P771" s="479">
        <v>0.35564853556485354</v>
      </c>
      <c r="Q771" s="411">
        <v>85</v>
      </c>
    </row>
    <row r="772" spans="1:17" ht="14.4" customHeight="1" x14ac:dyDescent="0.3">
      <c r="A772" s="406" t="s">
        <v>1017</v>
      </c>
      <c r="B772" s="407" t="s">
        <v>828</v>
      </c>
      <c r="C772" s="407" t="s">
        <v>829</v>
      </c>
      <c r="D772" s="407" t="s">
        <v>910</v>
      </c>
      <c r="E772" s="407" t="s">
        <v>911</v>
      </c>
      <c r="F772" s="410">
        <v>8</v>
      </c>
      <c r="G772" s="410">
        <v>1292</v>
      </c>
      <c r="H772" s="410">
        <v>1</v>
      </c>
      <c r="I772" s="410">
        <v>161.5</v>
      </c>
      <c r="J772" s="410">
        <v>7</v>
      </c>
      <c r="K772" s="410">
        <v>1141</v>
      </c>
      <c r="L772" s="410">
        <v>0.88312693498452011</v>
      </c>
      <c r="M772" s="410">
        <v>163</v>
      </c>
      <c r="N772" s="410">
        <v>7</v>
      </c>
      <c r="O772" s="410">
        <v>1183</v>
      </c>
      <c r="P772" s="479">
        <v>0.91563467492260064</v>
      </c>
      <c r="Q772" s="411">
        <v>169</v>
      </c>
    </row>
    <row r="773" spans="1:17" ht="14.4" customHeight="1" x14ac:dyDescent="0.3">
      <c r="A773" s="406" t="s">
        <v>1017</v>
      </c>
      <c r="B773" s="407" t="s">
        <v>828</v>
      </c>
      <c r="C773" s="407" t="s">
        <v>829</v>
      </c>
      <c r="D773" s="407" t="s">
        <v>920</v>
      </c>
      <c r="E773" s="407" t="s">
        <v>921</v>
      </c>
      <c r="F773" s="410">
        <v>2</v>
      </c>
      <c r="G773" s="410">
        <v>489</v>
      </c>
      <c r="H773" s="410">
        <v>1</v>
      </c>
      <c r="I773" s="410">
        <v>244.5</v>
      </c>
      <c r="J773" s="410">
        <v>1</v>
      </c>
      <c r="K773" s="410">
        <v>247</v>
      </c>
      <c r="L773" s="410">
        <v>0.50511247443762786</v>
      </c>
      <c r="M773" s="410">
        <v>247</v>
      </c>
      <c r="N773" s="410">
        <v>1</v>
      </c>
      <c r="O773" s="410">
        <v>263</v>
      </c>
      <c r="P773" s="479">
        <v>0.53783231083844585</v>
      </c>
      <c r="Q773" s="411">
        <v>263</v>
      </c>
    </row>
    <row r="774" spans="1:17" ht="14.4" customHeight="1" x14ac:dyDescent="0.3">
      <c r="A774" s="406" t="s">
        <v>1017</v>
      </c>
      <c r="B774" s="407" t="s">
        <v>828</v>
      </c>
      <c r="C774" s="407" t="s">
        <v>829</v>
      </c>
      <c r="D774" s="407" t="s">
        <v>922</v>
      </c>
      <c r="E774" s="407" t="s">
        <v>923</v>
      </c>
      <c r="F774" s="410">
        <v>1</v>
      </c>
      <c r="G774" s="410">
        <v>2006</v>
      </c>
      <c r="H774" s="410">
        <v>1</v>
      </c>
      <c r="I774" s="410">
        <v>2006</v>
      </c>
      <c r="J774" s="410">
        <v>1</v>
      </c>
      <c r="K774" s="410">
        <v>2012</v>
      </c>
      <c r="L774" s="410">
        <v>1.0029910269192424</v>
      </c>
      <c r="M774" s="410">
        <v>2012</v>
      </c>
      <c r="N774" s="410"/>
      <c r="O774" s="410"/>
      <c r="P774" s="479"/>
      <c r="Q774" s="411"/>
    </row>
    <row r="775" spans="1:17" ht="14.4" customHeight="1" x14ac:dyDescent="0.3">
      <c r="A775" s="406" t="s">
        <v>1018</v>
      </c>
      <c r="B775" s="407" t="s">
        <v>828</v>
      </c>
      <c r="C775" s="407" t="s">
        <v>829</v>
      </c>
      <c r="D775" s="407" t="s">
        <v>834</v>
      </c>
      <c r="E775" s="407" t="s">
        <v>835</v>
      </c>
      <c r="F775" s="410"/>
      <c r="G775" s="410"/>
      <c r="H775" s="410"/>
      <c r="I775" s="410"/>
      <c r="J775" s="410">
        <v>0</v>
      </c>
      <c r="K775" s="410">
        <v>0</v>
      </c>
      <c r="L775" s="410"/>
      <c r="M775" s="410"/>
      <c r="N775" s="410"/>
      <c r="O775" s="410"/>
      <c r="P775" s="479"/>
      <c r="Q775" s="411"/>
    </row>
    <row r="776" spans="1:17" ht="14.4" customHeight="1" x14ac:dyDescent="0.3">
      <c r="A776" s="406" t="s">
        <v>1018</v>
      </c>
      <c r="B776" s="407" t="s">
        <v>828</v>
      </c>
      <c r="C776" s="407" t="s">
        <v>829</v>
      </c>
      <c r="D776" s="407" t="s">
        <v>836</v>
      </c>
      <c r="E776" s="407" t="s">
        <v>837</v>
      </c>
      <c r="F776" s="410">
        <v>142</v>
      </c>
      <c r="G776" s="410">
        <v>7620</v>
      </c>
      <c r="H776" s="410">
        <v>1</v>
      </c>
      <c r="I776" s="410">
        <v>53.661971830985912</v>
      </c>
      <c r="J776" s="410">
        <v>218</v>
      </c>
      <c r="K776" s="410">
        <v>11772</v>
      </c>
      <c r="L776" s="410">
        <v>1.5448818897637795</v>
      </c>
      <c r="M776" s="410">
        <v>54</v>
      </c>
      <c r="N776" s="410">
        <v>142</v>
      </c>
      <c r="O776" s="410">
        <v>8236</v>
      </c>
      <c r="P776" s="479">
        <v>1.0808398950131233</v>
      </c>
      <c r="Q776" s="411">
        <v>58</v>
      </c>
    </row>
    <row r="777" spans="1:17" ht="14.4" customHeight="1" x14ac:dyDescent="0.3">
      <c r="A777" s="406" t="s">
        <v>1018</v>
      </c>
      <c r="B777" s="407" t="s">
        <v>828</v>
      </c>
      <c r="C777" s="407" t="s">
        <v>829</v>
      </c>
      <c r="D777" s="407" t="s">
        <v>838</v>
      </c>
      <c r="E777" s="407" t="s">
        <v>839</v>
      </c>
      <c r="F777" s="410"/>
      <c r="G777" s="410"/>
      <c r="H777" s="410"/>
      <c r="I777" s="410"/>
      <c r="J777" s="410">
        <v>2</v>
      </c>
      <c r="K777" s="410">
        <v>246</v>
      </c>
      <c r="L777" s="410"/>
      <c r="M777" s="410">
        <v>123</v>
      </c>
      <c r="N777" s="410"/>
      <c r="O777" s="410"/>
      <c r="P777" s="479"/>
      <c r="Q777" s="411"/>
    </row>
    <row r="778" spans="1:17" ht="14.4" customHeight="1" x14ac:dyDescent="0.3">
      <c r="A778" s="406" t="s">
        <v>1018</v>
      </c>
      <c r="B778" s="407" t="s">
        <v>828</v>
      </c>
      <c r="C778" s="407" t="s">
        <v>829</v>
      </c>
      <c r="D778" s="407" t="s">
        <v>846</v>
      </c>
      <c r="E778" s="407" t="s">
        <v>847</v>
      </c>
      <c r="F778" s="410">
        <v>64</v>
      </c>
      <c r="G778" s="410">
        <v>10881</v>
      </c>
      <c r="H778" s="410">
        <v>1</v>
      </c>
      <c r="I778" s="410">
        <v>170.015625</v>
      </c>
      <c r="J778" s="410">
        <v>86</v>
      </c>
      <c r="K778" s="410">
        <v>14792</v>
      </c>
      <c r="L778" s="410">
        <v>1.3594338755629078</v>
      </c>
      <c r="M778" s="410">
        <v>172</v>
      </c>
      <c r="N778" s="410">
        <v>67</v>
      </c>
      <c r="O778" s="410">
        <v>11993</v>
      </c>
      <c r="P778" s="479">
        <v>1.1021964892932634</v>
      </c>
      <c r="Q778" s="411">
        <v>179</v>
      </c>
    </row>
    <row r="779" spans="1:17" ht="14.4" customHeight="1" x14ac:dyDescent="0.3">
      <c r="A779" s="406" t="s">
        <v>1018</v>
      </c>
      <c r="B779" s="407" t="s">
        <v>828</v>
      </c>
      <c r="C779" s="407" t="s">
        <v>829</v>
      </c>
      <c r="D779" s="407" t="s">
        <v>848</v>
      </c>
      <c r="E779" s="407" t="s">
        <v>849</v>
      </c>
      <c r="F779" s="410">
        <v>2</v>
      </c>
      <c r="G779" s="410">
        <v>1062</v>
      </c>
      <c r="H779" s="410">
        <v>1</v>
      </c>
      <c r="I779" s="410">
        <v>531</v>
      </c>
      <c r="J779" s="410">
        <v>1</v>
      </c>
      <c r="K779" s="410">
        <v>533</v>
      </c>
      <c r="L779" s="410">
        <v>0.50188323917137478</v>
      </c>
      <c r="M779" s="410">
        <v>533</v>
      </c>
      <c r="N779" s="410"/>
      <c r="O779" s="410"/>
      <c r="P779" s="479"/>
      <c r="Q779" s="411"/>
    </row>
    <row r="780" spans="1:17" ht="14.4" customHeight="1" x14ac:dyDescent="0.3">
      <c r="A780" s="406" t="s">
        <v>1018</v>
      </c>
      <c r="B780" s="407" t="s">
        <v>828</v>
      </c>
      <c r="C780" s="407" t="s">
        <v>829</v>
      </c>
      <c r="D780" s="407" t="s">
        <v>850</v>
      </c>
      <c r="E780" s="407" t="s">
        <v>851</v>
      </c>
      <c r="F780" s="410">
        <v>133</v>
      </c>
      <c r="G780" s="410">
        <v>42400</v>
      </c>
      <c r="H780" s="410">
        <v>1</v>
      </c>
      <c r="I780" s="410">
        <v>318.79699248120301</v>
      </c>
      <c r="J780" s="410">
        <v>236</v>
      </c>
      <c r="K780" s="410">
        <v>75992</v>
      </c>
      <c r="L780" s="410">
        <v>1.7922641509433963</v>
      </c>
      <c r="M780" s="410">
        <v>322</v>
      </c>
      <c r="N780" s="410">
        <v>115</v>
      </c>
      <c r="O780" s="410">
        <v>38525</v>
      </c>
      <c r="P780" s="479">
        <v>0.90860849056603776</v>
      </c>
      <c r="Q780" s="411">
        <v>335</v>
      </c>
    </row>
    <row r="781" spans="1:17" ht="14.4" customHeight="1" x14ac:dyDescent="0.3">
      <c r="A781" s="406" t="s">
        <v>1018</v>
      </c>
      <c r="B781" s="407" t="s">
        <v>828</v>
      </c>
      <c r="C781" s="407" t="s">
        <v>829</v>
      </c>
      <c r="D781" s="407" t="s">
        <v>852</v>
      </c>
      <c r="E781" s="407" t="s">
        <v>853</v>
      </c>
      <c r="F781" s="410">
        <v>58</v>
      </c>
      <c r="G781" s="410">
        <v>25344</v>
      </c>
      <c r="H781" s="410">
        <v>1</v>
      </c>
      <c r="I781" s="410">
        <v>436.9655172413793</v>
      </c>
      <c r="J781" s="410">
        <v>86</v>
      </c>
      <c r="K781" s="410">
        <v>37754</v>
      </c>
      <c r="L781" s="410">
        <v>1.4896622474747474</v>
      </c>
      <c r="M781" s="410">
        <v>439</v>
      </c>
      <c r="N781" s="410">
        <v>49</v>
      </c>
      <c r="O781" s="410">
        <v>22442</v>
      </c>
      <c r="P781" s="479">
        <v>0.88549558080808077</v>
      </c>
      <c r="Q781" s="411">
        <v>458</v>
      </c>
    </row>
    <row r="782" spans="1:17" ht="14.4" customHeight="1" x14ac:dyDescent="0.3">
      <c r="A782" s="406" t="s">
        <v>1018</v>
      </c>
      <c r="B782" s="407" t="s">
        <v>828</v>
      </c>
      <c r="C782" s="407" t="s">
        <v>829</v>
      </c>
      <c r="D782" s="407" t="s">
        <v>854</v>
      </c>
      <c r="E782" s="407" t="s">
        <v>855</v>
      </c>
      <c r="F782" s="410">
        <v>536</v>
      </c>
      <c r="G782" s="410">
        <v>181718</v>
      </c>
      <c r="H782" s="410">
        <v>1</v>
      </c>
      <c r="I782" s="410">
        <v>339.0261194029851</v>
      </c>
      <c r="J782" s="410">
        <v>926</v>
      </c>
      <c r="K782" s="410">
        <v>315766</v>
      </c>
      <c r="L782" s="410">
        <v>1.7376704564214882</v>
      </c>
      <c r="M782" s="410">
        <v>341</v>
      </c>
      <c r="N782" s="410">
        <v>610</v>
      </c>
      <c r="O782" s="410">
        <v>212890</v>
      </c>
      <c r="P782" s="479">
        <v>1.171540518825873</v>
      </c>
      <c r="Q782" s="411">
        <v>349</v>
      </c>
    </row>
    <row r="783" spans="1:17" ht="14.4" customHeight="1" x14ac:dyDescent="0.3">
      <c r="A783" s="406" t="s">
        <v>1018</v>
      </c>
      <c r="B783" s="407" t="s">
        <v>828</v>
      </c>
      <c r="C783" s="407" t="s">
        <v>829</v>
      </c>
      <c r="D783" s="407" t="s">
        <v>862</v>
      </c>
      <c r="E783" s="407" t="s">
        <v>863</v>
      </c>
      <c r="F783" s="410">
        <v>1</v>
      </c>
      <c r="G783" s="410">
        <v>109</v>
      </c>
      <c r="H783" s="410">
        <v>1</v>
      </c>
      <c r="I783" s="410">
        <v>109</v>
      </c>
      <c r="J783" s="410"/>
      <c r="K783" s="410"/>
      <c r="L783" s="410"/>
      <c r="M783" s="410"/>
      <c r="N783" s="410">
        <v>2</v>
      </c>
      <c r="O783" s="410">
        <v>234</v>
      </c>
      <c r="P783" s="479">
        <v>2.1467889908256881</v>
      </c>
      <c r="Q783" s="411">
        <v>117</v>
      </c>
    </row>
    <row r="784" spans="1:17" ht="14.4" customHeight="1" x14ac:dyDescent="0.3">
      <c r="A784" s="406" t="s">
        <v>1018</v>
      </c>
      <c r="B784" s="407" t="s">
        <v>828</v>
      </c>
      <c r="C784" s="407" t="s">
        <v>829</v>
      </c>
      <c r="D784" s="407" t="s">
        <v>864</v>
      </c>
      <c r="E784" s="407" t="s">
        <v>865</v>
      </c>
      <c r="F784" s="410"/>
      <c r="G784" s="410"/>
      <c r="H784" s="410"/>
      <c r="I784" s="410"/>
      <c r="J784" s="410">
        <v>1</v>
      </c>
      <c r="K784" s="410">
        <v>47</v>
      </c>
      <c r="L784" s="410"/>
      <c r="M784" s="410">
        <v>47</v>
      </c>
      <c r="N784" s="410">
        <v>1</v>
      </c>
      <c r="O784" s="410">
        <v>49</v>
      </c>
      <c r="P784" s="479"/>
      <c r="Q784" s="411">
        <v>49</v>
      </c>
    </row>
    <row r="785" spans="1:17" ht="14.4" customHeight="1" x14ac:dyDescent="0.3">
      <c r="A785" s="406" t="s">
        <v>1018</v>
      </c>
      <c r="B785" s="407" t="s">
        <v>828</v>
      </c>
      <c r="C785" s="407" t="s">
        <v>829</v>
      </c>
      <c r="D785" s="407" t="s">
        <v>866</v>
      </c>
      <c r="E785" s="407" t="s">
        <v>867</v>
      </c>
      <c r="F785" s="410">
        <v>2</v>
      </c>
      <c r="G785" s="410">
        <v>738</v>
      </c>
      <c r="H785" s="410">
        <v>1</v>
      </c>
      <c r="I785" s="410">
        <v>369</v>
      </c>
      <c r="J785" s="410">
        <v>2</v>
      </c>
      <c r="K785" s="410">
        <v>752</v>
      </c>
      <c r="L785" s="410">
        <v>1.018970189701897</v>
      </c>
      <c r="M785" s="410">
        <v>376</v>
      </c>
      <c r="N785" s="410"/>
      <c r="O785" s="410"/>
      <c r="P785" s="479"/>
      <c r="Q785" s="411"/>
    </row>
    <row r="786" spans="1:17" ht="14.4" customHeight="1" x14ac:dyDescent="0.3">
      <c r="A786" s="406" t="s">
        <v>1018</v>
      </c>
      <c r="B786" s="407" t="s">
        <v>828</v>
      </c>
      <c r="C786" s="407" t="s">
        <v>829</v>
      </c>
      <c r="D786" s="407" t="s">
        <v>868</v>
      </c>
      <c r="E786" s="407" t="s">
        <v>869</v>
      </c>
      <c r="F786" s="410">
        <v>8</v>
      </c>
      <c r="G786" s="410">
        <v>296</v>
      </c>
      <c r="H786" s="410">
        <v>1</v>
      </c>
      <c r="I786" s="410">
        <v>37</v>
      </c>
      <c r="J786" s="410">
        <v>4</v>
      </c>
      <c r="K786" s="410">
        <v>148</v>
      </c>
      <c r="L786" s="410">
        <v>0.5</v>
      </c>
      <c r="M786" s="410">
        <v>37</v>
      </c>
      <c r="N786" s="410">
        <v>2</v>
      </c>
      <c r="O786" s="410">
        <v>76</v>
      </c>
      <c r="P786" s="479">
        <v>0.25675675675675674</v>
      </c>
      <c r="Q786" s="411">
        <v>38</v>
      </c>
    </row>
    <row r="787" spans="1:17" ht="14.4" customHeight="1" x14ac:dyDescent="0.3">
      <c r="A787" s="406" t="s">
        <v>1018</v>
      </c>
      <c r="B787" s="407" t="s">
        <v>828</v>
      </c>
      <c r="C787" s="407" t="s">
        <v>829</v>
      </c>
      <c r="D787" s="407" t="s">
        <v>874</v>
      </c>
      <c r="E787" s="407" t="s">
        <v>875</v>
      </c>
      <c r="F787" s="410">
        <v>10</v>
      </c>
      <c r="G787" s="410">
        <v>6680</v>
      </c>
      <c r="H787" s="410">
        <v>1</v>
      </c>
      <c r="I787" s="410">
        <v>668</v>
      </c>
      <c r="J787" s="410">
        <v>7</v>
      </c>
      <c r="K787" s="410">
        <v>4732</v>
      </c>
      <c r="L787" s="410">
        <v>0.70838323353293409</v>
      </c>
      <c r="M787" s="410">
        <v>676</v>
      </c>
      <c r="N787" s="410">
        <v>11</v>
      </c>
      <c r="O787" s="410">
        <v>7744</v>
      </c>
      <c r="P787" s="479">
        <v>1.1592814371257485</v>
      </c>
      <c r="Q787" s="411">
        <v>704</v>
      </c>
    </row>
    <row r="788" spans="1:17" ht="14.4" customHeight="1" x14ac:dyDescent="0.3">
      <c r="A788" s="406" t="s">
        <v>1018</v>
      </c>
      <c r="B788" s="407" t="s">
        <v>828</v>
      </c>
      <c r="C788" s="407" t="s">
        <v>829</v>
      </c>
      <c r="D788" s="407" t="s">
        <v>876</v>
      </c>
      <c r="E788" s="407" t="s">
        <v>877</v>
      </c>
      <c r="F788" s="410"/>
      <c r="G788" s="410"/>
      <c r="H788" s="410"/>
      <c r="I788" s="410"/>
      <c r="J788" s="410">
        <v>4</v>
      </c>
      <c r="K788" s="410">
        <v>552</v>
      </c>
      <c r="L788" s="410"/>
      <c r="M788" s="410">
        <v>138</v>
      </c>
      <c r="N788" s="410">
        <v>2</v>
      </c>
      <c r="O788" s="410">
        <v>294</v>
      </c>
      <c r="P788" s="479"/>
      <c r="Q788" s="411">
        <v>147</v>
      </c>
    </row>
    <row r="789" spans="1:17" ht="14.4" customHeight="1" x14ac:dyDescent="0.3">
      <c r="A789" s="406" t="s">
        <v>1018</v>
      </c>
      <c r="B789" s="407" t="s">
        <v>828</v>
      </c>
      <c r="C789" s="407" t="s">
        <v>829</v>
      </c>
      <c r="D789" s="407" t="s">
        <v>878</v>
      </c>
      <c r="E789" s="407" t="s">
        <v>879</v>
      </c>
      <c r="F789" s="410">
        <v>5</v>
      </c>
      <c r="G789" s="410">
        <v>1414</v>
      </c>
      <c r="H789" s="410">
        <v>1</v>
      </c>
      <c r="I789" s="410">
        <v>282.8</v>
      </c>
      <c r="J789" s="410">
        <v>6</v>
      </c>
      <c r="K789" s="410">
        <v>1710</v>
      </c>
      <c r="L789" s="410">
        <v>1.2093352192362092</v>
      </c>
      <c r="M789" s="410">
        <v>285</v>
      </c>
      <c r="N789" s="410">
        <v>6</v>
      </c>
      <c r="O789" s="410">
        <v>1824</v>
      </c>
      <c r="P789" s="479">
        <v>1.2899575671852899</v>
      </c>
      <c r="Q789" s="411">
        <v>304</v>
      </c>
    </row>
    <row r="790" spans="1:17" ht="14.4" customHeight="1" x14ac:dyDescent="0.3">
      <c r="A790" s="406" t="s">
        <v>1018</v>
      </c>
      <c r="B790" s="407" t="s">
        <v>828</v>
      </c>
      <c r="C790" s="407" t="s">
        <v>829</v>
      </c>
      <c r="D790" s="407" t="s">
        <v>882</v>
      </c>
      <c r="E790" s="407" t="s">
        <v>883</v>
      </c>
      <c r="F790" s="410">
        <v>84</v>
      </c>
      <c r="G790" s="410">
        <v>38520</v>
      </c>
      <c r="H790" s="410">
        <v>1</v>
      </c>
      <c r="I790" s="410">
        <v>458.57142857142856</v>
      </c>
      <c r="J790" s="410">
        <v>141</v>
      </c>
      <c r="K790" s="410">
        <v>65142</v>
      </c>
      <c r="L790" s="410">
        <v>1.6911214953271028</v>
      </c>
      <c r="M790" s="410">
        <v>462</v>
      </c>
      <c r="N790" s="410">
        <v>83</v>
      </c>
      <c r="O790" s="410">
        <v>41002</v>
      </c>
      <c r="P790" s="479">
        <v>1.0644340602284528</v>
      </c>
      <c r="Q790" s="411">
        <v>494</v>
      </c>
    </row>
    <row r="791" spans="1:17" ht="14.4" customHeight="1" x14ac:dyDescent="0.3">
      <c r="A791" s="406" t="s">
        <v>1018</v>
      </c>
      <c r="B791" s="407" t="s">
        <v>828</v>
      </c>
      <c r="C791" s="407" t="s">
        <v>829</v>
      </c>
      <c r="D791" s="407" t="s">
        <v>886</v>
      </c>
      <c r="E791" s="407" t="s">
        <v>887</v>
      </c>
      <c r="F791" s="410">
        <v>93</v>
      </c>
      <c r="G791" s="410">
        <v>32724</v>
      </c>
      <c r="H791" s="410">
        <v>1</v>
      </c>
      <c r="I791" s="410">
        <v>351.87096774193549</v>
      </c>
      <c r="J791" s="410">
        <v>144</v>
      </c>
      <c r="K791" s="410">
        <v>51264</v>
      </c>
      <c r="L791" s="410">
        <v>1.5665566556655666</v>
      </c>
      <c r="M791" s="410">
        <v>356</v>
      </c>
      <c r="N791" s="410">
        <v>89</v>
      </c>
      <c r="O791" s="410">
        <v>32930</v>
      </c>
      <c r="P791" s="479">
        <v>1.0062950739518397</v>
      </c>
      <c r="Q791" s="411">
        <v>370</v>
      </c>
    </row>
    <row r="792" spans="1:17" ht="14.4" customHeight="1" x14ac:dyDescent="0.3">
      <c r="A792" s="406" t="s">
        <v>1018</v>
      </c>
      <c r="B792" s="407" t="s">
        <v>828</v>
      </c>
      <c r="C792" s="407" t="s">
        <v>829</v>
      </c>
      <c r="D792" s="407" t="s">
        <v>888</v>
      </c>
      <c r="E792" s="407" t="s">
        <v>889</v>
      </c>
      <c r="F792" s="410">
        <v>5</v>
      </c>
      <c r="G792" s="410">
        <v>14472</v>
      </c>
      <c r="H792" s="410">
        <v>1</v>
      </c>
      <c r="I792" s="410">
        <v>2894.4</v>
      </c>
      <c r="J792" s="410">
        <v>6</v>
      </c>
      <c r="K792" s="410">
        <v>17502</v>
      </c>
      <c r="L792" s="410">
        <v>1.2093698175787728</v>
      </c>
      <c r="M792" s="410">
        <v>2917</v>
      </c>
      <c r="N792" s="410">
        <v>1</v>
      </c>
      <c r="O792" s="410">
        <v>3105</v>
      </c>
      <c r="P792" s="479">
        <v>0.21455223880597016</v>
      </c>
      <c r="Q792" s="411">
        <v>3105</v>
      </c>
    </row>
    <row r="793" spans="1:17" ht="14.4" customHeight="1" x14ac:dyDescent="0.3">
      <c r="A793" s="406" t="s">
        <v>1018</v>
      </c>
      <c r="B793" s="407" t="s">
        <v>828</v>
      </c>
      <c r="C793" s="407" t="s">
        <v>829</v>
      </c>
      <c r="D793" s="407" t="s">
        <v>892</v>
      </c>
      <c r="E793" s="407" t="s">
        <v>893</v>
      </c>
      <c r="F793" s="410">
        <v>11</v>
      </c>
      <c r="G793" s="410">
        <v>1144</v>
      </c>
      <c r="H793" s="410">
        <v>1</v>
      </c>
      <c r="I793" s="410">
        <v>104</v>
      </c>
      <c r="J793" s="410">
        <v>21</v>
      </c>
      <c r="K793" s="410">
        <v>2205</v>
      </c>
      <c r="L793" s="410">
        <v>1.9274475524475525</v>
      </c>
      <c r="M793" s="410">
        <v>105</v>
      </c>
      <c r="N793" s="410">
        <v>5</v>
      </c>
      <c r="O793" s="410">
        <v>555</v>
      </c>
      <c r="P793" s="479">
        <v>0.48513986013986016</v>
      </c>
      <c r="Q793" s="411">
        <v>111</v>
      </c>
    </row>
    <row r="794" spans="1:17" ht="14.4" customHeight="1" x14ac:dyDescent="0.3">
      <c r="A794" s="406" t="s">
        <v>1018</v>
      </c>
      <c r="B794" s="407" t="s">
        <v>828</v>
      </c>
      <c r="C794" s="407" t="s">
        <v>829</v>
      </c>
      <c r="D794" s="407" t="s">
        <v>894</v>
      </c>
      <c r="E794" s="407" t="s">
        <v>895</v>
      </c>
      <c r="F794" s="410"/>
      <c r="G794" s="410"/>
      <c r="H794" s="410"/>
      <c r="I794" s="410"/>
      <c r="J794" s="410">
        <v>1</v>
      </c>
      <c r="K794" s="410">
        <v>117</v>
      </c>
      <c r="L794" s="410"/>
      <c r="M794" s="410">
        <v>117</v>
      </c>
      <c r="N794" s="410">
        <v>1</v>
      </c>
      <c r="O794" s="410">
        <v>125</v>
      </c>
      <c r="P794" s="479"/>
      <c r="Q794" s="411">
        <v>125</v>
      </c>
    </row>
    <row r="795" spans="1:17" ht="14.4" customHeight="1" x14ac:dyDescent="0.3">
      <c r="A795" s="406" t="s">
        <v>1018</v>
      </c>
      <c r="B795" s="407" t="s">
        <v>828</v>
      </c>
      <c r="C795" s="407" t="s">
        <v>829</v>
      </c>
      <c r="D795" s="407" t="s">
        <v>896</v>
      </c>
      <c r="E795" s="407" t="s">
        <v>897</v>
      </c>
      <c r="F795" s="410">
        <v>6</v>
      </c>
      <c r="G795" s="410">
        <v>2754</v>
      </c>
      <c r="H795" s="410">
        <v>1</v>
      </c>
      <c r="I795" s="410">
        <v>459</v>
      </c>
      <c r="J795" s="410"/>
      <c r="K795" s="410"/>
      <c r="L795" s="410"/>
      <c r="M795" s="410"/>
      <c r="N795" s="410">
        <v>5</v>
      </c>
      <c r="O795" s="410">
        <v>2475</v>
      </c>
      <c r="P795" s="479">
        <v>0.89869281045751637</v>
      </c>
      <c r="Q795" s="411">
        <v>495</v>
      </c>
    </row>
    <row r="796" spans="1:17" ht="14.4" customHeight="1" x14ac:dyDescent="0.3">
      <c r="A796" s="406" t="s">
        <v>1018</v>
      </c>
      <c r="B796" s="407" t="s">
        <v>828</v>
      </c>
      <c r="C796" s="407" t="s">
        <v>829</v>
      </c>
      <c r="D796" s="407" t="s">
        <v>898</v>
      </c>
      <c r="E796" s="407" t="s">
        <v>899</v>
      </c>
      <c r="F796" s="410">
        <v>7</v>
      </c>
      <c r="G796" s="410">
        <v>8747</v>
      </c>
      <c r="H796" s="410">
        <v>1</v>
      </c>
      <c r="I796" s="410">
        <v>1249.5714285714287</v>
      </c>
      <c r="J796" s="410">
        <v>7</v>
      </c>
      <c r="K796" s="410">
        <v>8876</v>
      </c>
      <c r="L796" s="410">
        <v>1.014747913570367</v>
      </c>
      <c r="M796" s="410">
        <v>1268</v>
      </c>
      <c r="N796" s="410">
        <v>6</v>
      </c>
      <c r="O796" s="410">
        <v>7698</v>
      </c>
      <c r="P796" s="479">
        <v>0.88007316794329482</v>
      </c>
      <c r="Q796" s="411">
        <v>1283</v>
      </c>
    </row>
    <row r="797" spans="1:17" ht="14.4" customHeight="1" x14ac:dyDescent="0.3">
      <c r="A797" s="406" t="s">
        <v>1018</v>
      </c>
      <c r="B797" s="407" t="s">
        <v>828</v>
      </c>
      <c r="C797" s="407" t="s">
        <v>829</v>
      </c>
      <c r="D797" s="407" t="s">
        <v>900</v>
      </c>
      <c r="E797" s="407" t="s">
        <v>901</v>
      </c>
      <c r="F797" s="410">
        <v>135</v>
      </c>
      <c r="G797" s="410">
        <v>58375</v>
      </c>
      <c r="H797" s="410">
        <v>1</v>
      </c>
      <c r="I797" s="410">
        <v>432.40740740740739</v>
      </c>
      <c r="J797" s="410">
        <v>225</v>
      </c>
      <c r="K797" s="410">
        <v>98325</v>
      </c>
      <c r="L797" s="410">
        <v>1.6843683083511778</v>
      </c>
      <c r="M797" s="410">
        <v>437</v>
      </c>
      <c r="N797" s="410">
        <v>112</v>
      </c>
      <c r="O797" s="410">
        <v>51072</v>
      </c>
      <c r="P797" s="479">
        <v>0.87489507494646679</v>
      </c>
      <c r="Q797" s="411">
        <v>456</v>
      </c>
    </row>
    <row r="798" spans="1:17" ht="14.4" customHeight="1" x14ac:dyDescent="0.3">
      <c r="A798" s="406" t="s">
        <v>1018</v>
      </c>
      <c r="B798" s="407" t="s">
        <v>828</v>
      </c>
      <c r="C798" s="407" t="s">
        <v>829</v>
      </c>
      <c r="D798" s="407" t="s">
        <v>902</v>
      </c>
      <c r="E798" s="407" t="s">
        <v>903</v>
      </c>
      <c r="F798" s="410">
        <v>62</v>
      </c>
      <c r="G798" s="410">
        <v>3326</v>
      </c>
      <c r="H798" s="410">
        <v>1</v>
      </c>
      <c r="I798" s="410">
        <v>53.645161290322584</v>
      </c>
      <c r="J798" s="410">
        <v>84</v>
      </c>
      <c r="K798" s="410">
        <v>4536</v>
      </c>
      <c r="L798" s="410">
        <v>1.3638003607937463</v>
      </c>
      <c r="M798" s="410">
        <v>54</v>
      </c>
      <c r="N798" s="410">
        <v>38</v>
      </c>
      <c r="O798" s="410">
        <v>2204</v>
      </c>
      <c r="P798" s="479">
        <v>0.6626578472639808</v>
      </c>
      <c r="Q798" s="411">
        <v>58</v>
      </c>
    </row>
    <row r="799" spans="1:17" ht="14.4" customHeight="1" x14ac:dyDescent="0.3">
      <c r="A799" s="406" t="s">
        <v>1018</v>
      </c>
      <c r="B799" s="407" t="s">
        <v>828</v>
      </c>
      <c r="C799" s="407" t="s">
        <v>829</v>
      </c>
      <c r="D799" s="407" t="s">
        <v>1019</v>
      </c>
      <c r="E799" s="407" t="s">
        <v>1020</v>
      </c>
      <c r="F799" s="410"/>
      <c r="G799" s="410"/>
      <c r="H799" s="410"/>
      <c r="I799" s="410"/>
      <c r="J799" s="410">
        <v>8</v>
      </c>
      <c r="K799" s="410">
        <v>75568</v>
      </c>
      <c r="L799" s="410"/>
      <c r="M799" s="410">
        <v>9446</v>
      </c>
      <c r="N799" s="410">
        <v>4</v>
      </c>
      <c r="O799" s="410">
        <v>39012</v>
      </c>
      <c r="P799" s="479"/>
      <c r="Q799" s="411">
        <v>9753</v>
      </c>
    </row>
    <row r="800" spans="1:17" ht="14.4" customHeight="1" x14ac:dyDescent="0.3">
      <c r="A800" s="406" t="s">
        <v>1018</v>
      </c>
      <c r="B800" s="407" t="s">
        <v>828</v>
      </c>
      <c r="C800" s="407" t="s">
        <v>829</v>
      </c>
      <c r="D800" s="407" t="s">
        <v>906</v>
      </c>
      <c r="E800" s="407" t="s">
        <v>907</v>
      </c>
      <c r="F800" s="410">
        <v>17</v>
      </c>
      <c r="G800" s="410">
        <v>2820</v>
      </c>
      <c r="H800" s="410">
        <v>1</v>
      </c>
      <c r="I800" s="410">
        <v>165.88235294117646</v>
      </c>
      <c r="J800" s="410">
        <v>11</v>
      </c>
      <c r="K800" s="410">
        <v>1859</v>
      </c>
      <c r="L800" s="410">
        <v>0.65921985815602835</v>
      </c>
      <c r="M800" s="410">
        <v>169</v>
      </c>
      <c r="N800" s="410">
        <v>4</v>
      </c>
      <c r="O800" s="410">
        <v>700</v>
      </c>
      <c r="P800" s="479">
        <v>0.24822695035460993</v>
      </c>
      <c r="Q800" s="411">
        <v>175</v>
      </c>
    </row>
    <row r="801" spans="1:17" ht="14.4" customHeight="1" x14ac:dyDescent="0.3">
      <c r="A801" s="406" t="s">
        <v>1018</v>
      </c>
      <c r="B801" s="407" t="s">
        <v>828</v>
      </c>
      <c r="C801" s="407" t="s">
        <v>829</v>
      </c>
      <c r="D801" s="407" t="s">
        <v>908</v>
      </c>
      <c r="E801" s="407" t="s">
        <v>909</v>
      </c>
      <c r="F801" s="410">
        <v>41</v>
      </c>
      <c r="G801" s="410">
        <v>3264</v>
      </c>
      <c r="H801" s="410">
        <v>1</v>
      </c>
      <c r="I801" s="410">
        <v>79.609756097560975</v>
      </c>
      <c r="J801" s="410">
        <v>32</v>
      </c>
      <c r="K801" s="410">
        <v>2592</v>
      </c>
      <c r="L801" s="410">
        <v>0.79411764705882348</v>
      </c>
      <c r="M801" s="410">
        <v>81</v>
      </c>
      <c r="N801" s="410">
        <v>35</v>
      </c>
      <c r="O801" s="410">
        <v>2975</v>
      </c>
      <c r="P801" s="479">
        <v>0.91145833333333337</v>
      </c>
      <c r="Q801" s="411">
        <v>85</v>
      </c>
    </row>
    <row r="802" spans="1:17" ht="14.4" customHeight="1" x14ac:dyDescent="0.3">
      <c r="A802" s="406" t="s">
        <v>1018</v>
      </c>
      <c r="B802" s="407" t="s">
        <v>828</v>
      </c>
      <c r="C802" s="407" t="s">
        <v>829</v>
      </c>
      <c r="D802" s="407" t="s">
        <v>910</v>
      </c>
      <c r="E802" s="407" t="s">
        <v>911</v>
      </c>
      <c r="F802" s="410">
        <v>55</v>
      </c>
      <c r="G802" s="410">
        <v>8872</v>
      </c>
      <c r="H802" s="410">
        <v>1</v>
      </c>
      <c r="I802" s="410">
        <v>161.30909090909091</v>
      </c>
      <c r="J802" s="410">
        <v>82</v>
      </c>
      <c r="K802" s="410">
        <v>13366</v>
      </c>
      <c r="L802" s="410">
        <v>1.5065374211000901</v>
      </c>
      <c r="M802" s="410">
        <v>163</v>
      </c>
      <c r="N802" s="410">
        <v>43</v>
      </c>
      <c r="O802" s="410">
        <v>7267</v>
      </c>
      <c r="P802" s="479">
        <v>0.81909377817853923</v>
      </c>
      <c r="Q802" s="411">
        <v>169</v>
      </c>
    </row>
    <row r="803" spans="1:17" ht="14.4" customHeight="1" x14ac:dyDescent="0.3">
      <c r="A803" s="406" t="s">
        <v>1018</v>
      </c>
      <c r="B803" s="407" t="s">
        <v>828</v>
      </c>
      <c r="C803" s="407" t="s">
        <v>829</v>
      </c>
      <c r="D803" s="407" t="s">
        <v>912</v>
      </c>
      <c r="E803" s="407" t="s">
        <v>913</v>
      </c>
      <c r="F803" s="410">
        <v>8</v>
      </c>
      <c r="G803" s="410">
        <v>222</v>
      </c>
      <c r="H803" s="410">
        <v>1</v>
      </c>
      <c r="I803" s="410">
        <v>27.75</v>
      </c>
      <c r="J803" s="410">
        <v>3</v>
      </c>
      <c r="K803" s="410">
        <v>84</v>
      </c>
      <c r="L803" s="410">
        <v>0.3783783783783784</v>
      </c>
      <c r="M803" s="410">
        <v>28</v>
      </c>
      <c r="N803" s="410">
        <v>1</v>
      </c>
      <c r="O803" s="410">
        <v>29</v>
      </c>
      <c r="P803" s="479">
        <v>0.13063063063063063</v>
      </c>
      <c r="Q803" s="411">
        <v>29</v>
      </c>
    </row>
    <row r="804" spans="1:17" ht="14.4" customHeight="1" x14ac:dyDescent="0.3">
      <c r="A804" s="406" t="s">
        <v>1018</v>
      </c>
      <c r="B804" s="407" t="s">
        <v>828</v>
      </c>
      <c r="C804" s="407" t="s">
        <v>829</v>
      </c>
      <c r="D804" s="407" t="s">
        <v>914</v>
      </c>
      <c r="E804" s="407" t="s">
        <v>915</v>
      </c>
      <c r="F804" s="410">
        <v>40</v>
      </c>
      <c r="G804" s="410">
        <v>40112</v>
      </c>
      <c r="H804" s="410">
        <v>1</v>
      </c>
      <c r="I804" s="410">
        <v>1002.8</v>
      </c>
      <c r="J804" s="410">
        <v>58</v>
      </c>
      <c r="K804" s="410">
        <v>58464</v>
      </c>
      <c r="L804" s="410">
        <v>1.4575189469485441</v>
      </c>
      <c r="M804" s="410">
        <v>1008</v>
      </c>
      <c r="N804" s="410">
        <v>33</v>
      </c>
      <c r="O804" s="410">
        <v>33363</v>
      </c>
      <c r="P804" s="479">
        <v>0.83174611088950934</v>
      </c>
      <c r="Q804" s="411">
        <v>1011</v>
      </c>
    </row>
    <row r="805" spans="1:17" ht="14.4" customHeight="1" x14ac:dyDescent="0.3">
      <c r="A805" s="406" t="s">
        <v>1018</v>
      </c>
      <c r="B805" s="407" t="s">
        <v>828</v>
      </c>
      <c r="C805" s="407" t="s">
        <v>829</v>
      </c>
      <c r="D805" s="407" t="s">
        <v>916</v>
      </c>
      <c r="E805" s="407" t="s">
        <v>917</v>
      </c>
      <c r="F805" s="410">
        <v>3</v>
      </c>
      <c r="G805" s="410">
        <v>505</v>
      </c>
      <c r="H805" s="410">
        <v>1</v>
      </c>
      <c r="I805" s="410">
        <v>168.33333333333334</v>
      </c>
      <c r="J805" s="410">
        <v>1</v>
      </c>
      <c r="K805" s="410">
        <v>170</v>
      </c>
      <c r="L805" s="410">
        <v>0.33663366336633666</v>
      </c>
      <c r="M805" s="410">
        <v>170</v>
      </c>
      <c r="N805" s="410">
        <v>2</v>
      </c>
      <c r="O805" s="410">
        <v>352</v>
      </c>
      <c r="P805" s="479">
        <v>0.69702970297029698</v>
      </c>
      <c r="Q805" s="411">
        <v>176</v>
      </c>
    </row>
    <row r="806" spans="1:17" ht="14.4" customHeight="1" x14ac:dyDescent="0.3">
      <c r="A806" s="406" t="s">
        <v>1018</v>
      </c>
      <c r="B806" s="407" t="s">
        <v>828</v>
      </c>
      <c r="C806" s="407" t="s">
        <v>829</v>
      </c>
      <c r="D806" s="407" t="s">
        <v>918</v>
      </c>
      <c r="E806" s="407" t="s">
        <v>919</v>
      </c>
      <c r="F806" s="410">
        <v>40</v>
      </c>
      <c r="G806" s="410">
        <v>89488</v>
      </c>
      <c r="H806" s="410">
        <v>1</v>
      </c>
      <c r="I806" s="410">
        <v>2237.1999999999998</v>
      </c>
      <c r="J806" s="410">
        <v>43</v>
      </c>
      <c r="K806" s="410">
        <v>97352</v>
      </c>
      <c r="L806" s="410">
        <v>1.0878777042731986</v>
      </c>
      <c r="M806" s="410">
        <v>2264</v>
      </c>
      <c r="N806" s="410">
        <v>30</v>
      </c>
      <c r="O806" s="410">
        <v>68820</v>
      </c>
      <c r="P806" s="479">
        <v>0.76904165921687828</v>
      </c>
      <c r="Q806" s="411">
        <v>2294</v>
      </c>
    </row>
    <row r="807" spans="1:17" ht="14.4" customHeight="1" x14ac:dyDescent="0.3">
      <c r="A807" s="406" t="s">
        <v>1018</v>
      </c>
      <c r="B807" s="407" t="s">
        <v>828</v>
      </c>
      <c r="C807" s="407" t="s">
        <v>829</v>
      </c>
      <c r="D807" s="407" t="s">
        <v>920</v>
      </c>
      <c r="E807" s="407" t="s">
        <v>921</v>
      </c>
      <c r="F807" s="410">
        <v>15</v>
      </c>
      <c r="G807" s="410">
        <v>3678</v>
      </c>
      <c r="H807" s="410">
        <v>1</v>
      </c>
      <c r="I807" s="410">
        <v>245.2</v>
      </c>
      <c r="J807" s="410">
        <v>8</v>
      </c>
      <c r="K807" s="410">
        <v>1976</v>
      </c>
      <c r="L807" s="410">
        <v>0.53724850462207718</v>
      </c>
      <c r="M807" s="410">
        <v>247</v>
      </c>
      <c r="N807" s="410">
        <v>8</v>
      </c>
      <c r="O807" s="410">
        <v>2104</v>
      </c>
      <c r="P807" s="479">
        <v>0.57205002718868947</v>
      </c>
      <c r="Q807" s="411">
        <v>263</v>
      </c>
    </row>
    <row r="808" spans="1:17" ht="14.4" customHeight="1" x14ac:dyDescent="0.3">
      <c r="A808" s="406" t="s">
        <v>1018</v>
      </c>
      <c r="B808" s="407" t="s">
        <v>828</v>
      </c>
      <c r="C808" s="407" t="s">
        <v>829</v>
      </c>
      <c r="D808" s="407" t="s">
        <v>922</v>
      </c>
      <c r="E808" s="407" t="s">
        <v>923</v>
      </c>
      <c r="F808" s="410">
        <v>24</v>
      </c>
      <c r="G808" s="410">
        <v>48079</v>
      </c>
      <c r="H808" s="410">
        <v>1</v>
      </c>
      <c r="I808" s="410">
        <v>2003.2916666666667</v>
      </c>
      <c r="J808" s="410">
        <v>52</v>
      </c>
      <c r="K808" s="410">
        <v>104624</v>
      </c>
      <c r="L808" s="410">
        <v>2.1760851931196572</v>
      </c>
      <c r="M808" s="410">
        <v>2012</v>
      </c>
      <c r="N808" s="410">
        <v>21</v>
      </c>
      <c r="O808" s="410">
        <v>44730</v>
      </c>
      <c r="P808" s="479">
        <v>0.93034380914744486</v>
      </c>
      <c r="Q808" s="411">
        <v>2130</v>
      </c>
    </row>
    <row r="809" spans="1:17" ht="14.4" customHeight="1" x14ac:dyDescent="0.3">
      <c r="A809" s="406" t="s">
        <v>1018</v>
      </c>
      <c r="B809" s="407" t="s">
        <v>828</v>
      </c>
      <c r="C809" s="407" t="s">
        <v>829</v>
      </c>
      <c r="D809" s="407" t="s">
        <v>924</v>
      </c>
      <c r="E809" s="407" t="s">
        <v>925</v>
      </c>
      <c r="F809" s="410">
        <v>1</v>
      </c>
      <c r="G809" s="410">
        <v>225</v>
      </c>
      <c r="H809" s="410">
        <v>1</v>
      </c>
      <c r="I809" s="410">
        <v>225</v>
      </c>
      <c r="J809" s="410"/>
      <c r="K809" s="410"/>
      <c r="L809" s="410"/>
      <c r="M809" s="410"/>
      <c r="N809" s="410">
        <v>2</v>
      </c>
      <c r="O809" s="410">
        <v>484</v>
      </c>
      <c r="P809" s="479">
        <v>2.1511111111111112</v>
      </c>
      <c r="Q809" s="411">
        <v>242</v>
      </c>
    </row>
    <row r="810" spans="1:17" ht="14.4" customHeight="1" x14ac:dyDescent="0.3">
      <c r="A810" s="406" t="s">
        <v>1018</v>
      </c>
      <c r="B810" s="407" t="s">
        <v>828</v>
      </c>
      <c r="C810" s="407" t="s">
        <v>829</v>
      </c>
      <c r="D810" s="407" t="s">
        <v>926</v>
      </c>
      <c r="E810" s="407" t="s">
        <v>927</v>
      </c>
      <c r="F810" s="410"/>
      <c r="G810" s="410"/>
      <c r="H810" s="410"/>
      <c r="I810" s="410"/>
      <c r="J810" s="410"/>
      <c r="K810" s="410"/>
      <c r="L810" s="410"/>
      <c r="M810" s="410"/>
      <c r="N810" s="410">
        <v>1</v>
      </c>
      <c r="O810" s="410">
        <v>423</v>
      </c>
      <c r="P810" s="479"/>
      <c r="Q810" s="411">
        <v>423</v>
      </c>
    </row>
    <row r="811" spans="1:17" ht="14.4" customHeight="1" x14ac:dyDescent="0.3">
      <c r="A811" s="406" t="s">
        <v>1018</v>
      </c>
      <c r="B811" s="407" t="s">
        <v>828</v>
      </c>
      <c r="C811" s="407" t="s">
        <v>829</v>
      </c>
      <c r="D811" s="407" t="s">
        <v>931</v>
      </c>
      <c r="E811" s="407" t="s">
        <v>932</v>
      </c>
      <c r="F811" s="410"/>
      <c r="G811" s="410"/>
      <c r="H811" s="410"/>
      <c r="I811" s="410"/>
      <c r="J811" s="410"/>
      <c r="K811" s="410"/>
      <c r="L811" s="410"/>
      <c r="M811" s="410"/>
      <c r="N811" s="410">
        <v>1</v>
      </c>
      <c r="O811" s="410">
        <v>5216</v>
      </c>
      <c r="P811" s="479"/>
      <c r="Q811" s="411">
        <v>5216</v>
      </c>
    </row>
    <row r="812" spans="1:17" ht="14.4" customHeight="1" x14ac:dyDescent="0.3">
      <c r="A812" s="406" t="s">
        <v>1018</v>
      </c>
      <c r="B812" s="407" t="s">
        <v>828</v>
      </c>
      <c r="C812" s="407" t="s">
        <v>829</v>
      </c>
      <c r="D812" s="407" t="s">
        <v>935</v>
      </c>
      <c r="E812" s="407" t="s">
        <v>936</v>
      </c>
      <c r="F812" s="410"/>
      <c r="G812" s="410"/>
      <c r="H812" s="410"/>
      <c r="I812" s="410"/>
      <c r="J812" s="410">
        <v>3</v>
      </c>
      <c r="K812" s="410">
        <v>807</v>
      </c>
      <c r="L812" s="410"/>
      <c r="M812" s="410">
        <v>269</v>
      </c>
      <c r="N812" s="410">
        <v>2</v>
      </c>
      <c r="O812" s="410">
        <v>576</v>
      </c>
      <c r="P812" s="479"/>
      <c r="Q812" s="411">
        <v>288</v>
      </c>
    </row>
    <row r="813" spans="1:17" ht="14.4" customHeight="1" x14ac:dyDescent="0.3">
      <c r="A813" s="406" t="s">
        <v>1018</v>
      </c>
      <c r="B813" s="407" t="s">
        <v>828</v>
      </c>
      <c r="C813" s="407" t="s">
        <v>829</v>
      </c>
      <c r="D813" s="407" t="s">
        <v>943</v>
      </c>
      <c r="E813" s="407" t="s">
        <v>944</v>
      </c>
      <c r="F813" s="410"/>
      <c r="G813" s="410"/>
      <c r="H813" s="410"/>
      <c r="I813" s="410"/>
      <c r="J813" s="410"/>
      <c r="K813" s="410"/>
      <c r="L813" s="410"/>
      <c r="M813" s="410"/>
      <c r="N813" s="410">
        <v>1</v>
      </c>
      <c r="O813" s="410">
        <v>314</v>
      </c>
      <c r="P813" s="479"/>
      <c r="Q813" s="411">
        <v>314</v>
      </c>
    </row>
    <row r="814" spans="1:17" ht="14.4" customHeight="1" x14ac:dyDescent="0.3">
      <c r="A814" s="406" t="s">
        <v>1018</v>
      </c>
      <c r="B814" s="407" t="s">
        <v>828</v>
      </c>
      <c r="C814" s="407" t="s">
        <v>829</v>
      </c>
      <c r="D814" s="407" t="s">
        <v>947</v>
      </c>
      <c r="E814" s="407" t="s">
        <v>948</v>
      </c>
      <c r="F814" s="410"/>
      <c r="G814" s="410"/>
      <c r="H814" s="410"/>
      <c r="I814" s="410"/>
      <c r="J814" s="410">
        <v>1</v>
      </c>
      <c r="K814" s="410">
        <v>656</v>
      </c>
      <c r="L814" s="410"/>
      <c r="M814" s="410">
        <v>656</v>
      </c>
      <c r="N814" s="410"/>
      <c r="O814" s="410"/>
      <c r="P814" s="479"/>
      <c r="Q814" s="411"/>
    </row>
    <row r="815" spans="1:17" ht="14.4" customHeight="1" x14ac:dyDescent="0.3">
      <c r="A815" s="406" t="s">
        <v>1021</v>
      </c>
      <c r="B815" s="407" t="s">
        <v>828</v>
      </c>
      <c r="C815" s="407" t="s">
        <v>829</v>
      </c>
      <c r="D815" s="407" t="s">
        <v>830</v>
      </c>
      <c r="E815" s="407" t="s">
        <v>831</v>
      </c>
      <c r="F815" s="410">
        <v>1</v>
      </c>
      <c r="G815" s="410">
        <v>2091</v>
      </c>
      <c r="H815" s="410">
        <v>1</v>
      </c>
      <c r="I815" s="410">
        <v>2091</v>
      </c>
      <c r="J815" s="410"/>
      <c r="K815" s="410"/>
      <c r="L815" s="410"/>
      <c r="M815" s="410"/>
      <c r="N815" s="410">
        <v>2</v>
      </c>
      <c r="O815" s="410">
        <v>4452</v>
      </c>
      <c r="P815" s="479">
        <v>2.1291248206599711</v>
      </c>
      <c r="Q815" s="411">
        <v>2226</v>
      </c>
    </row>
    <row r="816" spans="1:17" ht="14.4" customHeight="1" x14ac:dyDescent="0.3">
      <c r="A816" s="406" t="s">
        <v>1021</v>
      </c>
      <c r="B816" s="407" t="s">
        <v>828</v>
      </c>
      <c r="C816" s="407" t="s">
        <v>829</v>
      </c>
      <c r="D816" s="407" t="s">
        <v>836</v>
      </c>
      <c r="E816" s="407" t="s">
        <v>837</v>
      </c>
      <c r="F816" s="410">
        <v>52</v>
      </c>
      <c r="G816" s="410">
        <v>2802</v>
      </c>
      <c r="H816" s="410">
        <v>1</v>
      </c>
      <c r="I816" s="410">
        <v>53.884615384615387</v>
      </c>
      <c r="J816" s="410">
        <v>60</v>
      </c>
      <c r="K816" s="410">
        <v>3240</v>
      </c>
      <c r="L816" s="410">
        <v>1.1563169164882228</v>
      </c>
      <c r="M816" s="410">
        <v>54</v>
      </c>
      <c r="N816" s="410">
        <v>62</v>
      </c>
      <c r="O816" s="410">
        <v>3596</v>
      </c>
      <c r="P816" s="479">
        <v>1.2833690221270522</v>
      </c>
      <c r="Q816" s="411">
        <v>58</v>
      </c>
    </row>
    <row r="817" spans="1:17" ht="14.4" customHeight="1" x14ac:dyDescent="0.3">
      <c r="A817" s="406" t="s">
        <v>1021</v>
      </c>
      <c r="B817" s="407" t="s">
        <v>828</v>
      </c>
      <c r="C817" s="407" t="s">
        <v>829</v>
      </c>
      <c r="D817" s="407" t="s">
        <v>838</v>
      </c>
      <c r="E817" s="407" t="s">
        <v>839</v>
      </c>
      <c r="F817" s="410">
        <v>24</v>
      </c>
      <c r="G817" s="410">
        <v>2916</v>
      </c>
      <c r="H817" s="410">
        <v>1</v>
      </c>
      <c r="I817" s="410">
        <v>121.5</v>
      </c>
      <c r="J817" s="410">
        <v>14</v>
      </c>
      <c r="K817" s="410">
        <v>1722</v>
      </c>
      <c r="L817" s="410">
        <v>0.59053497942386834</v>
      </c>
      <c r="M817" s="410">
        <v>123</v>
      </c>
      <c r="N817" s="410">
        <v>28</v>
      </c>
      <c r="O817" s="410">
        <v>3668</v>
      </c>
      <c r="P817" s="479">
        <v>1.2578875171467765</v>
      </c>
      <c r="Q817" s="411">
        <v>131</v>
      </c>
    </row>
    <row r="818" spans="1:17" ht="14.4" customHeight="1" x14ac:dyDescent="0.3">
      <c r="A818" s="406" t="s">
        <v>1021</v>
      </c>
      <c r="B818" s="407" t="s">
        <v>828</v>
      </c>
      <c r="C818" s="407" t="s">
        <v>829</v>
      </c>
      <c r="D818" s="407" t="s">
        <v>840</v>
      </c>
      <c r="E818" s="407" t="s">
        <v>841</v>
      </c>
      <c r="F818" s="410"/>
      <c r="G818" s="410"/>
      <c r="H818" s="410"/>
      <c r="I818" s="410"/>
      <c r="J818" s="410">
        <v>2</v>
      </c>
      <c r="K818" s="410">
        <v>354</v>
      </c>
      <c r="L818" s="410"/>
      <c r="M818" s="410">
        <v>177</v>
      </c>
      <c r="N818" s="410"/>
      <c r="O818" s="410"/>
      <c r="P818" s="479"/>
      <c r="Q818" s="411"/>
    </row>
    <row r="819" spans="1:17" ht="14.4" customHeight="1" x14ac:dyDescent="0.3">
      <c r="A819" s="406" t="s">
        <v>1021</v>
      </c>
      <c r="B819" s="407" t="s">
        <v>828</v>
      </c>
      <c r="C819" s="407" t="s">
        <v>829</v>
      </c>
      <c r="D819" s="407" t="s">
        <v>844</v>
      </c>
      <c r="E819" s="407" t="s">
        <v>845</v>
      </c>
      <c r="F819" s="410">
        <v>5</v>
      </c>
      <c r="G819" s="410">
        <v>1915</v>
      </c>
      <c r="H819" s="410">
        <v>1</v>
      </c>
      <c r="I819" s="410">
        <v>383</v>
      </c>
      <c r="J819" s="410"/>
      <c r="K819" s="410"/>
      <c r="L819" s="410"/>
      <c r="M819" s="410"/>
      <c r="N819" s="410"/>
      <c r="O819" s="410"/>
      <c r="P819" s="479"/>
      <c r="Q819" s="411"/>
    </row>
    <row r="820" spans="1:17" ht="14.4" customHeight="1" x14ac:dyDescent="0.3">
      <c r="A820" s="406" t="s">
        <v>1021</v>
      </c>
      <c r="B820" s="407" t="s">
        <v>828</v>
      </c>
      <c r="C820" s="407" t="s">
        <v>829</v>
      </c>
      <c r="D820" s="407" t="s">
        <v>846</v>
      </c>
      <c r="E820" s="407" t="s">
        <v>847</v>
      </c>
      <c r="F820" s="410">
        <v>3</v>
      </c>
      <c r="G820" s="410">
        <v>504</v>
      </c>
      <c r="H820" s="410">
        <v>1</v>
      </c>
      <c r="I820" s="410">
        <v>168</v>
      </c>
      <c r="J820" s="410">
        <v>11</v>
      </c>
      <c r="K820" s="410">
        <v>1892</v>
      </c>
      <c r="L820" s="410">
        <v>3.753968253968254</v>
      </c>
      <c r="M820" s="410">
        <v>172</v>
      </c>
      <c r="N820" s="410">
        <v>5</v>
      </c>
      <c r="O820" s="410">
        <v>895</v>
      </c>
      <c r="P820" s="479">
        <v>1.7757936507936507</v>
      </c>
      <c r="Q820" s="411">
        <v>179</v>
      </c>
    </row>
    <row r="821" spans="1:17" ht="14.4" customHeight="1" x14ac:dyDescent="0.3">
      <c r="A821" s="406" t="s">
        <v>1021</v>
      </c>
      <c r="B821" s="407" t="s">
        <v>828</v>
      </c>
      <c r="C821" s="407" t="s">
        <v>829</v>
      </c>
      <c r="D821" s="407" t="s">
        <v>848</v>
      </c>
      <c r="E821" s="407" t="s">
        <v>849</v>
      </c>
      <c r="F821" s="410"/>
      <c r="G821" s="410"/>
      <c r="H821" s="410"/>
      <c r="I821" s="410"/>
      <c r="J821" s="410">
        <v>1</v>
      </c>
      <c r="K821" s="410">
        <v>533</v>
      </c>
      <c r="L821" s="410"/>
      <c r="M821" s="410">
        <v>533</v>
      </c>
      <c r="N821" s="410"/>
      <c r="O821" s="410"/>
      <c r="P821" s="479"/>
      <c r="Q821" s="411"/>
    </row>
    <row r="822" spans="1:17" ht="14.4" customHeight="1" x14ac:dyDescent="0.3">
      <c r="A822" s="406" t="s">
        <v>1021</v>
      </c>
      <c r="B822" s="407" t="s">
        <v>828</v>
      </c>
      <c r="C822" s="407" t="s">
        <v>829</v>
      </c>
      <c r="D822" s="407" t="s">
        <v>850</v>
      </c>
      <c r="E822" s="407" t="s">
        <v>851</v>
      </c>
      <c r="F822" s="410">
        <v>33</v>
      </c>
      <c r="G822" s="410">
        <v>10500</v>
      </c>
      <c r="H822" s="410">
        <v>1</v>
      </c>
      <c r="I822" s="410">
        <v>318.18181818181819</v>
      </c>
      <c r="J822" s="410">
        <v>48</v>
      </c>
      <c r="K822" s="410">
        <v>15456</v>
      </c>
      <c r="L822" s="410">
        <v>1.472</v>
      </c>
      <c r="M822" s="410">
        <v>322</v>
      </c>
      <c r="N822" s="410">
        <v>53</v>
      </c>
      <c r="O822" s="410">
        <v>17755</v>
      </c>
      <c r="P822" s="479">
        <v>1.690952380952381</v>
      </c>
      <c r="Q822" s="411">
        <v>335</v>
      </c>
    </row>
    <row r="823" spans="1:17" ht="14.4" customHeight="1" x14ac:dyDescent="0.3">
      <c r="A823" s="406" t="s">
        <v>1021</v>
      </c>
      <c r="B823" s="407" t="s">
        <v>828</v>
      </c>
      <c r="C823" s="407" t="s">
        <v>829</v>
      </c>
      <c r="D823" s="407" t="s">
        <v>854</v>
      </c>
      <c r="E823" s="407" t="s">
        <v>855</v>
      </c>
      <c r="F823" s="410">
        <v>48</v>
      </c>
      <c r="G823" s="410">
        <v>16320</v>
      </c>
      <c r="H823" s="410">
        <v>1</v>
      </c>
      <c r="I823" s="410">
        <v>340</v>
      </c>
      <c r="J823" s="410">
        <v>33</v>
      </c>
      <c r="K823" s="410">
        <v>11253</v>
      </c>
      <c r="L823" s="410">
        <v>0.68952205882352946</v>
      </c>
      <c r="M823" s="410">
        <v>341</v>
      </c>
      <c r="N823" s="410">
        <v>42</v>
      </c>
      <c r="O823" s="410">
        <v>14658</v>
      </c>
      <c r="P823" s="479">
        <v>0.89816176470588238</v>
      </c>
      <c r="Q823" s="411">
        <v>349</v>
      </c>
    </row>
    <row r="824" spans="1:17" ht="14.4" customHeight="1" x14ac:dyDescent="0.3">
      <c r="A824" s="406" t="s">
        <v>1021</v>
      </c>
      <c r="B824" s="407" t="s">
        <v>828</v>
      </c>
      <c r="C824" s="407" t="s">
        <v>829</v>
      </c>
      <c r="D824" s="407" t="s">
        <v>862</v>
      </c>
      <c r="E824" s="407" t="s">
        <v>863</v>
      </c>
      <c r="F824" s="410">
        <v>2</v>
      </c>
      <c r="G824" s="410">
        <v>218</v>
      </c>
      <c r="H824" s="410">
        <v>1</v>
      </c>
      <c r="I824" s="410">
        <v>109</v>
      </c>
      <c r="J824" s="410"/>
      <c r="K824" s="410"/>
      <c r="L824" s="410"/>
      <c r="M824" s="410"/>
      <c r="N824" s="410"/>
      <c r="O824" s="410"/>
      <c r="P824" s="479"/>
      <c r="Q824" s="411"/>
    </row>
    <row r="825" spans="1:17" ht="14.4" customHeight="1" x14ac:dyDescent="0.3">
      <c r="A825" s="406" t="s">
        <v>1021</v>
      </c>
      <c r="B825" s="407" t="s">
        <v>828</v>
      </c>
      <c r="C825" s="407" t="s">
        <v>829</v>
      </c>
      <c r="D825" s="407" t="s">
        <v>866</v>
      </c>
      <c r="E825" s="407" t="s">
        <v>867</v>
      </c>
      <c r="F825" s="410">
        <v>2</v>
      </c>
      <c r="G825" s="410">
        <v>746</v>
      </c>
      <c r="H825" s="410">
        <v>1</v>
      </c>
      <c r="I825" s="410">
        <v>373</v>
      </c>
      <c r="J825" s="410"/>
      <c r="K825" s="410"/>
      <c r="L825" s="410"/>
      <c r="M825" s="410"/>
      <c r="N825" s="410"/>
      <c r="O825" s="410"/>
      <c r="P825" s="479"/>
      <c r="Q825" s="411"/>
    </row>
    <row r="826" spans="1:17" ht="14.4" customHeight="1" x14ac:dyDescent="0.3">
      <c r="A826" s="406" t="s">
        <v>1021</v>
      </c>
      <c r="B826" s="407" t="s">
        <v>828</v>
      </c>
      <c r="C826" s="407" t="s">
        <v>829</v>
      </c>
      <c r="D826" s="407" t="s">
        <v>868</v>
      </c>
      <c r="E826" s="407" t="s">
        <v>869</v>
      </c>
      <c r="F826" s="410">
        <v>1</v>
      </c>
      <c r="G826" s="410">
        <v>37</v>
      </c>
      <c r="H826" s="410">
        <v>1</v>
      </c>
      <c r="I826" s="410">
        <v>37</v>
      </c>
      <c r="J826" s="410"/>
      <c r="K826" s="410"/>
      <c r="L826" s="410"/>
      <c r="M826" s="410"/>
      <c r="N826" s="410"/>
      <c r="O826" s="410"/>
      <c r="P826" s="479"/>
      <c r="Q826" s="411"/>
    </row>
    <row r="827" spans="1:17" ht="14.4" customHeight="1" x14ac:dyDescent="0.3">
      <c r="A827" s="406" t="s">
        <v>1021</v>
      </c>
      <c r="B827" s="407" t="s">
        <v>828</v>
      </c>
      <c r="C827" s="407" t="s">
        <v>829</v>
      </c>
      <c r="D827" s="407" t="s">
        <v>874</v>
      </c>
      <c r="E827" s="407" t="s">
        <v>875</v>
      </c>
      <c r="F827" s="410">
        <v>3</v>
      </c>
      <c r="G827" s="410">
        <v>2016</v>
      </c>
      <c r="H827" s="410">
        <v>1</v>
      </c>
      <c r="I827" s="410">
        <v>672</v>
      </c>
      <c r="J827" s="410"/>
      <c r="K827" s="410"/>
      <c r="L827" s="410"/>
      <c r="M827" s="410"/>
      <c r="N827" s="410"/>
      <c r="O827" s="410"/>
      <c r="P827" s="479"/>
      <c r="Q827" s="411"/>
    </row>
    <row r="828" spans="1:17" ht="14.4" customHeight="1" x14ac:dyDescent="0.3">
      <c r="A828" s="406" t="s">
        <v>1021</v>
      </c>
      <c r="B828" s="407" t="s">
        <v>828</v>
      </c>
      <c r="C828" s="407" t="s">
        <v>829</v>
      </c>
      <c r="D828" s="407" t="s">
        <v>878</v>
      </c>
      <c r="E828" s="407" t="s">
        <v>879</v>
      </c>
      <c r="F828" s="410">
        <v>24</v>
      </c>
      <c r="G828" s="410">
        <v>6792</v>
      </c>
      <c r="H828" s="410">
        <v>1</v>
      </c>
      <c r="I828" s="410">
        <v>283</v>
      </c>
      <c r="J828" s="410">
        <v>37</v>
      </c>
      <c r="K828" s="410">
        <v>10545</v>
      </c>
      <c r="L828" s="410">
        <v>1.5525618374558303</v>
      </c>
      <c r="M828" s="410">
        <v>285</v>
      </c>
      <c r="N828" s="410">
        <v>34</v>
      </c>
      <c r="O828" s="410">
        <v>10336</v>
      </c>
      <c r="P828" s="479">
        <v>1.5217903415783274</v>
      </c>
      <c r="Q828" s="411">
        <v>304</v>
      </c>
    </row>
    <row r="829" spans="1:17" ht="14.4" customHeight="1" x14ac:dyDescent="0.3">
      <c r="A829" s="406" t="s">
        <v>1021</v>
      </c>
      <c r="B829" s="407" t="s">
        <v>828</v>
      </c>
      <c r="C829" s="407" t="s">
        <v>829</v>
      </c>
      <c r="D829" s="407" t="s">
        <v>880</v>
      </c>
      <c r="E829" s="407" t="s">
        <v>881</v>
      </c>
      <c r="F829" s="410">
        <v>5</v>
      </c>
      <c r="G829" s="410">
        <v>17287</v>
      </c>
      <c r="H829" s="410">
        <v>1</v>
      </c>
      <c r="I829" s="410">
        <v>3457.4</v>
      </c>
      <c r="J829" s="410">
        <v>1</v>
      </c>
      <c r="K829" s="410">
        <v>3505</v>
      </c>
      <c r="L829" s="410">
        <v>0.20275351420142304</v>
      </c>
      <c r="M829" s="410">
        <v>3505</v>
      </c>
      <c r="N829" s="410">
        <v>4</v>
      </c>
      <c r="O829" s="410">
        <v>14828</v>
      </c>
      <c r="P829" s="479">
        <v>0.85775438190547815</v>
      </c>
      <c r="Q829" s="411">
        <v>3707</v>
      </c>
    </row>
    <row r="830" spans="1:17" ht="14.4" customHeight="1" x14ac:dyDescent="0.3">
      <c r="A830" s="406" t="s">
        <v>1021</v>
      </c>
      <c r="B830" s="407" t="s">
        <v>828</v>
      </c>
      <c r="C830" s="407" t="s">
        <v>829</v>
      </c>
      <c r="D830" s="407" t="s">
        <v>882</v>
      </c>
      <c r="E830" s="407" t="s">
        <v>883</v>
      </c>
      <c r="F830" s="410">
        <v>15</v>
      </c>
      <c r="G830" s="410">
        <v>6884</v>
      </c>
      <c r="H830" s="410">
        <v>1</v>
      </c>
      <c r="I830" s="410">
        <v>458.93333333333334</v>
      </c>
      <c r="J830" s="410">
        <v>4</v>
      </c>
      <c r="K830" s="410">
        <v>1848</v>
      </c>
      <c r="L830" s="410">
        <v>0.2684485764090645</v>
      </c>
      <c r="M830" s="410">
        <v>462</v>
      </c>
      <c r="N830" s="410">
        <v>8</v>
      </c>
      <c r="O830" s="410">
        <v>3952</v>
      </c>
      <c r="P830" s="479">
        <v>0.57408483439860547</v>
      </c>
      <c r="Q830" s="411">
        <v>494</v>
      </c>
    </row>
    <row r="831" spans="1:17" ht="14.4" customHeight="1" x14ac:dyDescent="0.3">
      <c r="A831" s="406" t="s">
        <v>1021</v>
      </c>
      <c r="B831" s="407" t="s">
        <v>828</v>
      </c>
      <c r="C831" s="407" t="s">
        <v>829</v>
      </c>
      <c r="D831" s="407" t="s">
        <v>884</v>
      </c>
      <c r="E831" s="407" t="s">
        <v>885</v>
      </c>
      <c r="F831" s="410">
        <v>1</v>
      </c>
      <c r="G831" s="410">
        <v>6175</v>
      </c>
      <c r="H831" s="410">
        <v>1</v>
      </c>
      <c r="I831" s="410">
        <v>6175</v>
      </c>
      <c r="J831" s="410"/>
      <c r="K831" s="410"/>
      <c r="L831" s="410"/>
      <c r="M831" s="410"/>
      <c r="N831" s="410">
        <v>1</v>
      </c>
      <c r="O831" s="410">
        <v>6571</v>
      </c>
      <c r="P831" s="479">
        <v>1.0641295546558704</v>
      </c>
      <c r="Q831" s="411">
        <v>6571</v>
      </c>
    </row>
    <row r="832" spans="1:17" ht="14.4" customHeight="1" x14ac:dyDescent="0.3">
      <c r="A832" s="406" t="s">
        <v>1021</v>
      </c>
      <c r="B832" s="407" t="s">
        <v>828</v>
      </c>
      <c r="C832" s="407" t="s">
        <v>829</v>
      </c>
      <c r="D832" s="407" t="s">
        <v>886</v>
      </c>
      <c r="E832" s="407" t="s">
        <v>887</v>
      </c>
      <c r="F832" s="410">
        <v>38</v>
      </c>
      <c r="G832" s="410">
        <v>13380</v>
      </c>
      <c r="H832" s="410">
        <v>1</v>
      </c>
      <c r="I832" s="410">
        <v>352.10526315789474</v>
      </c>
      <c r="J832" s="410">
        <v>41</v>
      </c>
      <c r="K832" s="410">
        <v>14596</v>
      </c>
      <c r="L832" s="410">
        <v>1.090881913303438</v>
      </c>
      <c r="M832" s="410">
        <v>356</v>
      </c>
      <c r="N832" s="410">
        <v>42</v>
      </c>
      <c r="O832" s="410">
        <v>15540</v>
      </c>
      <c r="P832" s="479">
        <v>1.1614349775784754</v>
      </c>
      <c r="Q832" s="411">
        <v>370</v>
      </c>
    </row>
    <row r="833" spans="1:17" ht="14.4" customHeight="1" x14ac:dyDescent="0.3">
      <c r="A833" s="406" t="s">
        <v>1021</v>
      </c>
      <c r="B833" s="407" t="s">
        <v>828</v>
      </c>
      <c r="C833" s="407" t="s">
        <v>829</v>
      </c>
      <c r="D833" s="407" t="s">
        <v>888</v>
      </c>
      <c r="E833" s="407" t="s">
        <v>889</v>
      </c>
      <c r="F833" s="410"/>
      <c r="G833" s="410"/>
      <c r="H833" s="410"/>
      <c r="I833" s="410"/>
      <c r="J833" s="410"/>
      <c r="K833" s="410"/>
      <c r="L833" s="410"/>
      <c r="M833" s="410"/>
      <c r="N833" s="410">
        <v>1</v>
      </c>
      <c r="O833" s="410">
        <v>3105</v>
      </c>
      <c r="P833" s="479"/>
      <c r="Q833" s="411">
        <v>3105</v>
      </c>
    </row>
    <row r="834" spans="1:17" ht="14.4" customHeight="1" x14ac:dyDescent="0.3">
      <c r="A834" s="406" t="s">
        <v>1021</v>
      </c>
      <c r="B834" s="407" t="s">
        <v>828</v>
      </c>
      <c r="C834" s="407" t="s">
        <v>829</v>
      </c>
      <c r="D834" s="407" t="s">
        <v>892</v>
      </c>
      <c r="E834" s="407" t="s">
        <v>893</v>
      </c>
      <c r="F834" s="410">
        <v>6</v>
      </c>
      <c r="G834" s="410">
        <v>623</v>
      </c>
      <c r="H834" s="410">
        <v>1</v>
      </c>
      <c r="I834" s="410">
        <v>103.83333333333333</v>
      </c>
      <c r="J834" s="410">
        <v>4</v>
      </c>
      <c r="K834" s="410">
        <v>420</v>
      </c>
      <c r="L834" s="410">
        <v>0.6741573033707865</v>
      </c>
      <c r="M834" s="410">
        <v>105</v>
      </c>
      <c r="N834" s="410">
        <v>2</v>
      </c>
      <c r="O834" s="410">
        <v>222</v>
      </c>
      <c r="P834" s="479">
        <v>0.3563402889245586</v>
      </c>
      <c r="Q834" s="411">
        <v>111</v>
      </c>
    </row>
    <row r="835" spans="1:17" ht="14.4" customHeight="1" x14ac:dyDescent="0.3">
      <c r="A835" s="406" t="s">
        <v>1021</v>
      </c>
      <c r="B835" s="407" t="s">
        <v>828</v>
      </c>
      <c r="C835" s="407" t="s">
        <v>829</v>
      </c>
      <c r="D835" s="407" t="s">
        <v>894</v>
      </c>
      <c r="E835" s="407" t="s">
        <v>895</v>
      </c>
      <c r="F835" s="410">
        <v>2</v>
      </c>
      <c r="G835" s="410">
        <v>232</v>
      </c>
      <c r="H835" s="410">
        <v>1</v>
      </c>
      <c r="I835" s="410">
        <v>116</v>
      </c>
      <c r="J835" s="410">
        <v>1</v>
      </c>
      <c r="K835" s="410">
        <v>117</v>
      </c>
      <c r="L835" s="410">
        <v>0.50431034482758619</v>
      </c>
      <c r="M835" s="410">
        <v>117</v>
      </c>
      <c r="N835" s="410">
        <v>1</v>
      </c>
      <c r="O835" s="410">
        <v>125</v>
      </c>
      <c r="P835" s="479">
        <v>0.53879310344827591</v>
      </c>
      <c r="Q835" s="411">
        <v>125</v>
      </c>
    </row>
    <row r="836" spans="1:17" ht="14.4" customHeight="1" x14ac:dyDescent="0.3">
      <c r="A836" s="406" t="s">
        <v>1021</v>
      </c>
      <c r="B836" s="407" t="s">
        <v>828</v>
      </c>
      <c r="C836" s="407" t="s">
        <v>829</v>
      </c>
      <c r="D836" s="407" t="s">
        <v>896</v>
      </c>
      <c r="E836" s="407" t="s">
        <v>897</v>
      </c>
      <c r="F836" s="410">
        <v>5</v>
      </c>
      <c r="G836" s="410">
        <v>2305</v>
      </c>
      <c r="H836" s="410">
        <v>1</v>
      </c>
      <c r="I836" s="410">
        <v>461</v>
      </c>
      <c r="J836" s="410"/>
      <c r="K836" s="410"/>
      <c r="L836" s="410"/>
      <c r="M836" s="410"/>
      <c r="N836" s="410"/>
      <c r="O836" s="410"/>
      <c r="P836" s="479"/>
      <c r="Q836" s="411"/>
    </row>
    <row r="837" spans="1:17" ht="14.4" customHeight="1" x14ac:dyDescent="0.3">
      <c r="A837" s="406" t="s">
        <v>1021</v>
      </c>
      <c r="B837" s="407" t="s">
        <v>828</v>
      </c>
      <c r="C837" s="407" t="s">
        <v>829</v>
      </c>
      <c r="D837" s="407" t="s">
        <v>900</v>
      </c>
      <c r="E837" s="407" t="s">
        <v>901</v>
      </c>
      <c r="F837" s="410">
        <v>7</v>
      </c>
      <c r="G837" s="410">
        <v>3033</v>
      </c>
      <c r="H837" s="410">
        <v>1</v>
      </c>
      <c r="I837" s="410">
        <v>433.28571428571428</v>
      </c>
      <c r="J837" s="410">
        <v>23</v>
      </c>
      <c r="K837" s="410">
        <v>10051</v>
      </c>
      <c r="L837" s="410">
        <v>3.31388064622486</v>
      </c>
      <c r="M837" s="410">
        <v>437</v>
      </c>
      <c r="N837" s="410">
        <v>12</v>
      </c>
      <c r="O837" s="410">
        <v>5472</v>
      </c>
      <c r="P837" s="479">
        <v>1.804154302670623</v>
      </c>
      <c r="Q837" s="411">
        <v>456</v>
      </c>
    </row>
    <row r="838" spans="1:17" ht="14.4" customHeight="1" x14ac:dyDescent="0.3">
      <c r="A838" s="406" t="s">
        <v>1021</v>
      </c>
      <c r="B838" s="407" t="s">
        <v>828</v>
      </c>
      <c r="C838" s="407" t="s">
        <v>829</v>
      </c>
      <c r="D838" s="407" t="s">
        <v>902</v>
      </c>
      <c r="E838" s="407" t="s">
        <v>903</v>
      </c>
      <c r="F838" s="410">
        <v>12</v>
      </c>
      <c r="G838" s="410">
        <v>642</v>
      </c>
      <c r="H838" s="410">
        <v>1</v>
      </c>
      <c r="I838" s="410">
        <v>53.5</v>
      </c>
      <c r="J838" s="410">
        <v>4</v>
      </c>
      <c r="K838" s="410">
        <v>216</v>
      </c>
      <c r="L838" s="410">
        <v>0.3364485981308411</v>
      </c>
      <c r="M838" s="410">
        <v>54</v>
      </c>
      <c r="N838" s="410">
        <v>16</v>
      </c>
      <c r="O838" s="410">
        <v>928</v>
      </c>
      <c r="P838" s="479">
        <v>1.4454828660436136</v>
      </c>
      <c r="Q838" s="411">
        <v>58</v>
      </c>
    </row>
    <row r="839" spans="1:17" ht="14.4" customHeight="1" x14ac:dyDescent="0.3">
      <c r="A839" s="406" t="s">
        <v>1021</v>
      </c>
      <c r="B839" s="407" t="s">
        <v>828</v>
      </c>
      <c r="C839" s="407" t="s">
        <v>829</v>
      </c>
      <c r="D839" s="407" t="s">
        <v>904</v>
      </c>
      <c r="E839" s="407" t="s">
        <v>905</v>
      </c>
      <c r="F839" s="410"/>
      <c r="G839" s="410"/>
      <c r="H839" s="410"/>
      <c r="I839" s="410"/>
      <c r="J839" s="410"/>
      <c r="K839" s="410"/>
      <c r="L839" s="410"/>
      <c r="M839" s="410"/>
      <c r="N839" s="410">
        <v>2</v>
      </c>
      <c r="O839" s="410">
        <v>4346</v>
      </c>
      <c r="P839" s="479"/>
      <c r="Q839" s="411">
        <v>2173</v>
      </c>
    </row>
    <row r="840" spans="1:17" ht="14.4" customHeight="1" x14ac:dyDescent="0.3">
      <c r="A840" s="406" t="s">
        <v>1021</v>
      </c>
      <c r="B840" s="407" t="s">
        <v>828</v>
      </c>
      <c r="C840" s="407" t="s">
        <v>829</v>
      </c>
      <c r="D840" s="407" t="s">
        <v>906</v>
      </c>
      <c r="E840" s="407" t="s">
        <v>907</v>
      </c>
      <c r="F840" s="410">
        <v>146</v>
      </c>
      <c r="G840" s="410">
        <v>24405</v>
      </c>
      <c r="H840" s="410">
        <v>1</v>
      </c>
      <c r="I840" s="410">
        <v>167.15753424657535</v>
      </c>
      <c r="J840" s="410">
        <v>52</v>
      </c>
      <c r="K840" s="410">
        <v>8788</v>
      </c>
      <c r="L840" s="410">
        <v>0.36009014546199547</v>
      </c>
      <c r="M840" s="410">
        <v>169</v>
      </c>
      <c r="N840" s="410">
        <v>148</v>
      </c>
      <c r="O840" s="410">
        <v>25900</v>
      </c>
      <c r="P840" s="479">
        <v>1.0612579389469372</v>
      </c>
      <c r="Q840" s="411">
        <v>175</v>
      </c>
    </row>
    <row r="841" spans="1:17" ht="14.4" customHeight="1" x14ac:dyDescent="0.3">
      <c r="A841" s="406" t="s">
        <v>1021</v>
      </c>
      <c r="B841" s="407" t="s">
        <v>828</v>
      </c>
      <c r="C841" s="407" t="s">
        <v>829</v>
      </c>
      <c r="D841" s="407" t="s">
        <v>908</v>
      </c>
      <c r="E841" s="407" t="s">
        <v>909</v>
      </c>
      <c r="F841" s="410">
        <v>6</v>
      </c>
      <c r="G841" s="410">
        <v>480</v>
      </c>
      <c r="H841" s="410">
        <v>1</v>
      </c>
      <c r="I841" s="410">
        <v>80</v>
      </c>
      <c r="J841" s="410"/>
      <c r="K841" s="410"/>
      <c r="L841" s="410"/>
      <c r="M841" s="410"/>
      <c r="N841" s="410"/>
      <c r="O841" s="410"/>
      <c r="P841" s="479"/>
      <c r="Q841" s="411"/>
    </row>
    <row r="842" spans="1:17" ht="14.4" customHeight="1" x14ac:dyDescent="0.3">
      <c r="A842" s="406" t="s">
        <v>1021</v>
      </c>
      <c r="B842" s="407" t="s">
        <v>828</v>
      </c>
      <c r="C842" s="407" t="s">
        <v>829</v>
      </c>
      <c r="D842" s="407" t="s">
        <v>910</v>
      </c>
      <c r="E842" s="407" t="s">
        <v>911</v>
      </c>
      <c r="F842" s="410">
        <v>4</v>
      </c>
      <c r="G842" s="410">
        <v>646</v>
      </c>
      <c r="H842" s="410">
        <v>1</v>
      </c>
      <c r="I842" s="410">
        <v>161.5</v>
      </c>
      <c r="J842" s="410">
        <v>1</v>
      </c>
      <c r="K842" s="410">
        <v>163</v>
      </c>
      <c r="L842" s="410">
        <v>0.25232198142414863</v>
      </c>
      <c r="M842" s="410">
        <v>163</v>
      </c>
      <c r="N842" s="410">
        <v>4</v>
      </c>
      <c r="O842" s="410">
        <v>676</v>
      </c>
      <c r="P842" s="479">
        <v>1.0464396284829722</v>
      </c>
      <c r="Q842" s="411">
        <v>169</v>
      </c>
    </row>
    <row r="843" spans="1:17" ht="14.4" customHeight="1" x14ac:dyDescent="0.3">
      <c r="A843" s="406" t="s">
        <v>1021</v>
      </c>
      <c r="B843" s="407" t="s">
        <v>828</v>
      </c>
      <c r="C843" s="407" t="s">
        <v>829</v>
      </c>
      <c r="D843" s="407" t="s">
        <v>920</v>
      </c>
      <c r="E843" s="407" t="s">
        <v>921</v>
      </c>
      <c r="F843" s="410">
        <v>3</v>
      </c>
      <c r="G843" s="410">
        <v>738</v>
      </c>
      <c r="H843" s="410">
        <v>1</v>
      </c>
      <c r="I843" s="410">
        <v>246</v>
      </c>
      <c r="J843" s="410"/>
      <c r="K843" s="410"/>
      <c r="L843" s="410"/>
      <c r="M843" s="410"/>
      <c r="N843" s="410"/>
      <c r="O843" s="410"/>
      <c r="P843" s="479"/>
      <c r="Q843" s="411"/>
    </row>
    <row r="844" spans="1:17" ht="14.4" customHeight="1" x14ac:dyDescent="0.3">
      <c r="A844" s="406" t="s">
        <v>1021</v>
      </c>
      <c r="B844" s="407" t="s">
        <v>828</v>
      </c>
      <c r="C844" s="407" t="s">
        <v>829</v>
      </c>
      <c r="D844" s="407" t="s">
        <v>922</v>
      </c>
      <c r="E844" s="407" t="s">
        <v>923</v>
      </c>
      <c r="F844" s="410"/>
      <c r="G844" s="410"/>
      <c r="H844" s="410"/>
      <c r="I844" s="410"/>
      <c r="J844" s="410"/>
      <c r="K844" s="410"/>
      <c r="L844" s="410"/>
      <c r="M844" s="410"/>
      <c r="N844" s="410">
        <v>2</v>
      </c>
      <c r="O844" s="410">
        <v>4260</v>
      </c>
      <c r="P844" s="479"/>
      <c r="Q844" s="411">
        <v>2130</v>
      </c>
    </row>
    <row r="845" spans="1:17" ht="14.4" customHeight="1" x14ac:dyDescent="0.3">
      <c r="A845" s="406" t="s">
        <v>1021</v>
      </c>
      <c r="B845" s="407" t="s">
        <v>828</v>
      </c>
      <c r="C845" s="407" t="s">
        <v>829</v>
      </c>
      <c r="D845" s="407" t="s">
        <v>924</v>
      </c>
      <c r="E845" s="407" t="s">
        <v>925</v>
      </c>
      <c r="F845" s="410">
        <v>2</v>
      </c>
      <c r="G845" s="410">
        <v>450</v>
      </c>
      <c r="H845" s="410">
        <v>1</v>
      </c>
      <c r="I845" s="410">
        <v>225</v>
      </c>
      <c r="J845" s="410"/>
      <c r="K845" s="410"/>
      <c r="L845" s="410"/>
      <c r="M845" s="410"/>
      <c r="N845" s="410"/>
      <c r="O845" s="410"/>
      <c r="P845" s="479"/>
      <c r="Q845" s="411"/>
    </row>
    <row r="846" spans="1:17" ht="14.4" customHeight="1" x14ac:dyDescent="0.3">
      <c r="A846" s="406" t="s">
        <v>1021</v>
      </c>
      <c r="B846" s="407" t="s">
        <v>828</v>
      </c>
      <c r="C846" s="407" t="s">
        <v>829</v>
      </c>
      <c r="D846" s="407" t="s">
        <v>926</v>
      </c>
      <c r="E846" s="407" t="s">
        <v>927</v>
      </c>
      <c r="F846" s="410">
        <v>7</v>
      </c>
      <c r="G846" s="410">
        <v>2868</v>
      </c>
      <c r="H846" s="410">
        <v>1</v>
      </c>
      <c r="I846" s="410">
        <v>409.71428571428572</v>
      </c>
      <c r="J846" s="410">
        <v>1</v>
      </c>
      <c r="K846" s="410">
        <v>418</v>
      </c>
      <c r="L846" s="410">
        <v>0.14574616457461645</v>
      </c>
      <c r="M846" s="410">
        <v>418</v>
      </c>
      <c r="N846" s="410">
        <v>5</v>
      </c>
      <c r="O846" s="410">
        <v>2115</v>
      </c>
      <c r="P846" s="479">
        <v>0.7374476987447699</v>
      </c>
      <c r="Q846" s="411">
        <v>423</v>
      </c>
    </row>
    <row r="847" spans="1:17" ht="14.4" customHeight="1" x14ac:dyDescent="0.3">
      <c r="A847" s="406" t="s">
        <v>1021</v>
      </c>
      <c r="B847" s="407" t="s">
        <v>828</v>
      </c>
      <c r="C847" s="407" t="s">
        <v>829</v>
      </c>
      <c r="D847" s="407" t="s">
        <v>937</v>
      </c>
      <c r="E847" s="407" t="s">
        <v>938</v>
      </c>
      <c r="F847" s="410">
        <v>5</v>
      </c>
      <c r="G847" s="410">
        <v>5156</v>
      </c>
      <c r="H847" s="410">
        <v>1</v>
      </c>
      <c r="I847" s="410">
        <v>1031.2</v>
      </c>
      <c r="J847" s="410">
        <v>1</v>
      </c>
      <c r="K847" s="410">
        <v>1050</v>
      </c>
      <c r="L847" s="410">
        <v>0.20364623739332816</v>
      </c>
      <c r="M847" s="410">
        <v>1050</v>
      </c>
      <c r="N847" s="410">
        <v>3</v>
      </c>
      <c r="O847" s="410">
        <v>3288</v>
      </c>
      <c r="P847" s="479">
        <v>0.63770364623739328</v>
      </c>
      <c r="Q847" s="411">
        <v>1096</v>
      </c>
    </row>
    <row r="848" spans="1:17" ht="14.4" customHeight="1" x14ac:dyDescent="0.3">
      <c r="A848" s="406" t="s">
        <v>1022</v>
      </c>
      <c r="B848" s="407" t="s">
        <v>828</v>
      </c>
      <c r="C848" s="407" t="s">
        <v>829</v>
      </c>
      <c r="D848" s="407" t="s">
        <v>830</v>
      </c>
      <c r="E848" s="407" t="s">
        <v>831</v>
      </c>
      <c r="F848" s="410">
        <v>9</v>
      </c>
      <c r="G848" s="410">
        <v>18765</v>
      </c>
      <c r="H848" s="410">
        <v>1</v>
      </c>
      <c r="I848" s="410">
        <v>2085</v>
      </c>
      <c r="J848" s="410"/>
      <c r="K848" s="410"/>
      <c r="L848" s="410"/>
      <c r="M848" s="410"/>
      <c r="N848" s="410">
        <v>2</v>
      </c>
      <c r="O848" s="410">
        <v>4452</v>
      </c>
      <c r="P848" s="479">
        <v>0.23725019984012791</v>
      </c>
      <c r="Q848" s="411">
        <v>2226</v>
      </c>
    </row>
    <row r="849" spans="1:17" ht="14.4" customHeight="1" x14ac:dyDescent="0.3">
      <c r="A849" s="406" t="s">
        <v>1022</v>
      </c>
      <c r="B849" s="407" t="s">
        <v>828</v>
      </c>
      <c r="C849" s="407" t="s">
        <v>829</v>
      </c>
      <c r="D849" s="407" t="s">
        <v>836</v>
      </c>
      <c r="E849" s="407" t="s">
        <v>837</v>
      </c>
      <c r="F849" s="410">
        <v>612</v>
      </c>
      <c r="G849" s="410">
        <v>32818</v>
      </c>
      <c r="H849" s="410">
        <v>1</v>
      </c>
      <c r="I849" s="410">
        <v>53.624183006535951</v>
      </c>
      <c r="J849" s="410">
        <v>510</v>
      </c>
      <c r="K849" s="410">
        <v>27540</v>
      </c>
      <c r="L849" s="410">
        <v>0.83917362423060515</v>
      </c>
      <c r="M849" s="410">
        <v>54</v>
      </c>
      <c r="N849" s="410">
        <v>610</v>
      </c>
      <c r="O849" s="410">
        <v>35380</v>
      </c>
      <c r="P849" s="479">
        <v>1.0780669144981412</v>
      </c>
      <c r="Q849" s="411">
        <v>58</v>
      </c>
    </row>
    <row r="850" spans="1:17" ht="14.4" customHeight="1" x14ac:dyDescent="0.3">
      <c r="A850" s="406" t="s">
        <v>1022</v>
      </c>
      <c r="B850" s="407" t="s">
        <v>828</v>
      </c>
      <c r="C850" s="407" t="s">
        <v>829</v>
      </c>
      <c r="D850" s="407" t="s">
        <v>838</v>
      </c>
      <c r="E850" s="407" t="s">
        <v>839</v>
      </c>
      <c r="F850" s="410">
        <v>1004</v>
      </c>
      <c r="G850" s="410">
        <v>122157</v>
      </c>
      <c r="H850" s="410">
        <v>1</v>
      </c>
      <c r="I850" s="410">
        <v>121.67031872509961</v>
      </c>
      <c r="J850" s="410">
        <v>790</v>
      </c>
      <c r="K850" s="410">
        <v>97170</v>
      </c>
      <c r="L850" s="410">
        <v>0.7954517547091039</v>
      </c>
      <c r="M850" s="410">
        <v>123</v>
      </c>
      <c r="N850" s="410">
        <v>969</v>
      </c>
      <c r="O850" s="410">
        <v>126939</v>
      </c>
      <c r="P850" s="479">
        <v>1.0391463444583611</v>
      </c>
      <c r="Q850" s="411">
        <v>131</v>
      </c>
    </row>
    <row r="851" spans="1:17" ht="14.4" customHeight="1" x14ac:dyDescent="0.3">
      <c r="A851" s="406" t="s">
        <v>1022</v>
      </c>
      <c r="B851" s="407" t="s">
        <v>828</v>
      </c>
      <c r="C851" s="407" t="s">
        <v>829</v>
      </c>
      <c r="D851" s="407" t="s">
        <v>840</v>
      </c>
      <c r="E851" s="407" t="s">
        <v>841</v>
      </c>
      <c r="F851" s="410">
        <v>74</v>
      </c>
      <c r="G851" s="410">
        <v>12976</v>
      </c>
      <c r="H851" s="410">
        <v>1</v>
      </c>
      <c r="I851" s="410">
        <v>175.35135135135135</v>
      </c>
      <c r="J851" s="410">
        <v>41</v>
      </c>
      <c r="K851" s="410">
        <v>7257</v>
      </c>
      <c r="L851" s="410">
        <v>0.55926325524044385</v>
      </c>
      <c r="M851" s="410">
        <v>177</v>
      </c>
      <c r="N851" s="410">
        <v>54</v>
      </c>
      <c r="O851" s="410">
        <v>10206</v>
      </c>
      <c r="P851" s="479">
        <v>0.78652897657213316</v>
      </c>
      <c r="Q851" s="411">
        <v>189</v>
      </c>
    </row>
    <row r="852" spans="1:17" ht="14.4" customHeight="1" x14ac:dyDescent="0.3">
      <c r="A852" s="406" t="s">
        <v>1022</v>
      </c>
      <c r="B852" s="407" t="s">
        <v>828</v>
      </c>
      <c r="C852" s="407" t="s">
        <v>829</v>
      </c>
      <c r="D852" s="407" t="s">
        <v>844</v>
      </c>
      <c r="E852" s="407" t="s">
        <v>845</v>
      </c>
      <c r="F852" s="410">
        <v>133</v>
      </c>
      <c r="G852" s="410">
        <v>50780</v>
      </c>
      <c r="H852" s="410">
        <v>1</v>
      </c>
      <c r="I852" s="410">
        <v>381.80451127819549</v>
      </c>
      <c r="J852" s="410">
        <v>104</v>
      </c>
      <c r="K852" s="410">
        <v>39936</v>
      </c>
      <c r="L852" s="410">
        <v>0.78645135880267825</v>
      </c>
      <c r="M852" s="410">
        <v>384</v>
      </c>
      <c r="N852" s="410">
        <v>120</v>
      </c>
      <c r="O852" s="410">
        <v>48840</v>
      </c>
      <c r="P852" s="479">
        <v>0.96179598267034261</v>
      </c>
      <c r="Q852" s="411">
        <v>407</v>
      </c>
    </row>
    <row r="853" spans="1:17" ht="14.4" customHeight="1" x14ac:dyDescent="0.3">
      <c r="A853" s="406" t="s">
        <v>1022</v>
      </c>
      <c r="B853" s="407" t="s">
        <v>828</v>
      </c>
      <c r="C853" s="407" t="s">
        <v>829</v>
      </c>
      <c r="D853" s="407" t="s">
        <v>846</v>
      </c>
      <c r="E853" s="407" t="s">
        <v>847</v>
      </c>
      <c r="F853" s="410">
        <v>80</v>
      </c>
      <c r="G853" s="410">
        <v>13641</v>
      </c>
      <c r="H853" s="410">
        <v>1</v>
      </c>
      <c r="I853" s="410">
        <v>170.51249999999999</v>
      </c>
      <c r="J853" s="410">
        <v>51</v>
      </c>
      <c r="K853" s="410">
        <v>8772</v>
      </c>
      <c r="L853" s="410">
        <v>0.64306135913789308</v>
      </c>
      <c r="M853" s="410">
        <v>172</v>
      </c>
      <c r="N853" s="410">
        <v>65</v>
      </c>
      <c r="O853" s="410">
        <v>11635</v>
      </c>
      <c r="P853" s="479">
        <v>0.85294333260024924</v>
      </c>
      <c r="Q853" s="411">
        <v>179</v>
      </c>
    </row>
    <row r="854" spans="1:17" ht="14.4" customHeight="1" x14ac:dyDescent="0.3">
      <c r="A854" s="406" t="s">
        <v>1022</v>
      </c>
      <c r="B854" s="407" t="s">
        <v>828</v>
      </c>
      <c r="C854" s="407" t="s">
        <v>829</v>
      </c>
      <c r="D854" s="407" t="s">
        <v>850</v>
      </c>
      <c r="E854" s="407" t="s">
        <v>851</v>
      </c>
      <c r="F854" s="410">
        <v>57</v>
      </c>
      <c r="G854" s="410">
        <v>18204</v>
      </c>
      <c r="H854" s="410">
        <v>1</v>
      </c>
      <c r="I854" s="410">
        <v>319.36842105263156</v>
      </c>
      <c r="J854" s="410">
        <v>56</v>
      </c>
      <c r="K854" s="410">
        <v>18032</v>
      </c>
      <c r="L854" s="410">
        <v>0.99055152713689298</v>
      </c>
      <c r="M854" s="410">
        <v>322</v>
      </c>
      <c r="N854" s="410">
        <v>30</v>
      </c>
      <c r="O854" s="410">
        <v>10050</v>
      </c>
      <c r="P854" s="479">
        <v>0.55207646671061306</v>
      </c>
      <c r="Q854" s="411">
        <v>335</v>
      </c>
    </row>
    <row r="855" spans="1:17" ht="14.4" customHeight="1" x14ac:dyDescent="0.3">
      <c r="A855" s="406" t="s">
        <v>1022</v>
      </c>
      <c r="B855" s="407" t="s">
        <v>828</v>
      </c>
      <c r="C855" s="407" t="s">
        <v>829</v>
      </c>
      <c r="D855" s="407" t="s">
        <v>852</v>
      </c>
      <c r="E855" s="407" t="s">
        <v>853</v>
      </c>
      <c r="F855" s="410"/>
      <c r="G855" s="410"/>
      <c r="H855" s="410"/>
      <c r="I855" s="410"/>
      <c r="J855" s="410">
        <v>1</v>
      </c>
      <c r="K855" s="410">
        <v>439</v>
      </c>
      <c r="L855" s="410"/>
      <c r="M855" s="410">
        <v>439</v>
      </c>
      <c r="N855" s="410"/>
      <c r="O855" s="410"/>
      <c r="P855" s="479"/>
      <c r="Q855" s="411"/>
    </row>
    <row r="856" spans="1:17" ht="14.4" customHeight="1" x14ac:dyDescent="0.3">
      <c r="A856" s="406" t="s">
        <v>1022</v>
      </c>
      <c r="B856" s="407" t="s">
        <v>828</v>
      </c>
      <c r="C856" s="407" t="s">
        <v>829</v>
      </c>
      <c r="D856" s="407" t="s">
        <v>854</v>
      </c>
      <c r="E856" s="407" t="s">
        <v>855</v>
      </c>
      <c r="F856" s="410">
        <v>445</v>
      </c>
      <c r="G856" s="410">
        <v>151002</v>
      </c>
      <c r="H856" s="410">
        <v>1</v>
      </c>
      <c r="I856" s="410">
        <v>339.33033707865167</v>
      </c>
      <c r="J856" s="410">
        <v>301</v>
      </c>
      <c r="K856" s="410">
        <v>102641</v>
      </c>
      <c r="L856" s="410">
        <v>0.67973271877193675</v>
      </c>
      <c r="M856" s="410">
        <v>341</v>
      </c>
      <c r="N856" s="410">
        <v>406</v>
      </c>
      <c r="O856" s="410">
        <v>141694</v>
      </c>
      <c r="P856" s="479">
        <v>0.93835843233864447</v>
      </c>
      <c r="Q856" s="411">
        <v>349</v>
      </c>
    </row>
    <row r="857" spans="1:17" ht="14.4" customHeight="1" x14ac:dyDescent="0.3">
      <c r="A857" s="406" t="s">
        <v>1022</v>
      </c>
      <c r="B857" s="407" t="s">
        <v>828</v>
      </c>
      <c r="C857" s="407" t="s">
        <v>829</v>
      </c>
      <c r="D857" s="407" t="s">
        <v>856</v>
      </c>
      <c r="E857" s="407" t="s">
        <v>857</v>
      </c>
      <c r="F857" s="410"/>
      <c r="G857" s="410"/>
      <c r="H857" s="410"/>
      <c r="I857" s="410"/>
      <c r="J857" s="410">
        <v>1</v>
      </c>
      <c r="K857" s="410">
        <v>1598</v>
      </c>
      <c r="L857" s="410"/>
      <c r="M857" s="410">
        <v>1598</v>
      </c>
      <c r="N857" s="410"/>
      <c r="O857" s="410"/>
      <c r="P857" s="479"/>
      <c r="Q857" s="411"/>
    </row>
    <row r="858" spans="1:17" ht="14.4" customHeight="1" x14ac:dyDescent="0.3">
      <c r="A858" s="406" t="s">
        <v>1022</v>
      </c>
      <c r="B858" s="407" t="s">
        <v>828</v>
      </c>
      <c r="C858" s="407" t="s">
        <v>829</v>
      </c>
      <c r="D858" s="407" t="s">
        <v>862</v>
      </c>
      <c r="E858" s="407" t="s">
        <v>863</v>
      </c>
      <c r="F858" s="410">
        <v>59</v>
      </c>
      <c r="G858" s="410">
        <v>6409</v>
      </c>
      <c r="H858" s="410">
        <v>1</v>
      </c>
      <c r="I858" s="410">
        <v>108.62711864406779</v>
      </c>
      <c r="J858" s="410">
        <v>46</v>
      </c>
      <c r="K858" s="410">
        <v>5014</v>
      </c>
      <c r="L858" s="410">
        <v>0.78233733811827122</v>
      </c>
      <c r="M858" s="410">
        <v>109</v>
      </c>
      <c r="N858" s="410">
        <v>39</v>
      </c>
      <c r="O858" s="410">
        <v>4563</v>
      </c>
      <c r="P858" s="479">
        <v>0.71196754563894527</v>
      </c>
      <c r="Q858" s="411">
        <v>117</v>
      </c>
    </row>
    <row r="859" spans="1:17" ht="14.4" customHeight="1" x14ac:dyDescent="0.3">
      <c r="A859" s="406" t="s">
        <v>1022</v>
      </c>
      <c r="B859" s="407" t="s">
        <v>828</v>
      </c>
      <c r="C859" s="407" t="s">
        <v>829</v>
      </c>
      <c r="D859" s="407" t="s">
        <v>866</v>
      </c>
      <c r="E859" s="407" t="s">
        <v>867</v>
      </c>
      <c r="F859" s="410">
        <v>3</v>
      </c>
      <c r="G859" s="410">
        <v>1119</v>
      </c>
      <c r="H859" s="410">
        <v>1</v>
      </c>
      <c r="I859" s="410">
        <v>373</v>
      </c>
      <c r="J859" s="410">
        <v>3</v>
      </c>
      <c r="K859" s="410">
        <v>1128</v>
      </c>
      <c r="L859" s="410">
        <v>1.0080428954423593</v>
      </c>
      <c r="M859" s="410">
        <v>376</v>
      </c>
      <c r="N859" s="410">
        <v>5</v>
      </c>
      <c r="O859" s="410">
        <v>1935</v>
      </c>
      <c r="P859" s="479">
        <v>1.7292225201072386</v>
      </c>
      <c r="Q859" s="411">
        <v>387</v>
      </c>
    </row>
    <row r="860" spans="1:17" ht="14.4" customHeight="1" x14ac:dyDescent="0.3">
      <c r="A860" s="406" t="s">
        <v>1022</v>
      </c>
      <c r="B860" s="407" t="s">
        <v>828</v>
      </c>
      <c r="C860" s="407" t="s">
        <v>829</v>
      </c>
      <c r="D860" s="407" t="s">
        <v>868</v>
      </c>
      <c r="E860" s="407" t="s">
        <v>869</v>
      </c>
      <c r="F860" s="410">
        <v>43</v>
      </c>
      <c r="G860" s="410">
        <v>1591</v>
      </c>
      <c r="H860" s="410">
        <v>1</v>
      </c>
      <c r="I860" s="410">
        <v>37</v>
      </c>
      <c r="J860" s="410">
        <v>31</v>
      </c>
      <c r="K860" s="410">
        <v>1147</v>
      </c>
      <c r="L860" s="410">
        <v>0.72093023255813948</v>
      </c>
      <c r="M860" s="410">
        <v>37</v>
      </c>
      <c r="N860" s="410">
        <v>29</v>
      </c>
      <c r="O860" s="410">
        <v>1102</v>
      </c>
      <c r="P860" s="479">
        <v>0.69264613450659962</v>
      </c>
      <c r="Q860" s="411">
        <v>38</v>
      </c>
    </row>
    <row r="861" spans="1:17" ht="14.4" customHeight="1" x14ac:dyDescent="0.3">
      <c r="A861" s="406" t="s">
        <v>1022</v>
      </c>
      <c r="B861" s="407" t="s">
        <v>828</v>
      </c>
      <c r="C861" s="407" t="s">
        <v>829</v>
      </c>
      <c r="D861" s="407" t="s">
        <v>874</v>
      </c>
      <c r="E861" s="407" t="s">
        <v>875</v>
      </c>
      <c r="F861" s="410">
        <v>1</v>
      </c>
      <c r="G861" s="410">
        <v>672</v>
      </c>
      <c r="H861" s="410">
        <v>1</v>
      </c>
      <c r="I861" s="410">
        <v>672</v>
      </c>
      <c r="J861" s="410">
        <v>4</v>
      </c>
      <c r="K861" s="410">
        <v>2704</v>
      </c>
      <c r="L861" s="410">
        <v>4.0238095238095237</v>
      </c>
      <c r="M861" s="410">
        <v>676</v>
      </c>
      <c r="N861" s="410">
        <v>6</v>
      </c>
      <c r="O861" s="410">
        <v>4224</v>
      </c>
      <c r="P861" s="479">
        <v>6.2857142857142856</v>
      </c>
      <c r="Q861" s="411">
        <v>704</v>
      </c>
    </row>
    <row r="862" spans="1:17" ht="14.4" customHeight="1" x14ac:dyDescent="0.3">
      <c r="A862" s="406" t="s">
        <v>1022</v>
      </c>
      <c r="B862" s="407" t="s">
        <v>828</v>
      </c>
      <c r="C862" s="407" t="s">
        <v>829</v>
      </c>
      <c r="D862" s="407" t="s">
        <v>876</v>
      </c>
      <c r="E862" s="407" t="s">
        <v>877</v>
      </c>
      <c r="F862" s="410">
        <v>1</v>
      </c>
      <c r="G862" s="410">
        <v>136</v>
      </c>
      <c r="H862" s="410">
        <v>1</v>
      </c>
      <c r="I862" s="410">
        <v>136</v>
      </c>
      <c r="J862" s="410">
        <v>1</v>
      </c>
      <c r="K862" s="410">
        <v>138</v>
      </c>
      <c r="L862" s="410">
        <v>1.0147058823529411</v>
      </c>
      <c r="M862" s="410">
        <v>138</v>
      </c>
      <c r="N862" s="410"/>
      <c r="O862" s="410"/>
      <c r="P862" s="479"/>
      <c r="Q862" s="411"/>
    </row>
    <row r="863" spans="1:17" ht="14.4" customHeight="1" x14ac:dyDescent="0.3">
      <c r="A863" s="406" t="s">
        <v>1022</v>
      </c>
      <c r="B863" s="407" t="s">
        <v>828</v>
      </c>
      <c r="C863" s="407" t="s">
        <v>829</v>
      </c>
      <c r="D863" s="407" t="s">
        <v>878</v>
      </c>
      <c r="E863" s="407" t="s">
        <v>879</v>
      </c>
      <c r="F863" s="410">
        <v>498</v>
      </c>
      <c r="G863" s="410">
        <v>140922</v>
      </c>
      <c r="H863" s="410">
        <v>1</v>
      </c>
      <c r="I863" s="410">
        <v>282.97590361445782</v>
      </c>
      <c r="J863" s="410">
        <v>396</v>
      </c>
      <c r="K863" s="410">
        <v>112860</v>
      </c>
      <c r="L863" s="410">
        <v>0.80086856558947506</v>
      </c>
      <c r="M863" s="410">
        <v>285</v>
      </c>
      <c r="N863" s="410">
        <v>550</v>
      </c>
      <c r="O863" s="410">
        <v>167200</v>
      </c>
      <c r="P863" s="479">
        <v>1.1864719490214446</v>
      </c>
      <c r="Q863" s="411">
        <v>304</v>
      </c>
    </row>
    <row r="864" spans="1:17" ht="14.4" customHeight="1" x14ac:dyDescent="0.3">
      <c r="A864" s="406" t="s">
        <v>1022</v>
      </c>
      <c r="B864" s="407" t="s">
        <v>828</v>
      </c>
      <c r="C864" s="407" t="s">
        <v>829</v>
      </c>
      <c r="D864" s="407" t="s">
        <v>880</v>
      </c>
      <c r="E864" s="407" t="s">
        <v>881</v>
      </c>
      <c r="F864" s="410">
        <v>13</v>
      </c>
      <c r="G864" s="410">
        <v>45259</v>
      </c>
      <c r="H864" s="410">
        <v>1</v>
      </c>
      <c r="I864" s="410">
        <v>3481.4615384615386</v>
      </c>
      <c r="J864" s="410">
        <v>2</v>
      </c>
      <c r="K864" s="410">
        <v>7010</v>
      </c>
      <c r="L864" s="410">
        <v>0.15488632095273869</v>
      </c>
      <c r="M864" s="410">
        <v>3505</v>
      </c>
      <c r="N864" s="410">
        <v>5</v>
      </c>
      <c r="O864" s="410">
        <v>18535</v>
      </c>
      <c r="P864" s="479">
        <v>0.40953180582867493</v>
      </c>
      <c r="Q864" s="411">
        <v>3707</v>
      </c>
    </row>
    <row r="865" spans="1:17" ht="14.4" customHeight="1" x14ac:dyDescent="0.3">
      <c r="A865" s="406" t="s">
        <v>1022</v>
      </c>
      <c r="B865" s="407" t="s">
        <v>828</v>
      </c>
      <c r="C865" s="407" t="s">
        <v>829</v>
      </c>
      <c r="D865" s="407" t="s">
        <v>882</v>
      </c>
      <c r="E865" s="407" t="s">
        <v>883</v>
      </c>
      <c r="F865" s="410">
        <v>338</v>
      </c>
      <c r="G865" s="410">
        <v>154948</v>
      </c>
      <c r="H865" s="410">
        <v>1</v>
      </c>
      <c r="I865" s="410">
        <v>458.4260355029586</v>
      </c>
      <c r="J865" s="410">
        <v>247</v>
      </c>
      <c r="K865" s="410">
        <v>114114</v>
      </c>
      <c r="L865" s="410">
        <v>0.73646642744662727</v>
      </c>
      <c r="M865" s="410">
        <v>462</v>
      </c>
      <c r="N865" s="410">
        <v>292</v>
      </c>
      <c r="O865" s="410">
        <v>144248</v>
      </c>
      <c r="P865" s="479">
        <v>0.93094457495417815</v>
      </c>
      <c r="Q865" s="411">
        <v>494</v>
      </c>
    </row>
    <row r="866" spans="1:17" ht="14.4" customHeight="1" x14ac:dyDescent="0.3">
      <c r="A866" s="406" t="s">
        <v>1022</v>
      </c>
      <c r="B866" s="407" t="s">
        <v>828</v>
      </c>
      <c r="C866" s="407" t="s">
        <v>829</v>
      </c>
      <c r="D866" s="407" t="s">
        <v>884</v>
      </c>
      <c r="E866" s="407" t="s">
        <v>885</v>
      </c>
      <c r="F866" s="410">
        <v>4</v>
      </c>
      <c r="G866" s="410">
        <v>24619</v>
      </c>
      <c r="H866" s="410">
        <v>1</v>
      </c>
      <c r="I866" s="410">
        <v>6154.75</v>
      </c>
      <c r="J866" s="410"/>
      <c r="K866" s="410"/>
      <c r="L866" s="410"/>
      <c r="M866" s="410"/>
      <c r="N866" s="410">
        <v>1</v>
      </c>
      <c r="O866" s="410">
        <v>6571</v>
      </c>
      <c r="P866" s="479">
        <v>0.26690767293553758</v>
      </c>
      <c r="Q866" s="411">
        <v>6571</v>
      </c>
    </row>
    <row r="867" spans="1:17" ht="14.4" customHeight="1" x14ac:dyDescent="0.3">
      <c r="A867" s="406" t="s">
        <v>1022</v>
      </c>
      <c r="B867" s="407" t="s">
        <v>828</v>
      </c>
      <c r="C867" s="407" t="s">
        <v>829</v>
      </c>
      <c r="D867" s="407" t="s">
        <v>886</v>
      </c>
      <c r="E867" s="407" t="s">
        <v>887</v>
      </c>
      <c r="F867" s="410">
        <v>753</v>
      </c>
      <c r="G867" s="410">
        <v>265068</v>
      </c>
      <c r="H867" s="410">
        <v>1</v>
      </c>
      <c r="I867" s="410">
        <v>352.01593625498009</v>
      </c>
      <c r="J867" s="410">
        <v>570</v>
      </c>
      <c r="K867" s="410">
        <v>202920</v>
      </c>
      <c r="L867" s="410">
        <v>0.7655394087554892</v>
      </c>
      <c r="M867" s="410">
        <v>356</v>
      </c>
      <c r="N867" s="410">
        <v>687</v>
      </c>
      <c r="O867" s="410">
        <v>254190</v>
      </c>
      <c r="P867" s="479">
        <v>0.95896147403685095</v>
      </c>
      <c r="Q867" s="411">
        <v>370</v>
      </c>
    </row>
    <row r="868" spans="1:17" ht="14.4" customHeight="1" x14ac:dyDescent="0.3">
      <c r="A868" s="406" t="s">
        <v>1022</v>
      </c>
      <c r="B868" s="407" t="s">
        <v>828</v>
      </c>
      <c r="C868" s="407" t="s">
        <v>829</v>
      </c>
      <c r="D868" s="407" t="s">
        <v>888</v>
      </c>
      <c r="E868" s="407" t="s">
        <v>889</v>
      </c>
      <c r="F868" s="410">
        <v>1</v>
      </c>
      <c r="G868" s="410">
        <v>2907</v>
      </c>
      <c r="H868" s="410">
        <v>1</v>
      </c>
      <c r="I868" s="410">
        <v>2907</v>
      </c>
      <c r="J868" s="410"/>
      <c r="K868" s="410"/>
      <c r="L868" s="410"/>
      <c r="M868" s="410"/>
      <c r="N868" s="410"/>
      <c r="O868" s="410"/>
      <c r="P868" s="479"/>
      <c r="Q868" s="411"/>
    </row>
    <row r="869" spans="1:17" ht="14.4" customHeight="1" x14ac:dyDescent="0.3">
      <c r="A869" s="406" t="s">
        <v>1022</v>
      </c>
      <c r="B869" s="407" t="s">
        <v>828</v>
      </c>
      <c r="C869" s="407" t="s">
        <v>829</v>
      </c>
      <c r="D869" s="407" t="s">
        <v>890</v>
      </c>
      <c r="E869" s="407" t="s">
        <v>891</v>
      </c>
      <c r="F869" s="410"/>
      <c r="G869" s="410"/>
      <c r="H869" s="410"/>
      <c r="I869" s="410"/>
      <c r="J869" s="410"/>
      <c r="K869" s="410"/>
      <c r="L869" s="410"/>
      <c r="M869" s="410"/>
      <c r="N869" s="410">
        <v>1</v>
      </c>
      <c r="O869" s="410">
        <v>12793</v>
      </c>
      <c r="P869" s="479"/>
      <c r="Q869" s="411">
        <v>12793</v>
      </c>
    </row>
    <row r="870" spans="1:17" ht="14.4" customHeight="1" x14ac:dyDescent="0.3">
      <c r="A870" s="406" t="s">
        <v>1022</v>
      </c>
      <c r="B870" s="407" t="s">
        <v>828</v>
      </c>
      <c r="C870" s="407" t="s">
        <v>829</v>
      </c>
      <c r="D870" s="407" t="s">
        <v>892</v>
      </c>
      <c r="E870" s="407" t="s">
        <v>893</v>
      </c>
      <c r="F870" s="410">
        <v>4</v>
      </c>
      <c r="G870" s="410">
        <v>416</v>
      </c>
      <c r="H870" s="410">
        <v>1</v>
      </c>
      <c r="I870" s="410">
        <v>104</v>
      </c>
      <c r="J870" s="410">
        <v>9</v>
      </c>
      <c r="K870" s="410">
        <v>945</v>
      </c>
      <c r="L870" s="410">
        <v>2.2716346153846154</v>
      </c>
      <c r="M870" s="410">
        <v>105</v>
      </c>
      <c r="N870" s="410"/>
      <c r="O870" s="410"/>
      <c r="P870" s="479"/>
      <c r="Q870" s="411"/>
    </row>
    <row r="871" spans="1:17" ht="14.4" customHeight="1" x14ac:dyDescent="0.3">
      <c r="A871" s="406" t="s">
        <v>1022</v>
      </c>
      <c r="B871" s="407" t="s">
        <v>828</v>
      </c>
      <c r="C871" s="407" t="s">
        <v>829</v>
      </c>
      <c r="D871" s="407" t="s">
        <v>894</v>
      </c>
      <c r="E871" s="407" t="s">
        <v>895</v>
      </c>
      <c r="F871" s="410">
        <v>32</v>
      </c>
      <c r="G871" s="410">
        <v>3706</v>
      </c>
      <c r="H871" s="410">
        <v>1</v>
      </c>
      <c r="I871" s="410">
        <v>115.8125</v>
      </c>
      <c r="J871" s="410">
        <v>23</v>
      </c>
      <c r="K871" s="410">
        <v>2691</v>
      </c>
      <c r="L871" s="410">
        <v>0.72611980572045332</v>
      </c>
      <c r="M871" s="410">
        <v>117</v>
      </c>
      <c r="N871" s="410">
        <v>46</v>
      </c>
      <c r="O871" s="410">
        <v>5750</v>
      </c>
      <c r="P871" s="479">
        <v>1.5515380464112249</v>
      </c>
      <c r="Q871" s="411">
        <v>125</v>
      </c>
    </row>
    <row r="872" spans="1:17" ht="14.4" customHeight="1" x14ac:dyDescent="0.3">
      <c r="A872" s="406" t="s">
        <v>1022</v>
      </c>
      <c r="B872" s="407" t="s">
        <v>828</v>
      </c>
      <c r="C872" s="407" t="s">
        <v>829</v>
      </c>
      <c r="D872" s="407" t="s">
        <v>896</v>
      </c>
      <c r="E872" s="407" t="s">
        <v>897</v>
      </c>
      <c r="F872" s="410">
        <v>70</v>
      </c>
      <c r="G872" s="410">
        <v>32182</v>
      </c>
      <c r="H872" s="410">
        <v>1</v>
      </c>
      <c r="I872" s="410">
        <v>459.74285714285713</v>
      </c>
      <c r="J872" s="410">
        <v>51</v>
      </c>
      <c r="K872" s="410">
        <v>23613</v>
      </c>
      <c r="L872" s="410">
        <v>0.73373314275060597</v>
      </c>
      <c r="M872" s="410">
        <v>463</v>
      </c>
      <c r="N872" s="410">
        <v>46</v>
      </c>
      <c r="O872" s="410">
        <v>22770</v>
      </c>
      <c r="P872" s="479">
        <v>0.70753837548940401</v>
      </c>
      <c r="Q872" s="411">
        <v>495</v>
      </c>
    </row>
    <row r="873" spans="1:17" ht="14.4" customHeight="1" x14ac:dyDescent="0.3">
      <c r="A873" s="406" t="s">
        <v>1022</v>
      </c>
      <c r="B873" s="407" t="s">
        <v>828</v>
      </c>
      <c r="C873" s="407" t="s">
        <v>829</v>
      </c>
      <c r="D873" s="407" t="s">
        <v>898</v>
      </c>
      <c r="E873" s="407" t="s">
        <v>899</v>
      </c>
      <c r="F873" s="410">
        <v>2</v>
      </c>
      <c r="G873" s="410">
        <v>2522</v>
      </c>
      <c r="H873" s="410">
        <v>1</v>
      </c>
      <c r="I873" s="410">
        <v>1261</v>
      </c>
      <c r="J873" s="410">
        <v>3</v>
      </c>
      <c r="K873" s="410">
        <v>3804</v>
      </c>
      <c r="L873" s="410">
        <v>1.5083267248215702</v>
      </c>
      <c r="M873" s="410">
        <v>1268</v>
      </c>
      <c r="N873" s="410">
        <v>1</v>
      </c>
      <c r="O873" s="410">
        <v>1283</v>
      </c>
      <c r="P873" s="479">
        <v>0.50872323552735921</v>
      </c>
      <c r="Q873" s="411">
        <v>1283</v>
      </c>
    </row>
    <row r="874" spans="1:17" ht="14.4" customHeight="1" x14ac:dyDescent="0.3">
      <c r="A874" s="406" t="s">
        <v>1022</v>
      </c>
      <c r="B874" s="407" t="s">
        <v>828</v>
      </c>
      <c r="C874" s="407" t="s">
        <v>829</v>
      </c>
      <c r="D874" s="407" t="s">
        <v>900</v>
      </c>
      <c r="E874" s="407" t="s">
        <v>901</v>
      </c>
      <c r="F874" s="410">
        <v>23</v>
      </c>
      <c r="G874" s="410">
        <v>9982</v>
      </c>
      <c r="H874" s="410">
        <v>1</v>
      </c>
      <c r="I874" s="410">
        <v>434</v>
      </c>
      <c r="J874" s="410">
        <v>13</v>
      </c>
      <c r="K874" s="410">
        <v>5681</v>
      </c>
      <c r="L874" s="410">
        <v>0.56912442396313367</v>
      </c>
      <c r="M874" s="410">
        <v>437</v>
      </c>
      <c r="N874" s="410">
        <v>7</v>
      </c>
      <c r="O874" s="410">
        <v>3192</v>
      </c>
      <c r="P874" s="479">
        <v>0.31977559607293127</v>
      </c>
      <c r="Q874" s="411">
        <v>456</v>
      </c>
    </row>
    <row r="875" spans="1:17" ht="14.4" customHeight="1" x14ac:dyDescent="0.3">
      <c r="A875" s="406" t="s">
        <v>1022</v>
      </c>
      <c r="B875" s="407" t="s">
        <v>828</v>
      </c>
      <c r="C875" s="407" t="s">
        <v>829</v>
      </c>
      <c r="D875" s="407" t="s">
        <v>902</v>
      </c>
      <c r="E875" s="407" t="s">
        <v>903</v>
      </c>
      <c r="F875" s="410">
        <v>100</v>
      </c>
      <c r="G875" s="410">
        <v>5384</v>
      </c>
      <c r="H875" s="410">
        <v>1</v>
      </c>
      <c r="I875" s="410">
        <v>53.84</v>
      </c>
      <c r="J875" s="410">
        <v>16</v>
      </c>
      <c r="K875" s="410">
        <v>864</v>
      </c>
      <c r="L875" s="410">
        <v>0.16047548291233285</v>
      </c>
      <c r="M875" s="410">
        <v>54</v>
      </c>
      <c r="N875" s="410">
        <v>52</v>
      </c>
      <c r="O875" s="410">
        <v>3016</v>
      </c>
      <c r="P875" s="479">
        <v>0.56017830609212482</v>
      </c>
      <c r="Q875" s="411">
        <v>58</v>
      </c>
    </row>
    <row r="876" spans="1:17" ht="14.4" customHeight="1" x14ac:dyDescent="0.3">
      <c r="A876" s="406" t="s">
        <v>1022</v>
      </c>
      <c r="B876" s="407" t="s">
        <v>828</v>
      </c>
      <c r="C876" s="407" t="s">
        <v>829</v>
      </c>
      <c r="D876" s="407" t="s">
        <v>904</v>
      </c>
      <c r="E876" s="407" t="s">
        <v>905</v>
      </c>
      <c r="F876" s="410">
        <v>2</v>
      </c>
      <c r="G876" s="410">
        <v>4334</v>
      </c>
      <c r="H876" s="410">
        <v>1</v>
      </c>
      <c r="I876" s="410">
        <v>2167</v>
      </c>
      <c r="J876" s="410"/>
      <c r="K876" s="410"/>
      <c r="L876" s="410"/>
      <c r="M876" s="410"/>
      <c r="N876" s="410">
        <v>2</v>
      </c>
      <c r="O876" s="410">
        <v>4346</v>
      </c>
      <c r="P876" s="479">
        <v>1.0027688047992616</v>
      </c>
      <c r="Q876" s="411">
        <v>2173</v>
      </c>
    </row>
    <row r="877" spans="1:17" ht="14.4" customHeight="1" x14ac:dyDescent="0.3">
      <c r="A877" s="406" t="s">
        <v>1022</v>
      </c>
      <c r="B877" s="407" t="s">
        <v>828</v>
      </c>
      <c r="C877" s="407" t="s">
        <v>829</v>
      </c>
      <c r="D877" s="407" t="s">
        <v>906</v>
      </c>
      <c r="E877" s="407" t="s">
        <v>907</v>
      </c>
      <c r="F877" s="410">
        <v>4256</v>
      </c>
      <c r="G877" s="410">
        <v>710358</v>
      </c>
      <c r="H877" s="410">
        <v>1</v>
      </c>
      <c r="I877" s="410">
        <v>166.90742481203009</v>
      </c>
      <c r="J877" s="410">
        <v>3183</v>
      </c>
      <c r="K877" s="410">
        <v>537927</v>
      </c>
      <c r="L877" s="410">
        <v>0.75726183135827285</v>
      </c>
      <c r="M877" s="410">
        <v>169</v>
      </c>
      <c r="N877" s="410">
        <v>3630</v>
      </c>
      <c r="O877" s="410">
        <v>635250</v>
      </c>
      <c r="P877" s="479">
        <v>0.89426739756573448</v>
      </c>
      <c r="Q877" s="411">
        <v>175</v>
      </c>
    </row>
    <row r="878" spans="1:17" ht="14.4" customHeight="1" x14ac:dyDescent="0.3">
      <c r="A878" s="406" t="s">
        <v>1022</v>
      </c>
      <c r="B878" s="407" t="s">
        <v>828</v>
      </c>
      <c r="C878" s="407" t="s">
        <v>829</v>
      </c>
      <c r="D878" s="407" t="s">
        <v>908</v>
      </c>
      <c r="E878" s="407" t="s">
        <v>909</v>
      </c>
      <c r="F878" s="410">
        <v>6</v>
      </c>
      <c r="G878" s="410">
        <v>480</v>
      </c>
      <c r="H878" s="410">
        <v>1</v>
      </c>
      <c r="I878" s="410">
        <v>80</v>
      </c>
      <c r="J878" s="410">
        <v>17</v>
      </c>
      <c r="K878" s="410">
        <v>1377</v>
      </c>
      <c r="L878" s="410">
        <v>2.8687499999999999</v>
      </c>
      <c r="M878" s="410">
        <v>81</v>
      </c>
      <c r="N878" s="410">
        <v>12</v>
      </c>
      <c r="O878" s="410">
        <v>1020</v>
      </c>
      <c r="P878" s="479">
        <v>2.125</v>
      </c>
      <c r="Q878" s="411">
        <v>85</v>
      </c>
    </row>
    <row r="879" spans="1:17" ht="14.4" customHeight="1" x14ac:dyDescent="0.3">
      <c r="A879" s="406" t="s">
        <v>1022</v>
      </c>
      <c r="B879" s="407" t="s">
        <v>828</v>
      </c>
      <c r="C879" s="407" t="s">
        <v>829</v>
      </c>
      <c r="D879" s="407" t="s">
        <v>993</v>
      </c>
      <c r="E879" s="407" t="s">
        <v>994</v>
      </c>
      <c r="F879" s="410">
        <v>1</v>
      </c>
      <c r="G879" s="410">
        <v>165</v>
      </c>
      <c r="H879" s="410">
        <v>1</v>
      </c>
      <c r="I879" s="410">
        <v>165</v>
      </c>
      <c r="J879" s="410">
        <v>1</v>
      </c>
      <c r="K879" s="410">
        <v>166</v>
      </c>
      <c r="L879" s="410">
        <v>1.0060606060606061</v>
      </c>
      <c r="M879" s="410">
        <v>166</v>
      </c>
      <c r="N879" s="410"/>
      <c r="O879" s="410"/>
      <c r="P879" s="479"/>
      <c r="Q879" s="411"/>
    </row>
    <row r="880" spans="1:17" ht="14.4" customHeight="1" x14ac:dyDescent="0.3">
      <c r="A880" s="406" t="s">
        <v>1022</v>
      </c>
      <c r="B880" s="407" t="s">
        <v>828</v>
      </c>
      <c r="C880" s="407" t="s">
        <v>829</v>
      </c>
      <c r="D880" s="407" t="s">
        <v>910</v>
      </c>
      <c r="E880" s="407" t="s">
        <v>911</v>
      </c>
      <c r="F880" s="410">
        <v>27</v>
      </c>
      <c r="G880" s="410">
        <v>4354</v>
      </c>
      <c r="H880" s="410">
        <v>1</v>
      </c>
      <c r="I880" s="410">
        <v>161.25925925925927</v>
      </c>
      <c r="J880" s="410">
        <v>9</v>
      </c>
      <c r="K880" s="410">
        <v>1467</v>
      </c>
      <c r="L880" s="410">
        <v>0.33693155718879192</v>
      </c>
      <c r="M880" s="410">
        <v>163</v>
      </c>
      <c r="N880" s="410">
        <v>18</v>
      </c>
      <c r="O880" s="410">
        <v>3042</v>
      </c>
      <c r="P880" s="479">
        <v>0.69866789159393661</v>
      </c>
      <c r="Q880" s="411">
        <v>169</v>
      </c>
    </row>
    <row r="881" spans="1:17" ht="14.4" customHeight="1" x14ac:dyDescent="0.3">
      <c r="A881" s="406" t="s">
        <v>1022</v>
      </c>
      <c r="B881" s="407" t="s">
        <v>828</v>
      </c>
      <c r="C881" s="407" t="s">
        <v>829</v>
      </c>
      <c r="D881" s="407" t="s">
        <v>912</v>
      </c>
      <c r="E881" s="407" t="s">
        <v>913</v>
      </c>
      <c r="F881" s="410"/>
      <c r="G881" s="410"/>
      <c r="H881" s="410"/>
      <c r="I881" s="410"/>
      <c r="J881" s="410"/>
      <c r="K881" s="410"/>
      <c r="L881" s="410"/>
      <c r="M881" s="410"/>
      <c r="N881" s="410">
        <v>1</v>
      </c>
      <c r="O881" s="410">
        <v>29</v>
      </c>
      <c r="P881" s="479"/>
      <c r="Q881" s="411">
        <v>29</v>
      </c>
    </row>
    <row r="882" spans="1:17" ht="14.4" customHeight="1" x14ac:dyDescent="0.3">
      <c r="A882" s="406" t="s">
        <v>1022</v>
      </c>
      <c r="B882" s="407" t="s">
        <v>828</v>
      </c>
      <c r="C882" s="407" t="s">
        <v>829</v>
      </c>
      <c r="D882" s="407" t="s">
        <v>914</v>
      </c>
      <c r="E882" s="407" t="s">
        <v>915</v>
      </c>
      <c r="F882" s="410">
        <v>12</v>
      </c>
      <c r="G882" s="410">
        <v>12072</v>
      </c>
      <c r="H882" s="410">
        <v>1</v>
      </c>
      <c r="I882" s="410">
        <v>1006</v>
      </c>
      <c r="J882" s="410">
        <v>4</v>
      </c>
      <c r="K882" s="410">
        <v>4032</v>
      </c>
      <c r="L882" s="410">
        <v>0.33399602385685884</v>
      </c>
      <c r="M882" s="410">
        <v>1008</v>
      </c>
      <c r="N882" s="410">
        <v>7</v>
      </c>
      <c r="O882" s="410">
        <v>7077</v>
      </c>
      <c r="P882" s="479">
        <v>0.58623260437375746</v>
      </c>
      <c r="Q882" s="411">
        <v>1011</v>
      </c>
    </row>
    <row r="883" spans="1:17" ht="14.4" customHeight="1" x14ac:dyDescent="0.3">
      <c r="A883" s="406" t="s">
        <v>1022</v>
      </c>
      <c r="B883" s="407" t="s">
        <v>828</v>
      </c>
      <c r="C883" s="407" t="s">
        <v>829</v>
      </c>
      <c r="D883" s="407" t="s">
        <v>916</v>
      </c>
      <c r="E883" s="407" t="s">
        <v>917</v>
      </c>
      <c r="F883" s="410">
        <v>1</v>
      </c>
      <c r="G883" s="410">
        <v>169</v>
      </c>
      <c r="H883" s="410">
        <v>1</v>
      </c>
      <c r="I883" s="410">
        <v>169</v>
      </c>
      <c r="J883" s="410">
        <v>3</v>
      </c>
      <c r="K883" s="410">
        <v>510</v>
      </c>
      <c r="L883" s="410">
        <v>3.0177514792899407</v>
      </c>
      <c r="M883" s="410">
        <v>170</v>
      </c>
      <c r="N883" s="410"/>
      <c r="O883" s="410"/>
      <c r="P883" s="479"/>
      <c r="Q883" s="411"/>
    </row>
    <row r="884" spans="1:17" ht="14.4" customHeight="1" x14ac:dyDescent="0.3">
      <c r="A884" s="406" t="s">
        <v>1022</v>
      </c>
      <c r="B884" s="407" t="s">
        <v>828</v>
      </c>
      <c r="C884" s="407" t="s">
        <v>829</v>
      </c>
      <c r="D884" s="407" t="s">
        <v>918</v>
      </c>
      <c r="E884" s="407" t="s">
        <v>919</v>
      </c>
      <c r="F884" s="410">
        <v>22</v>
      </c>
      <c r="G884" s="410">
        <v>49588</v>
      </c>
      <c r="H884" s="410">
        <v>1</v>
      </c>
      <c r="I884" s="410">
        <v>2254</v>
      </c>
      <c r="J884" s="410">
        <v>10</v>
      </c>
      <c r="K884" s="410">
        <v>22640</v>
      </c>
      <c r="L884" s="410">
        <v>0.45656207146890376</v>
      </c>
      <c r="M884" s="410">
        <v>2264</v>
      </c>
      <c r="N884" s="410">
        <v>6</v>
      </c>
      <c r="O884" s="410">
        <v>13764</v>
      </c>
      <c r="P884" s="479">
        <v>0.27756715334355087</v>
      </c>
      <c r="Q884" s="411">
        <v>2294</v>
      </c>
    </row>
    <row r="885" spans="1:17" ht="14.4" customHeight="1" x14ac:dyDescent="0.3">
      <c r="A885" s="406" t="s">
        <v>1022</v>
      </c>
      <c r="B885" s="407" t="s">
        <v>828</v>
      </c>
      <c r="C885" s="407" t="s">
        <v>829</v>
      </c>
      <c r="D885" s="407" t="s">
        <v>920</v>
      </c>
      <c r="E885" s="407" t="s">
        <v>921</v>
      </c>
      <c r="F885" s="410">
        <v>1</v>
      </c>
      <c r="G885" s="410">
        <v>246</v>
      </c>
      <c r="H885" s="410">
        <v>1</v>
      </c>
      <c r="I885" s="410">
        <v>246</v>
      </c>
      <c r="J885" s="410">
        <v>3</v>
      </c>
      <c r="K885" s="410">
        <v>741</v>
      </c>
      <c r="L885" s="410">
        <v>3.0121951219512195</v>
      </c>
      <c r="M885" s="410">
        <v>247</v>
      </c>
      <c r="N885" s="410">
        <v>5</v>
      </c>
      <c r="O885" s="410">
        <v>1315</v>
      </c>
      <c r="P885" s="479">
        <v>5.345528455284553</v>
      </c>
      <c r="Q885" s="411">
        <v>263</v>
      </c>
    </row>
    <row r="886" spans="1:17" ht="14.4" customHeight="1" x14ac:dyDescent="0.3">
      <c r="A886" s="406" t="s">
        <v>1022</v>
      </c>
      <c r="B886" s="407" t="s">
        <v>828</v>
      </c>
      <c r="C886" s="407" t="s">
        <v>829</v>
      </c>
      <c r="D886" s="407" t="s">
        <v>922</v>
      </c>
      <c r="E886" s="407" t="s">
        <v>923</v>
      </c>
      <c r="F886" s="410">
        <v>10</v>
      </c>
      <c r="G886" s="410">
        <v>19995</v>
      </c>
      <c r="H886" s="410">
        <v>1</v>
      </c>
      <c r="I886" s="410">
        <v>1999.5</v>
      </c>
      <c r="J886" s="410">
        <v>5</v>
      </c>
      <c r="K886" s="410">
        <v>10060</v>
      </c>
      <c r="L886" s="410">
        <v>0.50312578144536135</v>
      </c>
      <c r="M886" s="410">
        <v>2012</v>
      </c>
      <c r="N886" s="410">
        <v>11</v>
      </c>
      <c r="O886" s="410">
        <v>23430</v>
      </c>
      <c r="P886" s="479">
        <v>1.1717929482370593</v>
      </c>
      <c r="Q886" s="411">
        <v>2130</v>
      </c>
    </row>
    <row r="887" spans="1:17" ht="14.4" customHeight="1" x14ac:dyDescent="0.3">
      <c r="A887" s="406" t="s">
        <v>1022</v>
      </c>
      <c r="B887" s="407" t="s">
        <v>828</v>
      </c>
      <c r="C887" s="407" t="s">
        <v>829</v>
      </c>
      <c r="D887" s="407" t="s">
        <v>924</v>
      </c>
      <c r="E887" s="407" t="s">
        <v>925</v>
      </c>
      <c r="F887" s="410">
        <v>75</v>
      </c>
      <c r="G887" s="410">
        <v>16827</v>
      </c>
      <c r="H887" s="410">
        <v>1</v>
      </c>
      <c r="I887" s="410">
        <v>224.36</v>
      </c>
      <c r="J887" s="410">
        <v>62</v>
      </c>
      <c r="K887" s="410">
        <v>14012</v>
      </c>
      <c r="L887" s="410">
        <v>0.83270933618589171</v>
      </c>
      <c r="M887" s="410">
        <v>226</v>
      </c>
      <c r="N887" s="410">
        <v>51</v>
      </c>
      <c r="O887" s="410">
        <v>12342</v>
      </c>
      <c r="P887" s="479">
        <v>0.73346407559279725</v>
      </c>
      <c r="Q887" s="411">
        <v>242</v>
      </c>
    </row>
    <row r="888" spans="1:17" ht="14.4" customHeight="1" x14ac:dyDescent="0.3">
      <c r="A888" s="406" t="s">
        <v>1022</v>
      </c>
      <c r="B888" s="407" t="s">
        <v>828</v>
      </c>
      <c r="C888" s="407" t="s">
        <v>829</v>
      </c>
      <c r="D888" s="407" t="s">
        <v>926</v>
      </c>
      <c r="E888" s="407" t="s">
        <v>927</v>
      </c>
      <c r="F888" s="410">
        <v>18</v>
      </c>
      <c r="G888" s="410">
        <v>7422</v>
      </c>
      <c r="H888" s="410">
        <v>1</v>
      </c>
      <c r="I888" s="410">
        <v>412.33333333333331</v>
      </c>
      <c r="J888" s="410">
        <v>1</v>
      </c>
      <c r="K888" s="410">
        <v>418</v>
      </c>
      <c r="L888" s="410">
        <v>5.6319051468606843E-2</v>
      </c>
      <c r="M888" s="410">
        <v>418</v>
      </c>
      <c r="N888" s="410">
        <v>7</v>
      </c>
      <c r="O888" s="410">
        <v>2961</v>
      </c>
      <c r="P888" s="479">
        <v>0.39894907033144705</v>
      </c>
      <c r="Q888" s="411">
        <v>423</v>
      </c>
    </row>
    <row r="889" spans="1:17" ht="14.4" customHeight="1" x14ac:dyDescent="0.3">
      <c r="A889" s="406" t="s">
        <v>1022</v>
      </c>
      <c r="B889" s="407" t="s">
        <v>828</v>
      </c>
      <c r="C889" s="407" t="s">
        <v>829</v>
      </c>
      <c r="D889" s="407" t="s">
        <v>928</v>
      </c>
      <c r="E889" s="407" t="s">
        <v>929</v>
      </c>
      <c r="F889" s="410">
        <v>2</v>
      </c>
      <c r="G889" s="410">
        <v>1597</v>
      </c>
      <c r="H889" s="410">
        <v>1</v>
      </c>
      <c r="I889" s="410">
        <v>798.5</v>
      </c>
      <c r="J889" s="410"/>
      <c r="K889" s="410"/>
      <c r="L889" s="410"/>
      <c r="M889" s="410"/>
      <c r="N889" s="410"/>
      <c r="O889" s="410"/>
      <c r="P889" s="479"/>
      <c r="Q889" s="411"/>
    </row>
    <row r="890" spans="1:17" ht="14.4" customHeight="1" x14ac:dyDescent="0.3">
      <c r="A890" s="406" t="s">
        <v>1022</v>
      </c>
      <c r="B890" s="407" t="s">
        <v>828</v>
      </c>
      <c r="C890" s="407" t="s">
        <v>829</v>
      </c>
      <c r="D890" s="407" t="s">
        <v>933</v>
      </c>
      <c r="E890" s="407" t="s">
        <v>934</v>
      </c>
      <c r="F890" s="410">
        <v>30</v>
      </c>
      <c r="G890" s="410">
        <v>31076</v>
      </c>
      <c r="H890" s="410">
        <v>1</v>
      </c>
      <c r="I890" s="410">
        <v>1035.8666666666666</v>
      </c>
      <c r="J890" s="410">
        <v>109</v>
      </c>
      <c r="K890" s="410">
        <v>113905</v>
      </c>
      <c r="L890" s="410">
        <v>3.665368773329901</v>
      </c>
      <c r="M890" s="410">
        <v>1045</v>
      </c>
      <c r="N890" s="410">
        <v>144</v>
      </c>
      <c r="O890" s="410">
        <v>151920</v>
      </c>
      <c r="P890" s="479">
        <v>4.8886600592096796</v>
      </c>
      <c r="Q890" s="411">
        <v>1055</v>
      </c>
    </row>
    <row r="891" spans="1:17" ht="14.4" customHeight="1" x14ac:dyDescent="0.3">
      <c r="A891" s="406" t="s">
        <v>1022</v>
      </c>
      <c r="B891" s="407" t="s">
        <v>828</v>
      </c>
      <c r="C891" s="407" t="s">
        <v>829</v>
      </c>
      <c r="D891" s="407" t="s">
        <v>935</v>
      </c>
      <c r="E891" s="407" t="s">
        <v>936</v>
      </c>
      <c r="F891" s="410">
        <v>2</v>
      </c>
      <c r="G891" s="410">
        <v>534</v>
      </c>
      <c r="H891" s="410">
        <v>1</v>
      </c>
      <c r="I891" s="410">
        <v>267</v>
      </c>
      <c r="J891" s="410"/>
      <c r="K891" s="410"/>
      <c r="L891" s="410"/>
      <c r="M891" s="410"/>
      <c r="N891" s="410">
        <v>2</v>
      </c>
      <c r="O891" s="410">
        <v>576</v>
      </c>
      <c r="P891" s="479">
        <v>1.0786516853932584</v>
      </c>
      <c r="Q891" s="411">
        <v>288</v>
      </c>
    </row>
    <row r="892" spans="1:17" ht="14.4" customHeight="1" x14ac:dyDescent="0.3">
      <c r="A892" s="406" t="s">
        <v>1022</v>
      </c>
      <c r="B892" s="407" t="s">
        <v>828</v>
      </c>
      <c r="C892" s="407" t="s">
        <v>829</v>
      </c>
      <c r="D892" s="407" t="s">
        <v>937</v>
      </c>
      <c r="E892" s="407" t="s">
        <v>938</v>
      </c>
      <c r="F892" s="410">
        <v>9</v>
      </c>
      <c r="G892" s="410">
        <v>9360</v>
      </c>
      <c r="H892" s="410">
        <v>1</v>
      </c>
      <c r="I892" s="410">
        <v>1040</v>
      </c>
      <c r="J892" s="410">
        <v>1</v>
      </c>
      <c r="K892" s="410">
        <v>1050</v>
      </c>
      <c r="L892" s="410">
        <v>0.11217948717948718</v>
      </c>
      <c r="M892" s="410">
        <v>1050</v>
      </c>
      <c r="N892" s="410">
        <v>5</v>
      </c>
      <c r="O892" s="410">
        <v>5480</v>
      </c>
      <c r="P892" s="479">
        <v>0.5854700854700855</v>
      </c>
      <c r="Q892" s="411">
        <v>1096</v>
      </c>
    </row>
    <row r="893" spans="1:17" ht="14.4" customHeight="1" thickBot="1" x14ac:dyDescent="0.35">
      <c r="A893" s="412" t="s">
        <v>1022</v>
      </c>
      <c r="B893" s="413" t="s">
        <v>828</v>
      </c>
      <c r="C893" s="413" t="s">
        <v>829</v>
      </c>
      <c r="D893" s="413" t="s">
        <v>1023</v>
      </c>
      <c r="E893" s="413" t="s">
        <v>1024</v>
      </c>
      <c r="F893" s="416"/>
      <c r="G893" s="416"/>
      <c r="H893" s="416"/>
      <c r="I893" s="416"/>
      <c r="J893" s="416">
        <v>1</v>
      </c>
      <c r="K893" s="416">
        <v>2243</v>
      </c>
      <c r="L893" s="416"/>
      <c r="M893" s="416">
        <v>2243</v>
      </c>
      <c r="N893" s="416"/>
      <c r="O893" s="416"/>
      <c r="P893" s="427"/>
      <c r="Q893" s="41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23507.159241923713</v>
      </c>
      <c r="D4" s="134">
        <f ca="1">IF(ISERROR(VLOOKUP("Náklady celkem",INDIRECT("HI!$A:$G"),5,0)),0,VLOOKUP("Náklady celkem",INDIRECT("HI!$A:$G"),5,0))</f>
        <v>22499.726950000007</v>
      </c>
      <c r="E4" s="135">
        <f ca="1">IF(C4=0,0,D4/C4)</f>
        <v>0.95714359691208428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130.00001173633265</v>
      </c>
      <c r="D7" s="142">
        <f>IF(ISERROR(HI!E5),"",HI!E5)</f>
        <v>61.375460000000004</v>
      </c>
      <c r="E7" s="139">
        <f t="shared" ref="E7:E12" si="0">IF(C7=0,0,D7/C7)</f>
        <v>0.47211888045427519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2919.3141937172895</v>
      </c>
      <c r="D12" s="142">
        <f>IF(ISERROR(HI!E6),"",HI!E6)</f>
        <v>2829.2218500000013</v>
      </c>
      <c r="E12" s="139">
        <f t="shared" si="0"/>
        <v>0.96913920950640475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18984.001713865935</v>
      </c>
      <c r="D13" s="138">
        <f ca="1">IF(ISERROR(VLOOKUP("Osobní náklady (Kč) *",INDIRECT("HI!$A:$G"),5,0)),0,VLOOKUP("Osobní náklady (Kč) *",INDIRECT("HI!$A:$G"),5,0))</f>
        <v>18520.764469999998</v>
      </c>
      <c r="E13" s="139">
        <f ca="1">IF(C13=0,0,D13/C13)</f>
        <v>0.97559854603639296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22905.105</v>
      </c>
      <c r="D15" s="157">
        <f ca="1">IF(ISERROR(VLOOKUP("Výnosy celkem",INDIRECT("HI!$A:$G"),5,0)),0,VLOOKUP("Výnosy celkem",INDIRECT("HI!$A:$G"),5,0))</f>
        <v>23299.425999999999</v>
      </c>
      <c r="E15" s="158">
        <f t="shared" ref="E15:E18" ca="1" si="1">IF(C15=0,0,D15/C15)</f>
        <v>1.0172154198812884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22905.105</v>
      </c>
      <c r="D16" s="138">
        <f ca="1">IF(ISERROR(VLOOKUP("Ambulance *",INDIRECT("HI!$A:$G"),5,0)),0,VLOOKUP("Ambulance *",INDIRECT("HI!$A:$G"),5,0))</f>
        <v>23299.425999999999</v>
      </c>
      <c r="E16" s="139">
        <f t="shared" ca="1" si="1"/>
        <v>1.0172154198812884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1.0172154198812884</v>
      </c>
      <c r="E17" s="139">
        <f t="shared" si="1"/>
        <v>1.0172154198812884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1.1272262057929527</v>
      </c>
      <c r="E18" s="139">
        <f t="shared" si="1"/>
        <v>1.3261484774034737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99.156110000000012</v>
      </c>
      <c r="C5" s="29">
        <v>76.372290000000007</v>
      </c>
      <c r="D5" s="8"/>
      <c r="E5" s="92">
        <v>61.375460000000004</v>
      </c>
      <c r="F5" s="28">
        <v>130.00001173633265</v>
      </c>
      <c r="G5" s="91">
        <f>E5-F5</f>
        <v>-68.624551736332648</v>
      </c>
      <c r="H5" s="97">
        <f>IF(F5&lt;0.00000001,"",E5/F5)</f>
        <v>0.47211888045427519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3041.0752000000011</v>
      </c>
      <c r="C6" s="31">
        <v>2798.3962200000001</v>
      </c>
      <c r="D6" s="8"/>
      <c r="E6" s="93">
        <v>2829.2218500000013</v>
      </c>
      <c r="F6" s="30">
        <v>2919.3141937172895</v>
      </c>
      <c r="G6" s="94">
        <f>E6-F6</f>
        <v>-90.092343717288259</v>
      </c>
      <c r="H6" s="98">
        <f>IF(F6&lt;0.00000001,"",E6/F6)</f>
        <v>0.96913920950640475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18723.932740000007</v>
      </c>
      <c r="C7" s="31">
        <v>18011.821029999996</v>
      </c>
      <c r="D7" s="8"/>
      <c r="E7" s="93">
        <v>18520.764469999998</v>
      </c>
      <c r="F7" s="30">
        <v>18984.001713865935</v>
      </c>
      <c r="G7" s="94">
        <f>E7-F7</f>
        <v>-463.23724386593676</v>
      </c>
      <c r="H7" s="98">
        <f>IF(F7&lt;0.00000001,"",E7/F7)</f>
        <v>0.97559854603639296</v>
      </c>
    </row>
    <row r="8" spans="1:8" ht="14.4" customHeight="1" thickBot="1" x14ac:dyDescent="0.35">
      <c r="A8" s="1" t="s">
        <v>62</v>
      </c>
      <c r="B8" s="11">
        <v>1868.4664600000015</v>
      </c>
      <c r="C8" s="33">
        <v>1369.2200600000119</v>
      </c>
      <c r="D8" s="8"/>
      <c r="E8" s="95">
        <v>1088.3651700000078</v>
      </c>
      <c r="F8" s="32">
        <v>1473.8433226041561</v>
      </c>
      <c r="G8" s="96">
        <f>E8-F8</f>
        <v>-385.47815260414836</v>
      </c>
      <c r="H8" s="99">
        <f>IF(F8&lt;0.00000001,"",E8/F8)</f>
        <v>0.7384537781648044</v>
      </c>
    </row>
    <row r="9" spans="1:8" ht="14.4" customHeight="1" thickBot="1" x14ac:dyDescent="0.35">
      <c r="A9" s="2" t="s">
        <v>63</v>
      </c>
      <c r="B9" s="3">
        <v>23732.63051000001</v>
      </c>
      <c r="C9" s="35">
        <v>22255.809600000004</v>
      </c>
      <c r="D9" s="8"/>
      <c r="E9" s="3">
        <v>22499.726950000007</v>
      </c>
      <c r="F9" s="34">
        <v>23507.159241923713</v>
      </c>
      <c r="G9" s="34">
        <f>E9-F9</f>
        <v>-1007.4322919237056</v>
      </c>
      <c r="H9" s="100">
        <f>IF(F9&lt;0.00000001,"",E9/F9)</f>
        <v>0.95714359691208428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22905.105</v>
      </c>
      <c r="C11" s="29">
        <f>IF(ISERROR(VLOOKUP("Celkem:",'ZV Vykáz.-A'!A:F,4,0)),0,VLOOKUP("Celkem:",'ZV Vykáz.-A'!A:F,4,0)/1000)</f>
        <v>22937.664000000001</v>
      </c>
      <c r="D11" s="8"/>
      <c r="E11" s="92">
        <f>IF(ISERROR(VLOOKUP("Celkem:",'ZV Vykáz.-A'!A:F,6,0)),0,VLOOKUP("Celkem:",'ZV Vykáz.-A'!A:F,6,0)/1000)</f>
        <v>23299.425999999999</v>
      </c>
      <c r="F11" s="28">
        <f>B11</f>
        <v>22905.105</v>
      </c>
      <c r="G11" s="91">
        <f>E11-F11</f>
        <v>394.32099999999991</v>
      </c>
      <c r="H11" s="97">
        <f>IF(F11&lt;0.00000001,"",E11/F11)</f>
        <v>1.0172154198812884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22905.105</v>
      </c>
      <c r="C13" s="37">
        <f>SUM(C11:C12)</f>
        <v>22937.664000000001</v>
      </c>
      <c r="D13" s="8"/>
      <c r="E13" s="5">
        <f>SUM(E11:E12)</f>
        <v>23299.425999999999</v>
      </c>
      <c r="F13" s="36">
        <f>SUM(F11:F12)</f>
        <v>22905.105</v>
      </c>
      <c r="G13" s="36">
        <f>E13-F13</f>
        <v>394.32099999999991</v>
      </c>
      <c r="H13" s="101">
        <f>IF(F13&lt;0.00000001,"",E13/F13)</f>
        <v>1.0172154198812884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0.96513131952855702</v>
      </c>
      <c r="C15" s="39">
        <f>IF(C9=0,"",C13/C9)</f>
        <v>1.0306371420431273</v>
      </c>
      <c r="D15" s="8"/>
      <c r="E15" s="6">
        <f>IF(E9=0,"",E13/E9)</f>
        <v>1.035542611329334</v>
      </c>
      <c r="F15" s="38">
        <f>IF(F9=0,"",F13/F9)</f>
        <v>0.974388473072068</v>
      </c>
      <c r="G15" s="38">
        <f>IF(ISERROR(F15-E15),"",E15-F15)</f>
        <v>6.1154138257266011E-2</v>
      </c>
      <c r="H15" s="102">
        <f>IF(ISERROR(F15-E15),"",IF(F15&lt;0.00000001,"",E15/F15))</f>
        <v>1.0627615575792457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1.1532396214992247</v>
      </c>
      <c r="C4" s="174">
        <f t="shared" ref="C4:M4" si="0">(C10+C8)/C6</f>
        <v>1.1438512917071952</v>
      </c>
      <c r="D4" s="174">
        <f t="shared" si="0"/>
        <v>1.1672058969559254</v>
      </c>
      <c r="E4" s="174">
        <f t="shared" si="0"/>
        <v>1.1513527215389869</v>
      </c>
      <c r="F4" s="174">
        <f t="shared" si="0"/>
        <v>1.1772795590207727</v>
      </c>
      <c r="G4" s="174">
        <f t="shared" si="0"/>
        <v>1.17896204555059</v>
      </c>
      <c r="H4" s="174">
        <f t="shared" si="0"/>
        <v>1.0972468000809108</v>
      </c>
      <c r="I4" s="174">
        <f t="shared" si="0"/>
        <v>1.0355426113293342</v>
      </c>
      <c r="J4" s="174">
        <f t="shared" si="0"/>
        <v>1.0355426113293342</v>
      </c>
      <c r="K4" s="174">
        <f t="shared" si="0"/>
        <v>1.0355426113293342</v>
      </c>
      <c r="L4" s="174">
        <f t="shared" si="0"/>
        <v>1.0355426113293342</v>
      </c>
      <c r="M4" s="174">
        <f t="shared" si="0"/>
        <v>1.0355426113293342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3023.9131600000001</v>
      </c>
      <c r="F5" s="174">
        <f>IF(ISERROR(VLOOKUP($A5,'Man Tab'!$A:$Q,COLUMN()+2,0)),0,VLOOKUP($A5,'Man Tab'!$A:$Q,COLUMN()+2,0))</f>
        <v>2737.5768499999999</v>
      </c>
      <c r="G5" s="174">
        <f>IF(ISERROR(VLOOKUP($A5,'Man Tab'!$A:$Q,COLUMN()+2,0)),0,VLOOKUP($A5,'Man Tab'!$A:$Q,COLUMN()+2,0))</f>
        <v>2857.7265300000099</v>
      </c>
      <c r="H5" s="174">
        <f>IF(ISERROR(VLOOKUP($A5,'Man Tab'!$A:$Q,COLUMN()+2,0)),0,VLOOKUP($A5,'Man Tab'!$A:$Q,COLUMN()+2,0))</f>
        <v>3321.4077200000002</v>
      </c>
      <c r="I5" s="174">
        <f>IF(ISERROR(VLOOKUP($A5,'Man Tab'!$A:$Q,COLUMN()+2,0)),0,VLOOKUP($A5,'Man Tab'!$A:$Q,COLUMN()+2,0))</f>
        <v>2611.1904800000002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10971.825369999999</v>
      </c>
      <c r="F6" s="176">
        <f t="shared" si="1"/>
        <v>13709.402219999998</v>
      </c>
      <c r="G6" s="176">
        <f t="shared" si="1"/>
        <v>16567.128750000007</v>
      </c>
      <c r="H6" s="176">
        <f t="shared" si="1"/>
        <v>19888.536470000006</v>
      </c>
      <c r="I6" s="176">
        <f t="shared" si="1"/>
        <v>22499.726950000007</v>
      </c>
      <c r="J6" s="176">
        <f t="shared" si="1"/>
        <v>22499.726950000007</v>
      </c>
      <c r="K6" s="176">
        <f t="shared" si="1"/>
        <v>22499.726950000007</v>
      </c>
      <c r="L6" s="176">
        <f t="shared" si="1"/>
        <v>22499.726950000007</v>
      </c>
      <c r="M6" s="176">
        <f t="shared" si="1"/>
        <v>22499.726950000007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3020180</v>
      </c>
      <c r="C9" s="175">
        <v>3022448</v>
      </c>
      <c r="D9" s="175">
        <v>3234222</v>
      </c>
      <c r="E9" s="175">
        <v>3355591</v>
      </c>
      <c r="F9" s="175">
        <v>3507358</v>
      </c>
      <c r="G9" s="175">
        <v>3392217</v>
      </c>
      <c r="H9" s="175">
        <v>2290617</v>
      </c>
      <c r="I9" s="175">
        <v>1476793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3020.18</v>
      </c>
      <c r="C10" s="176">
        <f t="shared" ref="C10:M10" si="3">C9/1000+B10</f>
        <v>6042.6279999999997</v>
      </c>
      <c r="D10" s="176">
        <f t="shared" si="3"/>
        <v>9276.85</v>
      </c>
      <c r="E10" s="176">
        <f t="shared" si="3"/>
        <v>12632.441000000001</v>
      </c>
      <c r="F10" s="176">
        <f t="shared" si="3"/>
        <v>16139.799000000001</v>
      </c>
      <c r="G10" s="176">
        <f t="shared" si="3"/>
        <v>19532.016</v>
      </c>
      <c r="H10" s="176">
        <f t="shared" si="3"/>
        <v>21822.633000000002</v>
      </c>
      <c r="I10" s="176">
        <f t="shared" si="3"/>
        <v>23299.426000000003</v>
      </c>
      <c r="J10" s="176">
        <f t="shared" si="3"/>
        <v>23299.426000000003</v>
      </c>
      <c r="K10" s="176">
        <f t="shared" si="3"/>
        <v>23299.426000000003</v>
      </c>
      <c r="L10" s="176">
        <f t="shared" si="3"/>
        <v>23299.426000000003</v>
      </c>
      <c r="M10" s="176">
        <f t="shared" si="3"/>
        <v>23299.426000000003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0.974388473072068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0.974388473072068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195.00001760449899</v>
      </c>
      <c r="C7" s="47">
        <v>16.250001467040999</v>
      </c>
      <c r="D7" s="47">
        <v>-1.63507</v>
      </c>
      <c r="E7" s="47">
        <v>2.0237500000000002</v>
      </c>
      <c r="F7" s="47">
        <v>7.65144</v>
      </c>
      <c r="G7" s="47">
        <v>10.777520000000001</v>
      </c>
      <c r="H7" s="47">
        <v>8.4483999999999995</v>
      </c>
      <c r="I7" s="47">
        <v>9.7926599999999997</v>
      </c>
      <c r="J7" s="47">
        <v>7.1213100000000003</v>
      </c>
      <c r="K7" s="47">
        <v>17.195450000000001</v>
      </c>
      <c r="L7" s="47">
        <v>0</v>
      </c>
      <c r="M7" s="47">
        <v>0</v>
      </c>
      <c r="N7" s="47">
        <v>0</v>
      </c>
      <c r="O7" s="47">
        <v>0</v>
      </c>
      <c r="P7" s="48">
        <v>61.375459999999997</v>
      </c>
      <c r="Q7" s="71">
        <v>0.47211888045400002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4378.9712905759297</v>
      </c>
      <c r="C9" s="47">
        <v>364.91427421466102</v>
      </c>
      <c r="D9" s="47">
        <v>367.17034999999998</v>
      </c>
      <c r="E9" s="47">
        <v>346.88619</v>
      </c>
      <c r="F9" s="47">
        <v>256.54575</v>
      </c>
      <c r="G9" s="47">
        <v>521.81751999999994</v>
      </c>
      <c r="H9" s="47">
        <v>349.90222</v>
      </c>
      <c r="I9" s="47">
        <v>439.01065000000102</v>
      </c>
      <c r="J9" s="47">
        <v>291.09532000000002</v>
      </c>
      <c r="K9" s="47">
        <v>256.79385000000002</v>
      </c>
      <c r="L9" s="47">
        <v>0</v>
      </c>
      <c r="M9" s="47">
        <v>0</v>
      </c>
      <c r="N9" s="47">
        <v>0</v>
      </c>
      <c r="O9" s="47">
        <v>0</v>
      </c>
      <c r="P9" s="48">
        <v>2829.2218499999999</v>
      </c>
      <c r="Q9" s="71">
        <v>0.96913920950599997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665.974576342874</v>
      </c>
      <c r="C11" s="47">
        <v>55.497881361906003</v>
      </c>
      <c r="D11" s="47">
        <v>22.851980000000001</v>
      </c>
      <c r="E11" s="47">
        <v>43.957990000000002</v>
      </c>
      <c r="F11" s="47">
        <v>60.109839999999998</v>
      </c>
      <c r="G11" s="47">
        <v>29.394960000000001</v>
      </c>
      <c r="H11" s="47">
        <v>38.537590000000002</v>
      </c>
      <c r="I11" s="47">
        <v>66.356160000000003</v>
      </c>
      <c r="J11" s="47">
        <v>23.138670000000001</v>
      </c>
      <c r="K11" s="47">
        <v>61.54759</v>
      </c>
      <c r="L11" s="47">
        <v>0</v>
      </c>
      <c r="M11" s="47">
        <v>0</v>
      </c>
      <c r="N11" s="47">
        <v>0</v>
      </c>
      <c r="O11" s="47">
        <v>0</v>
      </c>
      <c r="P11" s="48">
        <v>345.89478000000003</v>
      </c>
      <c r="Q11" s="71">
        <v>0.77907203732700003</v>
      </c>
    </row>
    <row r="12" spans="1:17" ht="14.4" customHeight="1" x14ac:dyDescent="0.3">
      <c r="A12" s="15" t="s">
        <v>26</v>
      </c>
      <c r="B12" s="46">
        <v>267.69739846959902</v>
      </c>
      <c r="C12" s="47">
        <v>22.308116539133</v>
      </c>
      <c r="D12" s="47">
        <v>0.59763999999999995</v>
      </c>
      <c r="E12" s="47">
        <v>0</v>
      </c>
      <c r="F12" s="47">
        <v>1.446</v>
      </c>
      <c r="G12" s="47">
        <v>4.093</v>
      </c>
      <c r="H12" s="47">
        <v>0</v>
      </c>
      <c r="I12" s="47">
        <v>15.6739</v>
      </c>
      <c r="J12" s="47">
        <v>1.15676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22.967300000000002</v>
      </c>
      <c r="Q12" s="71">
        <v>0.12869363018400001</v>
      </c>
    </row>
    <row r="13" spans="1:17" ht="14.4" customHeight="1" x14ac:dyDescent="0.3">
      <c r="A13" s="15" t="s">
        <v>27</v>
      </c>
      <c r="B13" s="46">
        <v>2.0818068905609999</v>
      </c>
      <c r="C13" s="47">
        <v>0.17348390754599999</v>
      </c>
      <c r="D13" s="47">
        <v>1.65754</v>
      </c>
      <c r="E13" s="47">
        <v>1.7509600000000001</v>
      </c>
      <c r="F13" s="47">
        <v>0.47199999999999998</v>
      </c>
      <c r="G13" s="47">
        <v>5.4935</v>
      </c>
      <c r="H13" s="47">
        <v>0.50214999999999999</v>
      </c>
      <c r="I13" s="47">
        <v>3.27312</v>
      </c>
      <c r="J13" s="47">
        <v>2.6994899999999999</v>
      </c>
      <c r="K13" s="47">
        <v>1.9655899999999999</v>
      </c>
      <c r="L13" s="47">
        <v>0</v>
      </c>
      <c r="M13" s="47">
        <v>0</v>
      </c>
      <c r="N13" s="47">
        <v>0</v>
      </c>
      <c r="O13" s="47">
        <v>0</v>
      </c>
      <c r="P13" s="48">
        <v>17.814350000000001</v>
      </c>
      <c r="Q13" s="71">
        <v>12.835736648366</v>
      </c>
    </row>
    <row r="14" spans="1:17" ht="14.4" customHeight="1" x14ac:dyDescent="0.3">
      <c r="A14" s="15" t="s">
        <v>28</v>
      </c>
      <c r="B14" s="46">
        <v>5.0808552606799999</v>
      </c>
      <c r="C14" s="47">
        <v>0.42340460505600003</v>
      </c>
      <c r="D14" s="47">
        <v>0.40500000000000003</v>
      </c>
      <c r="E14" s="47">
        <v>0.36099999999999999</v>
      </c>
      <c r="F14" s="47">
        <v>0.38300000000000001</v>
      </c>
      <c r="G14" s="47">
        <v>0.36199999999999999</v>
      </c>
      <c r="H14" s="47">
        <v>0.38400000000000001</v>
      </c>
      <c r="I14" s="47">
        <v>0.40300000000000002</v>
      </c>
      <c r="J14" s="47">
        <v>0.38600000000000001</v>
      </c>
      <c r="K14" s="47">
        <v>0.39900000000000002</v>
      </c>
      <c r="L14" s="47">
        <v>0</v>
      </c>
      <c r="M14" s="47">
        <v>0</v>
      </c>
      <c r="N14" s="47">
        <v>0</v>
      </c>
      <c r="O14" s="47">
        <v>0</v>
      </c>
      <c r="P14" s="48">
        <v>3.0830000000000002</v>
      </c>
      <c r="Q14" s="71">
        <v>0.91018140898099997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346.16380051628198</v>
      </c>
      <c r="C17" s="47">
        <v>28.846983376356</v>
      </c>
      <c r="D17" s="47">
        <v>0</v>
      </c>
      <c r="E17" s="47">
        <v>0.48399999999999999</v>
      </c>
      <c r="F17" s="47">
        <v>0.62082999999999999</v>
      </c>
      <c r="G17" s="47">
        <v>19.722999999999999</v>
      </c>
      <c r="H17" s="47">
        <v>0</v>
      </c>
      <c r="I17" s="47">
        <v>2.2629999999999999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23.09083</v>
      </c>
      <c r="Q17" s="71">
        <v>0.100057385978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21.864999999999998</v>
      </c>
      <c r="H18" s="47">
        <v>8.1039999999999992</v>
      </c>
      <c r="I18" s="47">
        <v>2.9710000000000001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49.002000000000002</v>
      </c>
      <c r="Q18" s="71" t="s">
        <v>223</v>
      </c>
    </row>
    <row r="19" spans="1:17" ht="14.4" customHeight="1" x14ac:dyDescent="0.3">
      <c r="A19" s="15" t="s">
        <v>33</v>
      </c>
      <c r="B19" s="46">
        <v>331.76517934459798</v>
      </c>
      <c r="C19" s="47">
        <v>27.647098278716001</v>
      </c>
      <c r="D19" s="47">
        <v>56.66751</v>
      </c>
      <c r="E19" s="47">
        <v>11.05118</v>
      </c>
      <c r="F19" s="47">
        <v>8.6835199999999997</v>
      </c>
      <c r="G19" s="47">
        <v>59.810699999999997</v>
      </c>
      <c r="H19" s="47">
        <v>11.301450000000001</v>
      </c>
      <c r="I19" s="47">
        <v>3.0753900000000001</v>
      </c>
      <c r="J19" s="47">
        <v>3.2051099999999999</v>
      </c>
      <c r="K19" s="47">
        <v>6.7488000000000001</v>
      </c>
      <c r="L19" s="47">
        <v>0</v>
      </c>
      <c r="M19" s="47">
        <v>0</v>
      </c>
      <c r="N19" s="47">
        <v>0</v>
      </c>
      <c r="O19" s="47">
        <v>0</v>
      </c>
      <c r="P19" s="48">
        <v>160.54365999999999</v>
      </c>
      <c r="Q19" s="71">
        <v>0.72586125667400003</v>
      </c>
    </row>
    <row r="20" spans="1:17" ht="14.4" customHeight="1" x14ac:dyDescent="0.3">
      <c r="A20" s="15" t="s">
        <v>34</v>
      </c>
      <c r="B20" s="46">
        <v>28476.002570798901</v>
      </c>
      <c r="C20" s="47">
        <v>2373.0002142332401</v>
      </c>
      <c r="D20" s="47">
        <v>2121.9390100000001</v>
      </c>
      <c r="E20" s="47">
        <v>2189.0971399999999</v>
      </c>
      <c r="F20" s="47">
        <v>2260.1696499999998</v>
      </c>
      <c r="G20" s="47">
        <v>2272.3649999999998</v>
      </c>
      <c r="H20" s="47">
        <v>2257.10608</v>
      </c>
      <c r="I20" s="47">
        <v>2265.69625</v>
      </c>
      <c r="J20" s="47">
        <v>2939.7941000000001</v>
      </c>
      <c r="K20" s="47">
        <v>2214.5972400000001</v>
      </c>
      <c r="L20" s="47">
        <v>0</v>
      </c>
      <c r="M20" s="47">
        <v>0</v>
      </c>
      <c r="N20" s="47">
        <v>0</v>
      </c>
      <c r="O20" s="47">
        <v>0</v>
      </c>
      <c r="P20" s="48">
        <v>18520.764469999998</v>
      </c>
      <c r="Q20" s="71">
        <v>0.97559854603600005</v>
      </c>
    </row>
    <row r="21" spans="1:17" ht="14.4" customHeight="1" x14ac:dyDescent="0.3">
      <c r="A21" s="16" t="s">
        <v>35</v>
      </c>
      <c r="B21" s="46">
        <v>592.00136708171499</v>
      </c>
      <c r="C21" s="47">
        <v>49.333447256809002</v>
      </c>
      <c r="D21" s="47">
        <v>49.212000000000003</v>
      </c>
      <c r="E21" s="47">
        <v>49.212000000000003</v>
      </c>
      <c r="F21" s="47">
        <v>49.210999999999999</v>
      </c>
      <c r="G21" s="47">
        <v>49.210999999999999</v>
      </c>
      <c r="H21" s="47">
        <v>49.210999999999999</v>
      </c>
      <c r="I21" s="47">
        <v>49.210999999999999</v>
      </c>
      <c r="J21" s="47">
        <v>49.210999999999999</v>
      </c>
      <c r="K21" s="47">
        <v>51.942999999999998</v>
      </c>
      <c r="L21" s="47">
        <v>0</v>
      </c>
      <c r="M21" s="47">
        <v>0</v>
      </c>
      <c r="N21" s="47">
        <v>0</v>
      </c>
      <c r="O21" s="47">
        <v>0</v>
      </c>
      <c r="P21" s="48">
        <v>396.42200000000003</v>
      </c>
      <c r="Q21" s="71">
        <v>1.0044453156099999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9.9999997473787499E-6</v>
      </c>
      <c r="E24" s="47">
        <v>7.6999999999990001</v>
      </c>
      <c r="F24" s="47">
        <v>11.715</v>
      </c>
      <c r="G24" s="47">
        <v>28.999959999999</v>
      </c>
      <c r="H24" s="47">
        <v>14.07996</v>
      </c>
      <c r="I24" s="47">
        <v>3.9999999900000002E-4</v>
      </c>
      <c r="J24" s="47">
        <v>3.5999599999990002</v>
      </c>
      <c r="K24" s="47">
        <v>-4.00000003537571E-5</v>
      </c>
      <c r="L24" s="47">
        <v>0</v>
      </c>
      <c r="M24" s="47">
        <v>0</v>
      </c>
      <c r="N24" s="47">
        <v>0</v>
      </c>
      <c r="O24" s="47">
        <v>0</v>
      </c>
      <c r="P24" s="48">
        <v>66.095249999998003</v>
      </c>
      <c r="Q24" s="71"/>
    </row>
    <row r="25" spans="1:17" ht="14.4" customHeight="1" x14ac:dyDescent="0.3">
      <c r="A25" s="17" t="s">
        <v>39</v>
      </c>
      <c r="B25" s="49">
        <v>35260.738862885599</v>
      </c>
      <c r="C25" s="50">
        <v>2938.3949052404701</v>
      </c>
      <c r="D25" s="50">
        <v>2618.8659699999998</v>
      </c>
      <c r="E25" s="50">
        <v>2663.8382099999999</v>
      </c>
      <c r="F25" s="50">
        <v>2665.2080299999998</v>
      </c>
      <c r="G25" s="50">
        <v>3023.9131600000001</v>
      </c>
      <c r="H25" s="50">
        <v>2737.5768499999999</v>
      </c>
      <c r="I25" s="50">
        <v>2857.7265300000099</v>
      </c>
      <c r="J25" s="50">
        <v>3321.4077200000002</v>
      </c>
      <c r="K25" s="50">
        <v>2611.1904800000002</v>
      </c>
      <c r="L25" s="50">
        <v>0</v>
      </c>
      <c r="M25" s="50">
        <v>0</v>
      </c>
      <c r="N25" s="50">
        <v>0</v>
      </c>
      <c r="O25" s="50">
        <v>0</v>
      </c>
      <c r="P25" s="51">
        <v>22499.72695</v>
      </c>
      <c r="Q25" s="72">
        <v>0.95714359691200002</v>
      </c>
    </row>
    <row r="26" spans="1:17" ht="14.4" customHeight="1" x14ac:dyDescent="0.3">
      <c r="A26" s="15" t="s">
        <v>40</v>
      </c>
      <c r="B26" s="46">
        <v>4041.08817957664</v>
      </c>
      <c r="C26" s="47">
        <v>336.75734829805299</v>
      </c>
      <c r="D26" s="47">
        <v>301.59158000000002</v>
      </c>
      <c r="E26" s="47">
        <v>273.23504000000003</v>
      </c>
      <c r="F26" s="47">
        <v>307.70920999999998</v>
      </c>
      <c r="G26" s="47">
        <v>313.85543999999999</v>
      </c>
      <c r="H26" s="47">
        <v>277.82134000000002</v>
      </c>
      <c r="I26" s="47">
        <v>435.80423000000002</v>
      </c>
      <c r="J26" s="47">
        <v>327.35660999999999</v>
      </c>
      <c r="K26" s="47">
        <v>326.10789999999997</v>
      </c>
      <c r="L26" s="47">
        <v>0</v>
      </c>
      <c r="M26" s="47">
        <v>0</v>
      </c>
      <c r="N26" s="47">
        <v>0</v>
      </c>
      <c r="O26" s="47">
        <v>0</v>
      </c>
      <c r="P26" s="48">
        <v>2563.48135</v>
      </c>
      <c r="Q26" s="71">
        <v>0.95153133367200005</v>
      </c>
    </row>
    <row r="27" spans="1:17" ht="14.4" customHeight="1" x14ac:dyDescent="0.3">
      <c r="A27" s="18" t="s">
        <v>41</v>
      </c>
      <c r="B27" s="49">
        <v>39301.827042462202</v>
      </c>
      <c r="C27" s="50">
        <v>3275.1522535385202</v>
      </c>
      <c r="D27" s="50">
        <v>2920.4575500000001</v>
      </c>
      <c r="E27" s="50">
        <v>2937.0732499999999</v>
      </c>
      <c r="F27" s="50">
        <v>2972.9172400000002</v>
      </c>
      <c r="G27" s="50">
        <v>3337.7685999999999</v>
      </c>
      <c r="H27" s="50">
        <v>3015.3981899999999</v>
      </c>
      <c r="I27" s="50">
        <v>3293.5307600000101</v>
      </c>
      <c r="J27" s="50">
        <v>3648.76433</v>
      </c>
      <c r="K27" s="50">
        <v>2937.2983800000002</v>
      </c>
      <c r="L27" s="50">
        <v>0</v>
      </c>
      <c r="M27" s="50">
        <v>0</v>
      </c>
      <c r="N27" s="50">
        <v>0</v>
      </c>
      <c r="O27" s="50">
        <v>0</v>
      </c>
      <c r="P27" s="51">
        <v>25063.208299999998</v>
      </c>
      <c r="Q27" s="72">
        <v>0.95656653339200004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1.1850000000000001</v>
      </c>
      <c r="H28" s="47">
        <v>23.605499999999999</v>
      </c>
      <c r="I28" s="47">
        <v>5.7060000000000004</v>
      </c>
      <c r="J28" s="47">
        <v>26.411300000000001</v>
      </c>
      <c r="K28" s="47">
        <v>1.0780000000000001</v>
      </c>
      <c r="L28" s="47">
        <v>0</v>
      </c>
      <c r="M28" s="47">
        <v>0</v>
      </c>
      <c r="N28" s="47">
        <v>0</v>
      </c>
      <c r="O28" s="47">
        <v>0</v>
      </c>
      <c r="P28" s="48">
        <v>60.994599999999998</v>
      </c>
      <c r="Q28" s="71">
        <v>0.7158746721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35260.738862885599</v>
      </c>
      <c r="G6" s="362">
        <v>23507.159241923699</v>
      </c>
      <c r="H6" s="364">
        <v>2611.1904800000002</v>
      </c>
      <c r="I6" s="361">
        <v>22499.72695</v>
      </c>
      <c r="J6" s="362">
        <v>-1007.43229192373</v>
      </c>
      <c r="K6" s="365">
        <v>0.63809573127399999</v>
      </c>
    </row>
    <row r="7" spans="1:11" ht="14.4" customHeight="1" thickBot="1" x14ac:dyDescent="0.35">
      <c r="A7" s="380" t="s">
        <v>226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5514.8059451441504</v>
      </c>
      <c r="G7" s="362">
        <v>3676.53729676276</v>
      </c>
      <c r="H7" s="364">
        <v>337.90143999999998</v>
      </c>
      <c r="I7" s="361">
        <v>3280.3569900000002</v>
      </c>
      <c r="J7" s="362">
        <v>-396.18030676276197</v>
      </c>
      <c r="K7" s="365">
        <v>0.59482727454499995</v>
      </c>
    </row>
    <row r="8" spans="1:11" ht="14.4" customHeight="1" thickBot="1" x14ac:dyDescent="0.35">
      <c r="A8" s="381" t="s">
        <v>227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5509.72508988346</v>
      </c>
      <c r="G8" s="362">
        <v>3673.15005992231</v>
      </c>
      <c r="H8" s="364">
        <v>337.50243999999998</v>
      </c>
      <c r="I8" s="361">
        <v>3277.2739900000001</v>
      </c>
      <c r="J8" s="362">
        <v>-395.87606992230798</v>
      </c>
      <c r="K8" s="365">
        <v>0.59481624519099996</v>
      </c>
    </row>
    <row r="9" spans="1:11" ht="14.4" customHeight="1" thickBot="1" x14ac:dyDescent="0.35">
      <c r="A9" s="382" t="s">
        <v>228</v>
      </c>
      <c r="B9" s="366">
        <v>0</v>
      </c>
      <c r="C9" s="366">
        <v>-1.4999999899999999E-4</v>
      </c>
      <c r="D9" s="367">
        <v>-1.4999999899999999E-4</v>
      </c>
      <c r="E9" s="368" t="s">
        <v>223</v>
      </c>
      <c r="F9" s="366">
        <v>0</v>
      </c>
      <c r="G9" s="367">
        <v>0</v>
      </c>
      <c r="H9" s="369">
        <v>-4.0000000000000003E-5</v>
      </c>
      <c r="I9" s="366">
        <v>2.5000000000000001E-4</v>
      </c>
      <c r="J9" s="367">
        <v>2.5000000000000001E-4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-1.4999999899999999E-4</v>
      </c>
      <c r="D10" s="362">
        <v>-1.4999999899999999E-4</v>
      </c>
      <c r="E10" s="371" t="s">
        <v>223</v>
      </c>
      <c r="F10" s="361">
        <v>0</v>
      </c>
      <c r="G10" s="362">
        <v>0</v>
      </c>
      <c r="H10" s="364">
        <v>-4.0000000000000003E-5</v>
      </c>
      <c r="I10" s="361">
        <v>2.5000000000000001E-4</v>
      </c>
      <c r="J10" s="362">
        <v>2.5000000000000001E-4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195.00001760449899</v>
      </c>
      <c r="G11" s="367">
        <v>130.00001173633299</v>
      </c>
      <c r="H11" s="369">
        <v>17.195450000000001</v>
      </c>
      <c r="I11" s="366">
        <v>61.375459999999997</v>
      </c>
      <c r="J11" s="367">
        <v>-68.624551736333004</v>
      </c>
      <c r="K11" s="374">
        <v>0.31474592030199999</v>
      </c>
    </row>
    <row r="12" spans="1:11" ht="14.4" customHeight="1" thickBot="1" x14ac:dyDescent="0.35">
      <c r="A12" s="383" t="s">
        <v>231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195.00001760449899</v>
      </c>
      <c r="G12" s="362">
        <v>130.00001173633299</v>
      </c>
      <c r="H12" s="364">
        <v>17.155550000000002</v>
      </c>
      <c r="I12" s="361">
        <v>61.040050000000001</v>
      </c>
      <c r="J12" s="362">
        <v>-68.959961736333</v>
      </c>
      <c r="K12" s="365">
        <v>0.313025869176</v>
      </c>
    </row>
    <row r="13" spans="1:11" ht="14.4" customHeight="1" thickBot="1" x14ac:dyDescent="0.35">
      <c r="A13" s="383" t="s">
        <v>232</v>
      </c>
      <c r="B13" s="361">
        <v>0</v>
      </c>
      <c r="C13" s="361">
        <v>0</v>
      </c>
      <c r="D13" s="362">
        <v>0</v>
      </c>
      <c r="E13" s="363">
        <v>1</v>
      </c>
      <c r="F13" s="361">
        <v>0</v>
      </c>
      <c r="G13" s="362">
        <v>0</v>
      </c>
      <c r="H13" s="364">
        <v>3.9899999999999998E-2</v>
      </c>
      <c r="I13" s="361">
        <v>0.33540999999999999</v>
      </c>
      <c r="J13" s="362">
        <v>0.33540999999999999</v>
      </c>
      <c r="K13" s="372" t="s">
        <v>233</v>
      </c>
    </row>
    <row r="14" spans="1:11" ht="14.4" customHeight="1" thickBot="1" x14ac:dyDescent="0.35">
      <c r="A14" s="382" t="s">
        <v>234</v>
      </c>
      <c r="B14" s="366">
        <v>3957.7293415857298</v>
      </c>
      <c r="C14" s="366">
        <v>4052.7911600000002</v>
      </c>
      <c r="D14" s="367">
        <v>95.061818414271002</v>
      </c>
      <c r="E14" s="373">
        <v>1.0240192823230001</v>
      </c>
      <c r="F14" s="366">
        <v>4378.9712905759297</v>
      </c>
      <c r="G14" s="367">
        <v>2919.31419371729</v>
      </c>
      <c r="H14" s="369">
        <v>256.79385000000002</v>
      </c>
      <c r="I14" s="366">
        <v>2829.2218499999999</v>
      </c>
      <c r="J14" s="367">
        <v>-90.092343717286994</v>
      </c>
      <c r="K14" s="374">
        <v>0.64609280633699995</v>
      </c>
    </row>
    <row r="15" spans="1:11" ht="14.4" customHeight="1" thickBot="1" x14ac:dyDescent="0.35">
      <c r="A15" s="383" t="s">
        <v>235</v>
      </c>
      <c r="B15" s="361">
        <v>3085.99990279848</v>
      </c>
      <c r="C15" s="361">
        <v>3100.8742200000002</v>
      </c>
      <c r="D15" s="362">
        <v>14.874317201522</v>
      </c>
      <c r="E15" s="363">
        <v>1.004819934436</v>
      </c>
      <c r="F15" s="361">
        <v>3375.4405377370599</v>
      </c>
      <c r="G15" s="362">
        <v>2250.2936918247101</v>
      </c>
      <c r="H15" s="364">
        <v>194.79972000000001</v>
      </c>
      <c r="I15" s="361">
        <v>2236.2316500000002</v>
      </c>
      <c r="J15" s="362">
        <v>-14.062041824706</v>
      </c>
      <c r="K15" s="365">
        <v>0.66250067954000003</v>
      </c>
    </row>
    <row r="16" spans="1:11" ht="14.4" customHeight="1" thickBot="1" x14ac:dyDescent="0.35">
      <c r="A16" s="383" t="s">
        <v>236</v>
      </c>
      <c r="B16" s="361">
        <v>506.99998560560698</v>
      </c>
      <c r="C16" s="361">
        <v>621.74149999999997</v>
      </c>
      <c r="D16" s="362">
        <v>114.74151439439299</v>
      </c>
      <c r="E16" s="363">
        <v>1.2263146304770001</v>
      </c>
      <c r="F16" s="361">
        <v>630.43035307366097</v>
      </c>
      <c r="G16" s="362">
        <v>420.28690204910703</v>
      </c>
      <c r="H16" s="364">
        <v>52.364370000000001</v>
      </c>
      <c r="I16" s="361">
        <v>391.28165999999999</v>
      </c>
      <c r="J16" s="362">
        <v>-29.005242049107</v>
      </c>
      <c r="K16" s="365">
        <v>0.620658028428</v>
      </c>
    </row>
    <row r="17" spans="1:11" ht="14.4" customHeight="1" thickBot="1" x14ac:dyDescent="0.35">
      <c r="A17" s="383" t="s">
        <v>237</v>
      </c>
      <c r="B17" s="361">
        <v>24.999999212559999</v>
      </c>
      <c r="C17" s="361">
        <v>18.601459999999999</v>
      </c>
      <c r="D17" s="362">
        <v>-6.3985392125600002</v>
      </c>
      <c r="E17" s="363">
        <v>0.74405842343600004</v>
      </c>
      <c r="F17" s="361">
        <v>37.261245962045002</v>
      </c>
      <c r="G17" s="362">
        <v>24.840830641362999</v>
      </c>
      <c r="H17" s="364">
        <v>0.13805999999999999</v>
      </c>
      <c r="I17" s="361">
        <v>10.48545</v>
      </c>
      <c r="J17" s="362">
        <v>-14.355380641363</v>
      </c>
      <c r="K17" s="365">
        <v>0.28140363343399999</v>
      </c>
    </row>
    <row r="18" spans="1:11" ht="14.4" customHeight="1" thickBot="1" x14ac:dyDescent="0.35">
      <c r="A18" s="383" t="s">
        <v>238</v>
      </c>
      <c r="B18" s="361">
        <v>311.999990802708</v>
      </c>
      <c r="C18" s="361">
        <v>286.62297999999998</v>
      </c>
      <c r="D18" s="362">
        <v>-25.377010802707002</v>
      </c>
      <c r="E18" s="363">
        <v>0.91866342451600003</v>
      </c>
      <c r="F18" s="361">
        <v>296.000026722727</v>
      </c>
      <c r="G18" s="362">
        <v>197.33335114848501</v>
      </c>
      <c r="H18" s="364">
        <v>6.6600999999999999</v>
      </c>
      <c r="I18" s="361">
        <v>172.93298999999999</v>
      </c>
      <c r="J18" s="362">
        <v>-24.400361148483999</v>
      </c>
      <c r="K18" s="365">
        <v>0.58423302158000001</v>
      </c>
    </row>
    <row r="19" spans="1:11" ht="14.4" customHeight="1" thickBot="1" x14ac:dyDescent="0.35">
      <c r="A19" s="383" t="s">
        <v>239</v>
      </c>
      <c r="B19" s="361">
        <v>9.5999996975999993E-2</v>
      </c>
      <c r="C19" s="361">
        <v>4.8000000000000001E-2</v>
      </c>
      <c r="D19" s="362">
        <v>-4.7999996975999999E-2</v>
      </c>
      <c r="E19" s="363">
        <v>0.50000001574800002</v>
      </c>
      <c r="F19" s="361">
        <v>4.8000004333000001E-2</v>
      </c>
      <c r="G19" s="362">
        <v>3.2000002888E-2</v>
      </c>
      <c r="H19" s="364">
        <v>0</v>
      </c>
      <c r="I19" s="361">
        <v>0</v>
      </c>
      <c r="J19" s="362">
        <v>-3.2000002888E-2</v>
      </c>
      <c r="K19" s="365">
        <v>0</v>
      </c>
    </row>
    <row r="20" spans="1:11" ht="14.4" customHeight="1" thickBot="1" x14ac:dyDescent="0.35">
      <c r="A20" s="383" t="s">
        <v>240</v>
      </c>
      <c r="B20" s="361">
        <v>27.633463169397999</v>
      </c>
      <c r="C20" s="361">
        <v>24.902999999999999</v>
      </c>
      <c r="D20" s="362">
        <v>-2.7304631693979999</v>
      </c>
      <c r="E20" s="363">
        <v>0.90118997562199998</v>
      </c>
      <c r="F20" s="361">
        <v>39.791127076103002</v>
      </c>
      <c r="G20" s="362">
        <v>26.527418050735001</v>
      </c>
      <c r="H20" s="364">
        <v>2.8315999999999999</v>
      </c>
      <c r="I20" s="361">
        <v>18.290099999999999</v>
      </c>
      <c r="J20" s="362">
        <v>-8.2373180507350003</v>
      </c>
      <c r="K20" s="365">
        <v>0.45965272521700001</v>
      </c>
    </row>
    <row r="21" spans="1:11" ht="14.4" customHeight="1" thickBot="1" x14ac:dyDescent="0.35">
      <c r="A21" s="382" t="s">
        <v>241</v>
      </c>
      <c r="B21" s="366">
        <v>472.57911453682601</v>
      </c>
      <c r="C21" s="366">
        <v>571.63037999999995</v>
      </c>
      <c r="D21" s="367">
        <v>99.051265463174005</v>
      </c>
      <c r="E21" s="373">
        <v>1.2095972132840001</v>
      </c>
      <c r="F21" s="366">
        <v>665.974576342874</v>
      </c>
      <c r="G21" s="367">
        <v>443.98305089524899</v>
      </c>
      <c r="H21" s="369">
        <v>61.54759</v>
      </c>
      <c r="I21" s="366">
        <v>345.89478000000003</v>
      </c>
      <c r="J21" s="367">
        <v>-98.088270895248996</v>
      </c>
      <c r="K21" s="374">
        <v>0.51938135821800002</v>
      </c>
    </row>
    <row r="22" spans="1:11" ht="14.4" customHeight="1" thickBot="1" x14ac:dyDescent="0.35">
      <c r="A22" s="383" t="s">
        <v>242</v>
      </c>
      <c r="B22" s="361">
        <v>2.833179002949</v>
      </c>
      <c r="C22" s="361">
        <v>0</v>
      </c>
      <c r="D22" s="362">
        <v>-2.833179002949</v>
      </c>
      <c r="E22" s="363">
        <v>0</v>
      </c>
      <c r="F22" s="361">
        <v>0</v>
      </c>
      <c r="G22" s="362">
        <v>0</v>
      </c>
      <c r="H22" s="364">
        <v>-1.15676</v>
      </c>
      <c r="I22" s="361">
        <v>0.04</v>
      </c>
      <c r="J22" s="362">
        <v>0.04</v>
      </c>
      <c r="K22" s="372" t="s">
        <v>233</v>
      </c>
    </row>
    <row r="23" spans="1:11" ht="14.4" customHeight="1" thickBot="1" x14ac:dyDescent="0.35">
      <c r="A23" s="383" t="s">
        <v>243</v>
      </c>
      <c r="B23" s="361">
        <v>8</v>
      </c>
      <c r="C23" s="361">
        <v>8.3959299999999999</v>
      </c>
      <c r="D23" s="362">
        <v>0.39593</v>
      </c>
      <c r="E23" s="363">
        <v>1.04949125</v>
      </c>
      <c r="F23" s="361">
        <v>9.4116551553290009</v>
      </c>
      <c r="G23" s="362">
        <v>6.2744367702190003</v>
      </c>
      <c r="H23" s="364">
        <v>0.48871999999999999</v>
      </c>
      <c r="I23" s="361">
        <v>4.53606</v>
      </c>
      <c r="J23" s="362">
        <v>-1.7383767702190001</v>
      </c>
      <c r="K23" s="365">
        <v>0.48196198491499997</v>
      </c>
    </row>
    <row r="24" spans="1:11" ht="14.4" customHeight="1" thickBot="1" x14ac:dyDescent="0.35">
      <c r="A24" s="383" t="s">
        <v>244</v>
      </c>
      <c r="B24" s="361">
        <v>11.131058055729</v>
      </c>
      <c r="C24" s="361">
        <v>27.513629999999999</v>
      </c>
      <c r="D24" s="362">
        <v>16.382571944270001</v>
      </c>
      <c r="E24" s="363">
        <v>2.4717892820470002</v>
      </c>
      <c r="F24" s="361">
        <v>17.970814323603999</v>
      </c>
      <c r="G24" s="362">
        <v>11.980542882403</v>
      </c>
      <c r="H24" s="364">
        <v>2.6377999999999999</v>
      </c>
      <c r="I24" s="361">
        <v>11.34356</v>
      </c>
      <c r="J24" s="362">
        <v>-0.63698288240300005</v>
      </c>
      <c r="K24" s="365">
        <v>0.63122125662899997</v>
      </c>
    </row>
    <row r="25" spans="1:11" ht="14.4" customHeight="1" thickBot="1" x14ac:dyDescent="0.35">
      <c r="A25" s="383" t="s">
        <v>245</v>
      </c>
      <c r="B25" s="361">
        <v>93</v>
      </c>
      <c r="C25" s="361">
        <v>105.71304000000001</v>
      </c>
      <c r="D25" s="362">
        <v>12.713039999999999</v>
      </c>
      <c r="E25" s="363">
        <v>1.136699354838</v>
      </c>
      <c r="F25" s="361">
        <v>109.221130781767</v>
      </c>
      <c r="G25" s="362">
        <v>72.814087187843995</v>
      </c>
      <c r="H25" s="364">
        <v>0.84743000000000002</v>
      </c>
      <c r="I25" s="361">
        <v>57.906979999999997</v>
      </c>
      <c r="J25" s="362">
        <v>-14.907107187844</v>
      </c>
      <c r="K25" s="365">
        <v>0.53018110676399999</v>
      </c>
    </row>
    <row r="26" spans="1:11" ht="14.4" customHeight="1" thickBot="1" x14ac:dyDescent="0.35">
      <c r="A26" s="383" t="s">
        <v>246</v>
      </c>
      <c r="B26" s="361">
        <v>0</v>
      </c>
      <c r="C26" s="361">
        <v>0.23300000000000001</v>
      </c>
      <c r="D26" s="362">
        <v>0.23300000000000001</v>
      </c>
      <c r="E26" s="371" t="s">
        <v>223</v>
      </c>
      <c r="F26" s="361">
        <v>0.25647725661699999</v>
      </c>
      <c r="G26" s="362">
        <v>0.170984837744</v>
      </c>
      <c r="H26" s="364">
        <v>0.13600000000000001</v>
      </c>
      <c r="I26" s="361">
        <v>0.13600000000000001</v>
      </c>
      <c r="J26" s="362">
        <v>-3.4984837743999998E-2</v>
      </c>
      <c r="K26" s="365">
        <v>0.530261442257</v>
      </c>
    </row>
    <row r="27" spans="1:11" ht="14.4" customHeight="1" thickBot="1" x14ac:dyDescent="0.35">
      <c r="A27" s="383" t="s">
        <v>247</v>
      </c>
      <c r="B27" s="361">
        <v>62.614882832734999</v>
      </c>
      <c r="C27" s="361">
        <v>81.65128</v>
      </c>
      <c r="D27" s="362">
        <v>19.036397167263999</v>
      </c>
      <c r="E27" s="363">
        <v>1.3040235213419999</v>
      </c>
      <c r="F27" s="361">
        <v>81.482433390959002</v>
      </c>
      <c r="G27" s="362">
        <v>54.321622260639003</v>
      </c>
      <c r="H27" s="364">
        <v>19.906320000000001</v>
      </c>
      <c r="I27" s="361">
        <v>65.025419999999997</v>
      </c>
      <c r="J27" s="362">
        <v>10.703797739360001</v>
      </c>
      <c r="K27" s="365">
        <v>0.79802992244899995</v>
      </c>
    </row>
    <row r="28" spans="1:11" ht="14.4" customHeight="1" thickBot="1" x14ac:dyDescent="0.35">
      <c r="A28" s="383" t="s">
        <v>248</v>
      </c>
      <c r="B28" s="361">
        <v>0</v>
      </c>
      <c r="C28" s="361">
        <v>0.60599999999999998</v>
      </c>
      <c r="D28" s="362">
        <v>0.60599999999999998</v>
      </c>
      <c r="E28" s="371" t="s">
        <v>233</v>
      </c>
      <c r="F28" s="361">
        <v>0</v>
      </c>
      <c r="G28" s="362">
        <v>0</v>
      </c>
      <c r="H28" s="364">
        <v>1.15676</v>
      </c>
      <c r="I28" s="361">
        <v>1.15676</v>
      </c>
      <c r="J28" s="362">
        <v>1.15676</v>
      </c>
      <c r="K28" s="372" t="s">
        <v>223</v>
      </c>
    </row>
    <row r="29" spans="1:11" ht="14.4" customHeight="1" thickBot="1" x14ac:dyDescent="0.35">
      <c r="A29" s="383" t="s">
        <v>249</v>
      </c>
      <c r="B29" s="361">
        <v>125</v>
      </c>
      <c r="C29" s="361">
        <v>146.1009</v>
      </c>
      <c r="D29" s="362">
        <v>21.100899999999999</v>
      </c>
      <c r="E29" s="363">
        <v>1.1688072</v>
      </c>
      <c r="F29" s="361">
        <v>143.172476158655</v>
      </c>
      <c r="G29" s="362">
        <v>95.448317439102993</v>
      </c>
      <c r="H29" s="364">
        <v>19.845960000000002</v>
      </c>
      <c r="I29" s="361">
        <v>71.390389999999996</v>
      </c>
      <c r="J29" s="362">
        <v>-24.057927439103</v>
      </c>
      <c r="K29" s="365">
        <v>0.49863208289299998</v>
      </c>
    </row>
    <row r="30" spans="1:11" ht="14.4" customHeight="1" thickBot="1" x14ac:dyDescent="0.35">
      <c r="A30" s="383" t="s">
        <v>250</v>
      </c>
      <c r="B30" s="361">
        <v>169.99999464541199</v>
      </c>
      <c r="C30" s="361">
        <v>201.41659999999999</v>
      </c>
      <c r="D30" s="362">
        <v>31.416605354588</v>
      </c>
      <c r="E30" s="363">
        <v>1.1848035667300001</v>
      </c>
      <c r="F30" s="361">
        <v>304.45958927594103</v>
      </c>
      <c r="G30" s="362">
        <v>202.97305951729399</v>
      </c>
      <c r="H30" s="364">
        <v>17.685359999999999</v>
      </c>
      <c r="I30" s="361">
        <v>134.35961</v>
      </c>
      <c r="J30" s="362">
        <v>-68.613449517294001</v>
      </c>
      <c r="K30" s="365">
        <v>0.44130523305000002</v>
      </c>
    </row>
    <row r="31" spans="1:11" ht="14.4" customHeight="1" thickBot="1" x14ac:dyDescent="0.35">
      <c r="A31" s="382" t="s">
        <v>251</v>
      </c>
      <c r="B31" s="366">
        <v>1.1776537492520001</v>
      </c>
      <c r="C31" s="366">
        <v>150.85906</v>
      </c>
      <c r="D31" s="367">
        <v>149.68140625074699</v>
      </c>
      <c r="E31" s="373">
        <v>128.10137113370499</v>
      </c>
      <c r="F31" s="366">
        <v>267.69739846959902</v>
      </c>
      <c r="G31" s="367">
        <v>178.46493231306599</v>
      </c>
      <c r="H31" s="369">
        <v>0</v>
      </c>
      <c r="I31" s="366">
        <v>22.967300000000002</v>
      </c>
      <c r="J31" s="367">
        <v>-155.49763231306599</v>
      </c>
      <c r="K31" s="374">
        <v>8.5795753456000004E-2</v>
      </c>
    </row>
    <row r="32" spans="1:11" ht="14.4" customHeight="1" thickBot="1" x14ac:dyDescent="0.35">
      <c r="A32" s="383" t="s">
        <v>252</v>
      </c>
      <c r="B32" s="361">
        <v>0</v>
      </c>
      <c r="C32" s="361">
        <v>9.1326800000000006</v>
      </c>
      <c r="D32" s="362">
        <v>9.1326800000000006</v>
      </c>
      <c r="E32" s="371" t="s">
        <v>223</v>
      </c>
      <c r="F32" s="361">
        <v>10.968365696668</v>
      </c>
      <c r="G32" s="362">
        <v>7.3122437977779997</v>
      </c>
      <c r="H32" s="364">
        <v>0</v>
      </c>
      <c r="I32" s="361">
        <v>5.2497600000000002</v>
      </c>
      <c r="J32" s="362">
        <v>-2.0624837977779999</v>
      </c>
      <c r="K32" s="365">
        <v>0.47862736757500002</v>
      </c>
    </row>
    <row r="33" spans="1:11" ht="14.4" customHeight="1" thickBot="1" x14ac:dyDescent="0.35">
      <c r="A33" s="383" t="s">
        <v>253</v>
      </c>
      <c r="B33" s="361">
        <v>0</v>
      </c>
      <c r="C33" s="361">
        <v>0.35499999999999998</v>
      </c>
      <c r="D33" s="362">
        <v>0.35499999999999998</v>
      </c>
      <c r="E33" s="371" t="s">
        <v>233</v>
      </c>
      <c r="F33" s="361">
        <v>0.63924659476000001</v>
      </c>
      <c r="G33" s="362">
        <v>0.426164396507</v>
      </c>
      <c r="H33" s="364">
        <v>0</v>
      </c>
      <c r="I33" s="361">
        <v>0</v>
      </c>
      <c r="J33" s="362">
        <v>-0.426164396507</v>
      </c>
      <c r="K33" s="365">
        <v>0</v>
      </c>
    </row>
    <row r="34" spans="1:11" ht="14.4" customHeight="1" thickBot="1" x14ac:dyDescent="0.35">
      <c r="A34" s="383" t="s">
        <v>254</v>
      </c>
      <c r="B34" s="361">
        <v>1.1776537492520001</v>
      </c>
      <c r="C34" s="361">
        <v>140.38937999999999</v>
      </c>
      <c r="D34" s="362">
        <v>139.21172625074701</v>
      </c>
      <c r="E34" s="363">
        <v>119.211083978719</v>
      </c>
      <c r="F34" s="361">
        <v>254.94943267404901</v>
      </c>
      <c r="G34" s="362">
        <v>169.966288449366</v>
      </c>
      <c r="H34" s="364">
        <v>0</v>
      </c>
      <c r="I34" s="361">
        <v>17.71754</v>
      </c>
      <c r="J34" s="362">
        <v>-152.24874844936599</v>
      </c>
      <c r="K34" s="365">
        <v>6.9494329970000004E-2</v>
      </c>
    </row>
    <row r="35" spans="1:11" ht="14.4" customHeight="1" thickBot="1" x14ac:dyDescent="0.35">
      <c r="A35" s="383" t="s">
        <v>255</v>
      </c>
      <c r="B35" s="361">
        <v>0</v>
      </c>
      <c r="C35" s="361">
        <v>0.98199999999999998</v>
      </c>
      <c r="D35" s="362">
        <v>0.98199999999999998</v>
      </c>
      <c r="E35" s="371" t="s">
        <v>233</v>
      </c>
      <c r="F35" s="361">
        <v>1.1403535041199999</v>
      </c>
      <c r="G35" s="362">
        <v>0.76023566941300003</v>
      </c>
      <c r="H35" s="364">
        <v>0</v>
      </c>
      <c r="I35" s="361">
        <v>0</v>
      </c>
      <c r="J35" s="362">
        <v>-0.76023566941300003</v>
      </c>
      <c r="K35" s="365">
        <v>0</v>
      </c>
    </row>
    <row r="36" spans="1:11" ht="14.4" customHeight="1" thickBot="1" x14ac:dyDescent="0.35">
      <c r="A36" s="382" t="s">
        <v>256</v>
      </c>
      <c r="B36" s="366">
        <v>17.999999433043001</v>
      </c>
      <c r="C36" s="366">
        <v>23.297910000000002</v>
      </c>
      <c r="D36" s="367">
        <v>5.2979105669560003</v>
      </c>
      <c r="E36" s="373">
        <v>1.2943283741010001</v>
      </c>
      <c r="F36" s="366">
        <v>2.0818068905609999</v>
      </c>
      <c r="G36" s="367">
        <v>1.387871260374</v>
      </c>
      <c r="H36" s="369">
        <v>1.9655899999999999</v>
      </c>
      <c r="I36" s="366">
        <v>17.814350000000001</v>
      </c>
      <c r="J36" s="367">
        <v>16.426478739625001</v>
      </c>
      <c r="K36" s="374">
        <v>8.5571577655769993</v>
      </c>
    </row>
    <row r="37" spans="1:11" ht="14.4" customHeight="1" thickBot="1" x14ac:dyDescent="0.35">
      <c r="A37" s="383" t="s">
        <v>257</v>
      </c>
      <c r="B37" s="361">
        <v>15.999999496038001</v>
      </c>
      <c r="C37" s="361">
        <v>20.57131</v>
      </c>
      <c r="D37" s="362">
        <v>4.5713105039609996</v>
      </c>
      <c r="E37" s="363">
        <v>1.2857069154959999</v>
      </c>
      <c r="F37" s="361">
        <v>0</v>
      </c>
      <c r="G37" s="362">
        <v>0</v>
      </c>
      <c r="H37" s="364">
        <v>1.9655899999999999</v>
      </c>
      <c r="I37" s="361">
        <v>17.060500000000001</v>
      </c>
      <c r="J37" s="362">
        <v>17.060500000000001</v>
      </c>
      <c r="K37" s="372" t="s">
        <v>223</v>
      </c>
    </row>
    <row r="38" spans="1:11" ht="14.4" customHeight="1" thickBot="1" x14ac:dyDescent="0.35">
      <c r="A38" s="383" t="s">
        <v>258</v>
      </c>
      <c r="B38" s="361">
        <v>1.999999937004</v>
      </c>
      <c r="C38" s="361">
        <v>2.7265999999999999</v>
      </c>
      <c r="D38" s="362">
        <v>0.72660006299500002</v>
      </c>
      <c r="E38" s="363">
        <v>1.36330004294</v>
      </c>
      <c r="F38" s="361">
        <v>2.0818068905609999</v>
      </c>
      <c r="G38" s="362">
        <v>1.387871260374</v>
      </c>
      <c r="H38" s="364">
        <v>0</v>
      </c>
      <c r="I38" s="361">
        <v>0.75385000000000002</v>
      </c>
      <c r="J38" s="362">
        <v>-0.63402126037399997</v>
      </c>
      <c r="K38" s="365">
        <v>0.36211331772299998</v>
      </c>
    </row>
    <row r="39" spans="1:11" ht="14.4" customHeight="1" thickBot="1" x14ac:dyDescent="0.35">
      <c r="A39" s="381" t="s">
        <v>28</v>
      </c>
      <c r="B39" s="361">
        <v>5.5385341998379998</v>
      </c>
      <c r="C39" s="361">
        <v>5.15</v>
      </c>
      <c r="D39" s="362">
        <v>-0.38853419983800003</v>
      </c>
      <c r="E39" s="363">
        <v>0.92984891203700004</v>
      </c>
      <c r="F39" s="361">
        <v>5.0808552606799999</v>
      </c>
      <c r="G39" s="362">
        <v>3.3872368404530002</v>
      </c>
      <c r="H39" s="364">
        <v>0.39900000000000002</v>
      </c>
      <c r="I39" s="361">
        <v>3.0830000000000002</v>
      </c>
      <c r="J39" s="362">
        <v>-0.30423684045299998</v>
      </c>
      <c r="K39" s="365">
        <v>0.60678760598699999</v>
      </c>
    </row>
    <row r="40" spans="1:11" ht="14.4" customHeight="1" thickBot="1" x14ac:dyDescent="0.35">
      <c r="A40" s="382" t="s">
        <v>259</v>
      </c>
      <c r="B40" s="366">
        <v>5.5385341998379998</v>
      </c>
      <c r="C40" s="366">
        <v>5.15</v>
      </c>
      <c r="D40" s="367">
        <v>-0.38853419983800003</v>
      </c>
      <c r="E40" s="373">
        <v>0.92984891203700004</v>
      </c>
      <c r="F40" s="366">
        <v>5.0808552606799999</v>
      </c>
      <c r="G40" s="367">
        <v>3.3872368404530002</v>
      </c>
      <c r="H40" s="369">
        <v>0.39900000000000002</v>
      </c>
      <c r="I40" s="366">
        <v>3.0830000000000002</v>
      </c>
      <c r="J40" s="367">
        <v>-0.30423684045299998</v>
      </c>
      <c r="K40" s="374">
        <v>0.60678760598699999</v>
      </c>
    </row>
    <row r="41" spans="1:11" ht="14.4" customHeight="1" thickBot="1" x14ac:dyDescent="0.35">
      <c r="A41" s="383" t="s">
        <v>260</v>
      </c>
      <c r="B41" s="361">
        <v>5.5385341998379998</v>
      </c>
      <c r="C41" s="361">
        <v>5.15</v>
      </c>
      <c r="D41" s="362">
        <v>-0.38853419983800003</v>
      </c>
      <c r="E41" s="363">
        <v>0.92984891203700004</v>
      </c>
      <c r="F41" s="361">
        <v>5.0808552606799999</v>
      </c>
      <c r="G41" s="362">
        <v>3.3872368404530002</v>
      </c>
      <c r="H41" s="364">
        <v>0.39900000000000002</v>
      </c>
      <c r="I41" s="361">
        <v>3.0830000000000002</v>
      </c>
      <c r="J41" s="362">
        <v>-0.30423684045299998</v>
      </c>
      <c r="K41" s="365">
        <v>0.60678760598699999</v>
      </c>
    </row>
    <row r="42" spans="1:11" ht="14.4" customHeight="1" thickBot="1" x14ac:dyDescent="0.35">
      <c r="A42" s="384" t="s">
        <v>261</v>
      </c>
      <c r="B42" s="366">
        <v>376.65922229901503</v>
      </c>
      <c r="C42" s="366">
        <v>608.15768000000003</v>
      </c>
      <c r="D42" s="367">
        <v>231.498457700985</v>
      </c>
      <c r="E42" s="373">
        <v>1.614609822342</v>
      </c>
      <c r="F42" s="366">
        <v>677.92897986087996</v>
      </c>
      <c r="G42" s="367">
        <v>451.95265324058698</v>
      </c>
      <c r="H42" s="369">
        <v>6.7488000000000001</v>
      </c>
      <c r="I42" s="366">
        <v>232.63649000000001</v>
      </c>
      <c r="J42" s="367">
        <v>-219.316163240587</v>
      </c>
      <c r="K42" s="374">
        <v>0.34315761224300001</v>
      </c>
    </row>
    <row r="43" spans="1:11" ht="14.4" customHeight="1" thickBot="1" x14ac:dyDescent="0.35">
      <c r="A43" s="381" t="s">
        <v>31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346.16380051628198</v>
      </c>
      <c r="G43" s="362">
        <v>230.77586701085499</v>
      </c>
      <c r="H43" s="364">
        <v>0</v>
      </c>
      <c r="I43" s="361">
        <v>23.09083</v>
      </c>
      <c r="J43" s="362">
        <v>-207.68503701085501</v>
      </c>
      <c r="K43" s="365">
        <v>6.6704923984999998E-2</v>
      </c>
    </row>
    <row r="44" spans="1:11" ht="14.4" customHeight="1" thickBot="1" x14ac:dyDescent="0.35">
      <c r="A44" s="385" t="s">
        <v>262</v>
      </c>
      <c r="B44" s="361">
        <v>136.904902141364</v>
      </c>
      <c r="C44" s="361">
        <v>255.01412999999999</v>
      </c>
      <c r="D44" s="362">
        <v>118.109227858636</v>
      </c>
      <c r="E44" s="363">
        <v>1.8627099980440001</v>
      </c>
      <c r="F44" s="361">
        <v>346.16380051628198</v>
      </c>
      <c r="G44" s="362">
        <v>230.77586701085499</v>
      </c>
      <c r="H44" s="364">
        <v>0</v>
      </c>
      <c r="I44" s="361">
        <v>23.09083</v>
      </c>
      <c r="J44" s="362">
        <v>-207.68503701085501</v>
      </c>
      <c r="K44" s="365">
        <v>6.6704923984999998E-2</v>
      </c>
    </row>
    <row r="45" spans="1:11" ht="14.4" customHeight="1" thickBot="1" x14ac:dyDescent="0.35">
      <c r="A45" s="383" t="s">
        <v>263</v>
      </c>
      <c r="B45" s="361">
        <v>111.54496281386</v>
      </c>
      <c r="C45" s="361">
        <v>130.2603</v>
      </c>
      <c r="D45" s="362">
        <v>18.715337186138999</v>
      </c>
      <c r="E45" s="363">
        <v>1.1677828986080001</v>
      </c>
      <c r="F45" s="361">
        <v>142.68943368813299</v>
      </c>
      <c r="G45" s="362">
        <v>95.126289125422005</v>
      </c>
      <c r="H45" s="364">
        <v>0</v>
      </c>
      <c r="I45" s="361">
        <v>12.336</v>
      </c>
      <c r="J45" s="362">
        <v>-82.790289125422007</v>
      </c>
      <c r="K45" s="365">
        <v>8.6453493303999998E-2</v>
      </c>
    </row>
    <row r="46" spans="1:11" ht="14.4" customHeight="1" thickBot="1" x14ac:dyDescent="0.35">
      <c r="A46" s="383" t="s">
        <v>264</v>
      </c>
      <c r="B46" s="361">
        <v>0</v>
      </c>
      <c r="C46" s="361">
        <v>7.1310000000000002</v>
      </c>
      <c r="D46" s="362">
        <v>7.1310000000000002</v>
      </c>
      <c r="E46" s="371" t="s">
        <v>233</v>
      </c>
      <c r="F46" s="361">
        <v>11.353768576388999</v>
      </c>
      <c r="G46" s="362">
        <v>7.5691790509260004</v>
      </c>
      <c r="H46" s="364">
        <v>0</v>
      </c>
      <c r="I46" s="361">
        <v>0</v>
      </c>
      <c r="J46" s="362">
        <v>-7.5691790509260004</v>
      </c>
      <c r="K46" s="365">
        <v>0</v>
      </c>
    </row>
    <row r="47" spans="1:11" ht="14.4" customHeight="1" thickBot="1" x14ac:dyDescent="0.35">
      <c r="A47" s="383" t="s">
        <v>265</v>
      </c>
      <c r="B47" s="361">
        <v>11.972241756551</v>
      </c>
      <c r="C47" s="361">
        <v>110.68393</v>
      </c>
      <c r="D47" s="362">
        <v>98.711688243447995</v>
      </c>
      <c r="E47" s="363">
        <v>9.2450463539480001</v>
      </c>
      <c r="F47" s="361">
        <v>188.26038786012799</v>
      </c>
      <c r="G47" s="362">
        <v>125.50692524008601</v>
      </c>
      <c r="H47" s="364">
        <v>0</v>
      </c>
      <c r="I47" s="361">
        <v>10.75483</v>
      </c>
      <c r="J47" s="362">
        <v>-114.75209524008601</v>
      </c>
      <c r="K47" s="365">
        <v>5.7127418689000002E-2</v>
      </c>
    </row>
    <row r="48" spans="1:11" ht="14.4" customHeight="1" thickBot="1" x14ac:dyDescent="0.35">
      <c r="A48" s="383" t="s">
        <v>266</v>
      </c>
      <c r="B48" s="361">
        <v>13.387697570952</v>
      </c>
      <c r="C48" s="361">
        <v>6.9389000000000003</v>
      </c>
      <c r="D48" s="362">
        <v>-6.4487975709520002</v>
      </c>
      <c r="E48" s="363">
        <v>0.51830420901100005</v>
      </c>
      <c r="F48" s="361">
        <v>3.860210391631</v>
      </c>
      <c r="G48" s="362">
        <v>2.5734735944199998</v>
      </c>
      <c r="H48" s="364">
        <v>0</v>
      </c>
      <c r="I48" s="361">
        <v>0</v>
      </c>
      <c r="J48" s="362">
        <v>-2.5734735944199998</v>
      </c>
      <c r="K48" s="365">
        <v>0</v>
      </c>
    </row>
    <row r="49" spans="1:11" ht="14.4" customHeight="1" thickBot="1" x14ac:dyDescent="0.35">
      <c r="A49" s="386" t="s">
        <v>32</v>
      </c>
      <c r="B49" s="366">
        <v>0</v>
      </c>
      <c r="C49" s="366">
        <v>26.172999999999998</v>
      </c>
      <c r="D49" s="367">
        <v>26.172999999999998</v>
      </c>
      <c r="E49" s="368" t="s">
        <v>223</v>
      </c>
      <c r="F49" s="366">
        <v>0</v>
      </c>
      <c r="G49" s="367">
        <v>0</v>
      </c>
      <c r="H49" s="369">
        <v>0</v>
      </c>
      <c r="I49" s="366">
        <v>49.002000000000002</v>
      </c>
      <c r="J49" s="367">
        <v>49.002000000000002</v>
      </c>
      <c r="K49" s="370" t="s">
        <v>223</v>
      </c>
    </row>
    <row r="50" spans="1:11" ht="14.4" customHeight="1" thickBot="1" x14ac:dyDescent="0.35">
      <c r="A50" s="382" t="s">
        <v>267</v>
      </c>
      <c r="B50" s="366">
        <v>0</v>
      </c>
      <c r="C50" s="366">
        <v>26.172999999999998</v>
      </c>
      <c r="D50" s="367">
        <v>26.172999999999998</v>
      </c>
      <c r="E50" s="368" t="s">
        <v>223</v>
      </c>
      <c r="F50" s="366">
        <v>0</v>
      </c>
      <c r="G50" s="367">
        <v>0</v>
      </c>
      <c r="H50" s="369">
        <v>0</v>
      </c>
      <c r="I50" s="366">
        <v>49.002000000000002</v>
      </c>
      <c r="J50" s="367">
        <v>49.002000000000002</v>
      </c>
      <c r="K50" s="370" t="s">
        <v>223</v>
      </c>
    </row>
    <row r="51" spans="1:11" ht="14.4" customHeight="1" thickBot="1" x14ac:dyDescent="0.35">
      <c r="A51" s="383" t="s">
        <v>268</v>
      </c>
      <c r="B51" s="361">
        <v>0</v>
      </c>
      <c r="C51" s="361">
        <v>22.323</v>
      </c>
      <c r="D51" s="362">
        <v>22.323</v>
      </c>
      <c r="E51" s="371" t="s">
        <v>223</v>
      </c>
      <c r="F51" s="361">
        <v>0</v>
      </c>
      <c r="G51" s="362">
        <v>0</v>
      </c>
      <c r="H51" s="364">
        <v>0</v>
      </c>
      <c r="I51" s="361">
        <v>48.682000000000002</v>
      </c>
      <c r="J51" s="362">
        <v>48.682000000000002</v>
      </c>
      <c r="K51" s="372" t="s">
        <v>223</v>
      </c>
    </row>
    <row r="52" spans="1:11" ht="14.4" customHeight="1" thickBot="1" x14ac:dyDescent="0.35">
      <c r="A52" s="383" t="s">
        <v>269</v>
      </c>
      <c r="B52" s="361">
        <v>0</v>
      </c>
      <c r="C52" s="361">
        <v>3.85</v>
      </c>
      <c r="D52" s="362">
        <v>3.85</v>
      </c>
      <c r="E52" s="371" t="s">
        <v>223</v>
      </c>
      <c r="F52" s="361">
        <v>0</v>
      </c>
      <c r="G52" s="362">
        <v>0</v>
      </c>
      <c r="H52" s="364">
        <v>0</v>
      </c>
      <c r="I52" s="361">
        <v>0.32</v>
      </c>
      <c r="J52" s="362">
        <v>0.32</v>
      </c>
      <c r="K52" s="372" t="s">
        <v>223</v>
      </c>
    </row>
    <row r="53" spans="1:11" ht="14.4" customHeight="1" thickBot="1" x14ac:dyDescent="0.35">
      <c r="A53" s="381" t="s">
        <v>33</v>
      </c>
      <c r="B53" s="361">
        <v>239.75432015765099</v>
      </c>
      <c r="C53" s="361">
        <v>326.97055</v>
      </c>
      <c r="D53" s="362">
        <v>87.216229842348994</v>
      </c>
      <c r="E53" s="363">
        <v>1.363773340079</v>
      </c>
      <c r="F53" s="361">
        <v>331.76517934459798</v>
      </c>
      <c r="G53" s="362">
        <v>221.17678622973199</v>
      </c>
      <c r="H53" s="364">
        <v>6.7488000000000001</v>
      </c>
      <c r="I53" s="361">
        <v>160.54365999999999</v>
      </c>
      <c r="J53" s="362">
        <v>-60.633126229732</v>
      </c>
      <c r="K53" s="365">
        <v>0.48390750444899999</v>
      </c>
    </row>
    <row r="54" spans="1:11" ht="14.4" customHeight="1" thickBot="1" x14ac:dyDescent="0.35">
      <c r="A54" s="382" t="s">
        <v>270</v>
      </c>
      <c r="B54" s="366">
        <v>1.8281597157110001</v>
      </c>
      <c r="C54" s="366">
        <v>0.10299999999999999</v>
      </c>
      <c r="D54" s="367">
        <v>-1.7251597157109999</v>
      </c>
      <c r="E54" s="373">
        <v>5.6340810440999999E-2</v>
      </c>
      <c r="F54" s="366">
        <v>9.4937374480999995E-2</v>
      </c>
      <c r="G54" s="367">
        <v>6.3291582986999995E-2</v>
      </c>
      <c r="H54" s="369">
        <v>0</v>
      </c>
      <c r="I54" s="366">
        <v>0</v>
      </c>
      <c r="J54" s="367">
        <v>-6.3291582986999995E-2</v>
      </c>
      <c r="K54" s="374">
        <v>0</v>
      </c>
    </row>
    <row r="55" spans="1:11" ht="14.4" customHeight="1" thickBot="1" x14ac:dyDescent="0.35">
      <c r="A55" s="383" t="s">
        <v>271</v>
      </c>
      <c r="B55" s="361">
        <v>1.8281597157110001</v>
      </c>
      <c r="C55" s="361">
        <v>0.10299999999999999</v>
      </c>
      <c r="D55" s="362">
        <v>-1.7251597157109999</v>
      </c>
      <c r="E55" s="363">
        <v>5.6340810440999999E-2</v>
      </c>
      <c r="F55" s="361">
        <v>9.4937374480999995E-2</v>
      </c>
      <c r="G55" s="362">
        <v>6.3291582986999995E-2</v>
      </c>
      <c r="H55" s="364">
        <v>0</v>
      </c>
      <c r="I55" s="361">
        <v>0</v>
      </c>
      <c r="J55" s="362">
        <v>-6.3291582986999995E-2</v>
      </c>
      <c r="K55" s="365">
        <v>0</v>
      </c>
    </row>
    <row r="56" spans="1:11" ht="14.4" customHeight="1" thickBot="1" x14ac:dyDescent="0.35">
      <c r="A56" s="382" t="s">
        <v>272</v>
      </c>
      <c r="B56" s="366">
        <v>16.137948499848001</v>
      </c>
      <c r="C56" s="366">
        <v>16.174320000000002</v>
      </c>
      <c r="D56" s="367">
        <v>3.6371500150999998E-2</v>
      </c>
      <c r="E56" s="373">
        <v>1.0022537870999999</v>
      </c>
      <c r="F56" s="366">
        <v>12.282109086714</v>
      </c>
      <c r="G56" s="367">
        <v>8.1880727244759992</v>
      </c>
      <c r="H56" s="369">
        <v>1.2222</v>
      </c>
      <c r="I56" s="366">
        <v>10.628299999999999</v>
      </c>
      <c r="J56" s="367">
        <v>2.4402272755230001</v>
      </c>
      <c r="K56" s="374">
        <v>0.86534811936300005</v>
      </c>
    </row>
    <row r="57" spans="1:11" ht="14.4" customHeight="1" thickBot="1" x14ac:dyDescent="0.35">
      <c r="A57" s="383" t="s">
        <v>273</v>
      </c>
      <c r="B57" s="361">
        <v>13.933978953171</v>
      </c>
      <c r="C57" s="361">
        <v>12.4565</v>
      </c>
      <c r="D57" s="362">
        <v>-1.477478953171</v>
      </c>
      <c r="E57" s="363">
        <v>0.89396575392099997</v>
      </c>
      <c r="F57" s="361">
        <v>8.1934183452520006</v>
      </c>
      <c r="G57" s="362">
        <v>5.4622788968349996</v>
      </c>
      <c r="H57" s="364">
        <v>1.0753999999999999</v>
      </c>
      <c r="I57" s="361">
        <v>9.3973999999999993</v>
      </c>
      <c r="J57" s="362">
        <v>3.9351211031640001</v>
      </c>
      <c r="K57" s="365">
        <v>1.146944975102</v>
      </c>
    </row>
    <row r="58" spans="1:11" ht="14.4" customHeight="1" thickBot="1" x14ac:dyDescent="0.35">
      <c r="A58" s="383" t="s">
        <v>274</v>
      </c>
      <c r="B58" s="361">
        <v>2.203969546677</v>
      </c>
      <c r="C58" s="361">
        <v>3.7178200000000001</v>
      </c>
      <c r="D58" s="362">
        <v>1.5138504533220001</v>
      </c>
      <c r="E58" s="363">
        <v>1.6868744877190001</v>
      </c>
      <c r="F58" s="361">
        <v>4.088690741462</v>
      </c>
      <c r="G58" s="362">
        <v>2.7257938276410001</v>
      </c>
      <c r="H58" s="364">
        <v>0.14680000000000001</v>
      </c>
      <c r="I58" s="361">
        <v>1.2309000000000001</v>
      </c>
      <c r="J58" s="362">
        <v>-1.494893827641</v>
      </c>
      <c r="K58" s="365">
        <v>0.30104991495599998</v>
      </c>
    </row>
    <row r="59" spans="1:11" ht="14.4" customHeight="1" thickBot="1" x14ac:dyDescent="0.35">
      <c r="A59" s="382" t="s">
        <v>275</v>
      </c>
      <c r="B59" s="366">
        <v>20.999999338550001</v>
      </c>
      <c r="C59" s="366">
        <v>34.035530000000001</v>
      </c>
      <c r="D59" s="367">
        <v>13.035530661449</v>
      </c>
      <c r="E59" s="373">
        <v>1.620739574858</v>
      </c>
      <c r="F59" s="366">
        <v>36.584829316586998</v>
      </c>
      <c r="G59" s="367">
        <v>24.389886211057998</v>
      </c>
      <c r="H59" s="369">
        <v>1.22142</v>
      </c>
      <c r="I59" s="366">
        <v>21.023869999999999</v>
      </c>
      <c r="J59" s="367">
        <v>-3.3660162110580001</v>
      </c>
      <c r="K59" s="374">
        <v>0.57466087426699997</v>
      </c>
    </row>
    <row r="60" spans="1:11" ht="14.4" customHeight="1" thickBot="1" x14ac:dyDescent="0.35">
      <c r="A60" s="383" t="s">
        <v>276</v>
      </c>
      <c r="B60" s="361">
        <v>0.99999996850200001</v>
      </c>
      <c r="C60" s="361">
        <v>1.08</v>
      </c>
      <c r="D60" s="362">
        <v>8.0000031496999996E-2</v>
      </c>
      <c r="E60" s="363">
        <v>1.080000034017</v>
      </c>
      <c r="F60" s="361">
        <v>0.99999840846400001</v>
      </c>
      <c r="G60" s="362">
        <v>0.66666560564199995</v>
      </c>
      <c r="H60" s="364">
        <v>0</v>
      </c>
      <c r="I60" s="361">
        <v>0.81</v>
      </c>
      <c r="J60" s="362">
        <v>0.14333439435699999</v>
      </c>
      <c r="K60" s="365">
        <v>0.81000128914500003</v>
      </c>
    </row>
    <row r="61" spans="1:11" ht="14.4" customHeight="1" thickBot="1" x14ac:dyDescent="0.35">
      <c r="A61" s="383" t="s">
        <v>277</v>
      </c>
      <c r="B61" s="361">
        <v>19.999999370047998</v>
      </c>
      <c r="C61" s="361">
        <v>32.955530000000003</v>
      </c>
      <c r="D61" s="362">
        <v>12.955530629950999</v>
      </c>
      <c r="E61" s="363">
        <v>1.6477765519000001</v>
      </c>
      <c r="F61" s="361">
        <v>35.584830908122001</v>
      </c>
      <c r="G61" s="362">
        <v>23.723220605415001</v>
      </c>
      <c r="H61" s="364">
        <v>1.22142</v>
      </c>
      <c r="I61" s="361">
        <v>20.21387</v>
      </c>
      <c r="J61" s="362">
        <v>-3.5093506054149999</v>
      </c>
      <c r="K61" s="365">
        <v>0.56804738097999996</v>
      </c>
    </row>
    <row r="62" spans="1:11" ht="14.4" customHeight="1" thickBot="1" x14ac:dyDescent="0.35">
      <c r="A62" s="382" t="s">
        <v>278</v>
      </c>
      <c r="B62" s="366">
        <v>3.6147431370260001</v>
      </c>
      <c r="C62" s="366">
        <v>7.87277</v>
      </c>
      <c r="D62" s="367">
        <v>4.2580268629729998</v>
      </c>
      <c r="E62" s="373">
        <v>2.1779611168919999</v>
      </c>
      <c r="F62" s="366">
        <v>7.5567680396829999</v>
      </c>
      <c r="G62" s="367">
        <v>5.0378453597880002</v>
      </c>
      <c r="H62" s="369">
        <v>0.21915999999999999</v>
      </c>
      <c r="I62" s="366">
        <v>1.93418</v>
      </c>
      <c r="J62" s="367">
        <v>-3.1036653597880002</v>
      </c>
      <c r="K62" s="374">
        <v>0.25595333743699999</v>
      </c>
    </row>
    <row r="63" spans="1:11" ht="14.4" customHeight="1" thickBot="1" x14ac:dyDescent="0.35">
      <c r="A63" s="383" t="s">
        <v>279</v>
      </c>
      <c r="B63" s="361">
        <v>0.57106415609000005</v>
      </c>
      <c r="C63" s="361">
        <v>4.1965199999999996</v>
      </c>
      <c r="D63" s="362">
        <v>3.6254558439090001</v>
      </c>
      <c r="E63" s="363">
        <v>7.3485963971699997</v>
      </c>
      <c r="F63" s="361">
        <v>4.296243803966</v>
      </c>
      <c r="G63" s="362">
        <v>2.864162535977</v>
      </c>
      <c r="H63" s="364">
        <v>0</v>
      </c>
      <c r="I63" s="361">
        <v>0</v>
      </c>
      <c r="J63" s="362">
        <v>-2.864162535977</v>
      </c>
      <c r="K63" s="365">
        <v>0</v>
      </c>
    </row>
    <row r="64" spans="1:11" ht="14.4" customHeight="1" thickBot="1" x14ac:dyDescent="0.35">
      <c r="A64" s="383" t="s">
        <v>280</v>
      </c>
      <c r="B64" s="361">
        <v>0</v>
      </c>
      <c r="C64" s="361">
        <v>0.372</v>
      </c>
      <c r="D64" s="362">
        <v>0.372</v>
      </c>
      <c r="E64" s="371" t="s">
        <v>233</v>
      </c>
      <c r="F64" s="361">
        <v>0.41070779633799998</v>
      </c>
      <c r="G64" s="362">
        <v>0.27380519755799998</v>
      </c>
      <c r="H64" s="364">
        <v>0</v>
      </c>
      <c r="I64" s="361">
        <v>0</v>
      </c>
      <c r="J64" s="362">
        <v>-0.27380519755799998</v>
      </c>
      <c r="K64" s="365">
        <v>0</v>
      </c>
    </row>
    <row r="65" spans="1:11" ht="14.4" customHeight="1" thickBot="1" x14ac:dyDescent="0.35">
      <c r="A65" s="383" t="s">
        <v>281</v>
      </c>
      <c r="B65" s="361">
        <v>2.7409382802170001</v>
      </c>
      <c r="C65" s="361">
        <v>3.3042500000000001</v>
      </c>
      <c r="D65" s="362">
        <v>0.56331171978200001</v>
      </c>
      <c r="E65" s="363">
        <v>1.2055178417720001</v>
      </c>
      <c r="F65" s="361">
        <v>2.8498164393779999</v>
      </c>
      <c r="G65" s="362">
        <v>1.8998776262520001</v>
      </c>
      <c r="H65" s="364">
        <v>0.21915999999999999</v>
      </c>
      <c r="I65" s="361">
        <v>1.93418</v>
      </c>
      <c r="J65" s="362">
        <v>3.4302373747000001E-2</v>
      </c>
      <c r="K65" s="365">
        <v>0.67870336252999997</v>
      </c>
    </row>
    <row r="66" spans="1:11" ht="14.4" customHeight="1" thickBot="1" x14ac:dyDescent="0.35">
      <c r="A66" s="383" t="s">
        <v>282</v>
      </c>
      <c r="B66" s="361">
        <v>0.302740700719</v>
      </c>
      <c r="C66" s="361">
        <v>0</v>
      </c>
      <c r="D66" s="362">
        <v>-0.302740700719</v>
      </c>
      <c r="E66" s="363">
        <v>0</v>
      </c>
      <c r="F66" s="361">
        <v>0</v>
      </c>
      <c r="G66" s="362">
        <v>0</v>
      </c>
      <c r="H66" s="364">
        <v>0</v>
      </c>
      <c r="I66" s="361">
        <v>0</v>
      </c>
      <c r="J66" s="362">
        <v>0</v>
      </c>
      <c r="K66" s="365">
        <v>8</v>
      </c>
    </row>
    <row r="67" spans="1:11" ht="14.4" customHeight="1" thickBot="1" x14ac:dyDescent="0.35">
      <c r="A67" s="382" t="s">
        <v>283</v>
      </c>
      <c r="B67" s="366">
        <v>182.17346993897701</v>
      </c>
      <c r="C67" s="366">
        <v>253.20693</v>
      </c>
      <c r="D67" s="367">
        <v>71.033460061023007</v>
      </c>
      <c r="E67" s="373">
        <v>1.38992208956</v>
      </c>
      <c r="F67" s="366">
        <v>229.34568515184301</v>
      </c>
      <c r="G67" s="367">
        <v>152.89712343456199</v>
      </c>
      <c r="H67" s="369">
        <v>3.3420200000000002</v>
      </c>
      <c r="I67" s="366">
        <v>95.080309999999997</v>
      </c>
      <c r="J67" s="367">
        <v>-57.816813434562</v>
      </c>
      <c r="K67" s="374">
        <v>0.41457204628400002</v>
      </c>
    </row>
    <row r="68" spans="1:11" ht="14.4" customHeight="1" thickBot="1" x14ac:dyDescent="0.35">
      <c r="A68" s="383" t="s">
        <v>284</v>
      </c>
      <c r="B68" s="361">
        <v>101.31771940588099</v>
      </c>
      <c r="C68" s="361">
        <v>160.21385000000001</v>
      </c>
      <c r="D68" s="362">
        <v>58.896130594119001</v>
      </c>
      <c r="E68" s="363">
        <v>1.5813013847870001</v>
      </c>
      <c r="F68" s="361">
        <v>165.608341722115</v>
      </c>
      <c r="G68" s="362">
        <v>110.405561148077</v>
      </c>
      <c r="H68" s="364">
        <v>1.8149999999999999</v>
      </c>
      <c r="I68" s="361">
        <v>72.474649999999997</v>
      </c>
      <c r="J68" s="362">
        <v>-37.930911148076</v>
      </c>
      <c r="K68" s="365">
        <v>0.437626808205</v>
      </c>
    </row>
    <row r="69" spans="1:11" ht="14.4" customHeight="1" thickBot="1" x14ac:dyDescent="0.35">
      <c r="A69" s="383" t="s">
        <v>285</v>
      </c>
      <c r="B69" s="361">
        <v>80.855750533095005</v>
      </c>
      <c r="C69" s="361">
        <v>92.993080000000006</v>
      </c>
      <c r="D69" s="362">
        <v>12.137329466903999</v>
      </c>
      <c r="E69" s="363">
        <v>1.1501108998039999</v>
      </c>
      <c r="F69" s="361">
        <v>63.737343429726998</v>
      </c>
      <c r="G69" s="362">
        <v>42.491562286484999</v>
      </c>
      <c r="H69" s="364">
        <v>1.52702</v>
      </c>
      <c r="I69" s="361">
        <v>22.60566</v>
      </c>
      <c r="J69" s="362">
        <v>-19.885902286484999</v>
      </c>
      <c r="K69" s="365">
        <v>0.35466900224499998</v>
      </c>
    </row>
    <row r="70" spans="1:11" ht="14.4" customHeight="1" thickBot="1" x14ac:dyDescent="0.35">
      <c r="A70" s="382" t="s">
        <v>286</v>
      </c>
      <c r="B70" s="366">
        <v>14.999999527536</v>
      </c>
      <c r="C70" s="366">
        <v>15.577999999999999</v>
      </c>
      <c r="D70" s="367">
        <v>0.57800047246300001</v>
      </c>
      <c r="E70" s="373">
        <v>1.0385333660439999</v>
      </c>
      <c r="F70" s="366">
        <v>45.900850375288002</v>
      </c>
      <c r="G70" s="367">
        <v>30.600566916859002</v>
      </c>
      <c r="H70" s="369">
        <v>0.74399999999999999</v>
      </c>
      <c r="I70" s="366">
        <v>31.876999999999999</v>
      </c>
      <c r="J70" s="367">
        <v>1.2764330831399999</v>
      </c>
      <c r="K70" s="374">
        <v>0.69447515110000002</v>
      </c>
    </row>
    <row r="71" spans="1:11" ht="14.4" customHeight="1" thickBot="1" x14ac:dyDescent="0.35">
      <c r="A71" s="383" t="s">
        <v>287</v>
      </c>
      <c r="B71" s="361">
        <v>9.9999996850239992</v>
      </c>
      <c r="C71" s="361">
        <v>11.343</v>
      </c>
      <c r="D71" s="362">
        <v>1.3430003149750001</v>
      </c>
      <c r="E71" s="363">
        <v>1.1343000357270001</v>
      </c>
      <c r="F71" s="361">
        <v>5.9009140367089996</v>
      </c>
      <c r="G71" s="362">
        <v>3.9339426911389999</v>
      </c>
      <c r="H71" s="364">
        <v>0.74399999999999999</v>
      </c>
      <c r="I71" s="361">
        <v>2.2320000000000002</v>
      </c>
      <c r="J71" s="362">
        <v>-1.7019426911390001</v>
      </c>
      <c r="K71" s="365">
        <v>0.37824648624099999</v>
      </c>
    </row>
    <row r="72" spans="1:11" ht="14.4" customHeight="1" thickBot="1" x14ac:dyDescent="0.35">
      <c r="A72" s="383" t="s">
        <v>288</v>
      </c>
      <c r="B72" s="361">
        <v>4.9999998425119996</v>
      </c>
      <c r="C72" s="361">
        <v>4.2350000000000003</v>
      </c>
      <c r="D72" s="362">
        <v>-0.76499984251200004</v>
      </c>
      <c r="E72" s="363">
        <v>0.84700002667800001</v>
      </c>
      <c r="F72" s="361">
        <v>39.999936338578998</v>
      </c>
      <c r="G72" s="362">
        <v>26.666624225719001</v>
      </c>
      <c r="H72" s="364">
        <v>0</v>
      </c>
      <c r="I72" s="361">
        <v>29.645</v>
      </c>
      <c r="J72" s="362">
        <v>2.9783757742799999</v>
      </c>
      <c r="K72" s="365">
        <v>0.74112617952799997</v>
      </c>
    </row>
    <row r="73" spans="1:11" ht="14.4" customHeight="1" thickBot="1" x14ac:dyDescent="0.35">
      <c r="A73" s="380" t="s">
        <v>34</v>
      </c>
      <c r="B73" s="361">
        <v>29140.999082129099</v>
      </c>
      <c r="C73" s="361">
        <v>27214.759020000001</v>
      </c>
      <c r="D73" s="362">
        <v>-1926.2400621291199</v>
      </c>
      <c r="E73" s="363">
        <v>0.93389931289899997</v>
      </c>
      <c r="F73" s="361">
        <v>28476.002570798901</v>
      </c>
      <c r="G73" s="362">
        <v>18984.001713865899</v>
      </c>
      <c r="H73" s="364">
        <v>2214.5972400000001</v>
      </c>
      <c r="I73" s="361">
        <v>18520.764469999998</v>
      </c>
      <c r="J73" s="362">
        <v>-463.23724386590402</v>
      </c>
      <c r="K73" s="365">
        <v>0.65039903069000005</v>
      </c>
    </row>
    <row r="74" spans="1:11" ht="14.4" customHeight="1" thickBot="1" x14ac:dyDescent="0.35">
      <c r="A74" s="386" t="s">
        <v>289</v>
      </c>
      <c r="B74" s="366">
        <v>21615.999319148399</v>
      </c>
      <c r="C74" s="366">
        <v>20183.235000000001</v>
      </c>
      <c r="D74" s="367">
        <v>-1432.7643191483801</v>
      </c>
      <c r="E74" s="373">
        <v>0.93371741468000002</v>
      </c>
      <c r="F74" s="366">
        <v>21060.001901286101</v>
      </c>
      <c r="G74" s="367">
        <v>14040.0012675241</v>
      </c>
      <c r="H74" s="369">
        <v>1634.704</v>
      </c>
      <c r="I74" s="366">
        <v>13679.298000000001</v>
      </c>
      <c r="J74" s="367">
        <v>-360.70326752408602</v>
      </c>
      <c r="K74" s="374">
        <v>0.649539257599</v>
      </c>
    </row>
    <row r="75" spans="1:11" ht="14.4" customHeight="1" thickBot="1" x14ac:dyDescent="0.35">
      <c r="A75" s="382" t="s">
        <v>290</v>
      </c>
      <c r="B75" s="366">
        <v>21499.999322802101</v>
      </c>
      <c r="C75" s="366">
        <v>19995.577000000001</v>
      </c>
      <c r="D75" s="367">
        <v>-1504.4223228021001</v>
      </c>
      <c r="E75" s="373">
        <v>0.93002686650199995</v>
      </c>
      <c r="F75" s="366">
        <v>20890.0018859386</v>
      </c>
      <c r="G75" s="367">
        <v>13926.667923959099</v>
      </c>
      <c r="H75" s="369">
        <v>1633.4939999999999</v>
      </c>
      <c r="I75" s="366">
        <v>13601.513000000001</v>
      </c>
      <c r="J75" s="367">
        <v>-325.154923959077</v>
      </c>
      <c r="K75" s="374">
        <v>0.65110156879100001</v>
      </c>
    </row>
    <row r="76" spans="1:11" ht="14.4" customHeight="1" thickBot="1" x14ac:dyDescent="0.35">
      <c r="A76" s="383" t="s">
        <v>291</v>
      </c>
      <c r="B76" s="361">
        <v>21499.999322802101</v>
      </c>
      <c r="C76" s="361">
        <v>19995.577000000001</v>
      </c>
      <c r="D76" s="362">
        <v>-1504.4223228021001</v>
      </c>
      <c r="E76" s="363">
        <v>0.93002686650199995</v>
      </c>
      <c r="F76" s="361">
        <v>20890.0018859386</v>
      </c>
      <c r="G76" s="362">
        <v>13926.667923959099</v>
      </c>
      <c r="H76" s="364">
        <v>1633.4939999999999</v>
      </c>
      <c r="I76" s="361">
        <v>13601.513000000001</v>
      </c>
      <c r="J76" s="362">
        <v>-325.154923959077</v>
      </c>
      <c r="K76" s="365">
        <v>0.65110156879100001</v>
      </c>
    </row>
    <row r="77" spans="1:11" ht="14.4" customHeight="1" thickBot="1" x14ac:dyDescent="0.35">
      <c r="A77" s="382" t="s">
        <v>292</v>
      </c>
      <c r="B77" s="366">
        <v>49.999998425120999</v>
      </c>
      <c r="C77" s="366">
        <v>109.52</v>
      </c>
      <c r="D77" s="367">
        <v>59.520001574878002</v>
      </c>
      <c r="E77" s="373">
        <v>2.190400068992</v>
      </c>
      <c r="F77" s="366">
        <v>110.000009930744</v>
      </c>
      <c r="G77" s="367">
        <v>73.333339953828997</v>
      </c>
      <c r="H77" s="369">
        <v>1.21</v>
      </c>
      <c r="I77" s="366">
        <v>50.78</v>
      </c>
      <c r="J77" s="367">
        <v>-22.553339953828999</v>
      </c>
      <c r="K77" s="374">
        <v>0.46163632195999998</v>
      </c>
    </row>
    <row r="78" spans="1:11" ht="14.4" customHeight="1" thickBot="1" x14ac:dyDescent="0.35">
      <c r="A78" s="383" t="s">
        <v>293</v>
      </c>
      <c r="B78" s="361">
        <v>49.999998425120999</v>
      </c>
      <c r="C78" s="361">
        <v>109.52</v>
      </c>
      <c r="D78" s="362">
        <v>59.520001574878002</v>
      </c>
      <c r="E78" s="363">
        <v>2.190400068992</v>
      </c>
      <c r="F78" s="361">
        <v>110.000009930744</v>
      </c>
      <c r="G78" s="362">
        <v>73.333339953828997</v>
      </c>
      <c r="H78" s="364">
        <v>1.21</v>
      </c>
      <c r="I78" s="361">
        <v>50.78</v>
      </c>
      <c r="J78" s="362">
        <v>-22.553339953828999</v>
      </c>
      <c r="K78" s="365">
        <v>0.46163632195999998</v>
      </c>
    </row>
    <row r="79" spans="1:11" ht="14.4" customHeight="1" thickBot="1" x14ac:dyDescent="0.35">
      <c r="A79" s="382" t="s">
        <v>294</v>
      </c>
      <c r="B79" s="366">
        <v>65.999997921160002</v>
      </c>
      <c r="C79" s="366">
        <v>78.138000000000005</v>
      </c>
      <c r="D79" s="367">
        <v>12.13800207884</v>
      </c>
      <c r="E79" s="373">
        <v>1.183909128199</v>
      </c>
      <c r="F79" s="366">
        <v>60.000005416769</v>
      </c>
      <c r="G79" s="367">
        <v>40.000003611178997</v>
      </c>
      <c r="H79" s="369">
        <v>0</v>
      </c>
      <c r="I79" s="366">
        <v>27.004999999999999</v>
      </c>
      <c r="J79" s="367">
        <v>-12.995003611178999</v>
      </c>
      <c r="K79" s="374">
        <v>0.45008329270000003</v>
      </c>
    </row>
    <row r="80" spans="1:11" ht="14.4" customHeight="1" thickBot="1" x14ac:dyDescent="0.35">
      <c r="A80" s="383" t="s">
        <v>295</v>
      </c>
      <c r="B80" s="361">
        <v>65.999997921160002</v>
      </c>
      <c r="C80" s="361">
        <v>78.138000000000005</v>
      </c>
      <c r="D80" s="362">
        <v>12.13800207884</v>
      </c>
      <c r="E80" s="363">
        <v>1.183909128199</v>
      </c>
      <c r="F80" s="361">
        <v>60.000005416769</v>
      </c>
      <c r="G80" s="362">
        <v>40.000003611178997</v>
      </c>
      <c r="H80" s="364">
        <v>0</v>
      </c>
      <c r="I80" s="361">
        <v>27.004999999999999</v>
      </c>
      <c r="J80" s="362">
        <v>-12.995003611178999</v>
      </c>
      <c r="K80" s="365">
        <v>0.45008329270000003</v>
      </c>
    </row>
    <row r="81" spans="1:11" ht="14.4" customHeight="1" thickBot="1" x14ac:dyDescent="0.35">
      <c r="A81" s="381" t="s">
        <v>296</v>
      </c>
      <c r="B81" s="361">
        <v>7309.9997697527097</v>
      </c>
      <c r="C81" s="361">
        <v>6830.7874599999996</v>
      </c>
      <c r="D81" s="362">
        <v>-479.21230975271402</v>
      </c>
      <c r="E81" s="363">
        <v>0.93444427840599997</v>
      </c>
      <c r="F81" s="361">
        <v>7103.0006412552402</v>
      </c>
      <c r="G81" s="362">
        <v>4735.3337608368302</v>
      </c>
      <c r="H81" s="364">
        <v>555.38987999999995</v>
      </c>
      <c r="I81" s="361">
        <v>4637.0361899999998</v>
      </c>
      <c r="J81" s="362">
        <v>-98.297570836825997</v>
      </c>
      <c r="K81" s="365">
        <v>0.65282778704300004</v>
      </c>
    </row>
    <row r="82" spans="1:11" ht="14.4" customHeight="1" thickBot="1" x14ac:dyDescent="0.35">
      <c r="A82" s="382" t="s">
        <v>297</v>
      </c>
      <c r="B82" s="366">
        <v>1934.99993905219</v>
      </c>
      <c r="C82" s="366">
        <v>1808.1432299999999</v>
      </c>
      <c r="D82" s="367">
        <v>-126.85670905219</v>
      </c>
      <c r="E82" s="373">
        <v>0.93444097516900004</v>
      </c>
      <c r="F82" s="366">
        <v>1880.00016972545</v>
      </c>
      <c r="G82" s="367">
        <v>1253.33344648363</v>
      </c>
      <c r="H82" s="369">
        <v>147.01638</v>
      </c>
      <c r="I82" s="366">
        <v>1227.45794</v>
      </c>
      <c r="J82" s="367">
        <v>-25.875506483631</v>
      </c>
      <c r="K82" s="374">
        <v>0.65290310063000001</v>
      </c>
    </row>
    <row r="83" spans="1:11" ht="14.4" customHeight="1" thickBot="1" x14ac:dyDescent="0.35">
      <c r="A83" s="383" t="s">
        <v>298</v>
      </c>
      <c r="B83" s="361">
        <v>1934.99993905219</v>
      </c>
      <c r="C83" s="361">
        <v>1808.1432299999999</v>
      </c>
      <c r="D83" s="362">
        <v>-126.85670905219</v>
      </c>
      <c r="E83" s="363">
        <v>0.93444097516900004</v>
      </c>
      <c r="F83" s="361">
        <v>1880.00016972545</v>
      </c>
      <c r="G83" s="362">
        <v>1253.33344648363</v>
      </c>
      <c r="H83" s="364">
        <v>147.01638</v>
      </c>
      <c r="I83" s="361">
        <v>1227.45794</v>
      </c>
      <c r="J83" s="362">
        <v>-25.875506483631</v>
      </c>
      <c r="K83" s="365">
        <v>0.65290310063000001</v>
      </c>
    </row>
    <row r="84" spans="1:11" ht="14.4" customHeight="1" thickBot="1" x14ac:dyDescent="0.35">
      <c r="A84" s="382" t="s">
        <v>299</v>
      </c>
      <c r="B84" s="366">
        <v>5374.9998307005199</v>
      </c>
      <c r="C84" s="366">
        <v>5022.6442299999999</v>
      </c>
      <c r="D84" s="367">
        <v>-352.35560070052497</v>
      </c>
      <c r="E84" s="373">
        <v>0.93444546757199998</v>
      </c>
      <c r="F84" s="366">
        <v>5223.00047152979</v>
      </c>
      <c r="G84" s="367">
        <v>3482.0003143531999</v>
      </c>
      <c r="H84" s="369">
        <v>408.37349999999998</v>
      </c>
      <c r="I84" s="366">
        <v>3409.57825</v>
      </c>
      <c r="J84" s="367">
        <v>-72.422064353194003</v>
      </c>
      <c r="K84" s="374">
        <v>0.65280067818900001</v>
      </c>
    </row>
    <row r="85" spans="1:11" ht="14.4" customHeight="1" thickBot="1" x14ac:dyDescent="0.35">
      <c r="A85" s="383" t="s">
        <v>300</v>
      </c>
      <c r="B85" s="361">
        <v>5374.9998307005199</v>
      </c>
      <c r="C85" s="361">
        <v>5022.6442299999999</v>
      </c>
      <c r="D85" s="362">
        <v>-352.35560070052497</v>
      </c>
      <c r="E85" s="363">
        <v>0.93444546757199998</v>
      </c>
      <c r="F85" s="361">
        <v>5223.00047152979</v>
      </c>
      <c r="G85" s="362">
        <v>3482.0003143531999</v>
      </c>
      <c r="H85" s="364">
        <v>408.37349999999998</v>
      </c>
      <c r="I85" s="361">
        <v>3409.57825</v>
      </c>
      <c r="J85" s="362">
        <v>-72.422064353194003</v>
      </c>
      <c r="K85" s="365">
        <v>0.65280067818900001</v>
      </c>
    </row>
    <row r="86" spans="1:11" ht="14.4" customHeight="1" thickBot="1" x14ac:dyDescent="0.35">
      <c r="A86" s="381" t="s">
        <v>301</v>
      </c>
      <c r="B86" s="361">
        <v>214.999993228021</v>
      </c>
      <c r="C86" s="361">
        <v>200.73656</v>
      </c>
      <c r="D86" s="362">
        <v>-14.263433228021</v>
      </c>
      <c r="E86" s="363">
        <v>0.93365844801200004</v>
      </c>
      <c r="F86" s="361">
        <v>313.00002825748101</v>
      </c>
      <c r="G86" s="362">
        <v>208.66668550498801</v>
      </c>
      <c r="H86" s="364">
        <v>24.503360000000001</v>
      </c>
      <c r="I86" s="361">
        <v>204.43028000000001</v>
      </c>
      <c r="J86" s="362">
        <v>-4.2364055049870002</v>
      </c>
      <c r="K86" s="365">
        <v>0.65313182601899999</v>
      </c>
    </row>
    <row r="87" spans="1:11" ht="14.4" customHeight="1" thickBot="1" x14ac:dyDescent="0.35">
      <c r="A87" s="382" t="s">
        <v>302</v>
      </c>
      <c r="B87" s="366">
        <v>214.999993228021</v>
      </c>
      <c r="C87" s="366">
        <v>200.73656</v>
      </c>
      <c r="D87" s="367">
        <v>-14.263433228021</v>
      </c>
      <c r="E87" s="373">
        <v>0.93365844801200004</v>
      </c>
      <c r="F87" s="366">
        <v>313.00002825748101</v>
      </c>
      <c r="G87" s="367">
        <v>208.66668550498801</v>
      </c>
      <c r="H87" s="369">
        <v>24.503360000000001</v>
      </c>
      <c r="I87" s="366">
        <v>204.43028000000001</v>
      </c>
      <c r="J87" s="367">
        <v>-4.2364055049870002</v>
      </c>
      <c r="K87" s="374">
        <v>0.65313182601899999</v>
      </c>
    </row>
    <row r="88" spans="1:11" ht="14.4" customHeight="1" thickBot="1" x14ac:dyDescent="0.35">
      <c r="A88" s="383" t="s">
        <v>303</v>
      </c>
      <c r="B88" s="361">
        <v>214.999993228021</v>
      </c>
      <c r="C88" s="361">
        <v>200.73656</v>
      </c>
      <c r="D88" s="362">
        <v>-14.263433228021</v>
      </c>
      <c r="E88" s="363">
        <v>0.93365844801200004</v>
      </c>
      <c r="F88" s="361">
        <v>313.00002825748101</v>
      </c>
      <c r="G88" s="362">
        <v>208.66668550498801</v>
      </c>
      <c r="H88" s="364">
        <v>24.503360000000001</v>
      </c>
      <c r="I88" s="361">
        <v>204.43028000000001</v>
      </c>
      <c r="J88" s="362">
        <v>-4.2364055049870002</v>
      </c>
      <c r="K88" s="365">
        <v>0.65313182601899999</v>
      </c>
    </row>
    <row r="89" spans="1:11" ht="14.4" customHeight="1" thickBot="1" x14ac:dyDescent="0.35">
      <c r="A89" s="380" t="s">
        <v>304</v>
      </c>
      <c r="B89" s="361">
        <v>0</v>
      </c>
      <c r="C89" s="361">
        <v>53.902999999999999</v>
      </c>
      <c r="D89" s="362">
        <v>53.902999999999999</v>
      </c>
      <c r="E89" s="371" t="s">
        <v>223</v>
      </c>
      <c r="F89" s="361">
        <v>0</v>
      </c>
      <c r="G89" s="362">
        <v>0</v>
      </c>
      <c r="H89" s="364">
        <v>0</v>
      </c>
      <c r="I89" s="361">
        <v>66.094999999999999</v>
      </c>
      <c r="J89" s="362">
        <v>66.094999999999999</v>
      </c>
      <c r="K89" s="372" t="s">
        <v>223</v>
      </c>
    </row>
    <row r="90" spans="1:11" ht="14.4" customHeight="1" thickBot="1" x14ac:dyDescent="0.35">
      <c r="A90" s="381" t="s">
        <v>305</v>
      </c>
      <c r="B90" s="361">
        <v>0</v>
      </c>
      <c r="C90" s="361">
        <v>53.902999999999999</v>
      </c>
      <c r="D90" s="362">
        <v>53.902999999999999</v>
      </c>
      <c r="E90" s="371" t="s">
        <v>223</v>
      </c>
      <c r="F90" s="361">
        <v>0</v>
      </c>
      <c r="G90" s="362">
        <v>0</v>
      </c>
      <c r="H90" s="364">
        <v>0</v>
      </c>
      <c r="I90" s="361">
        <v>66.094999999999999</v>
      </c>
      <c r="J90" s="362">
        <v>66.094999999999999</v>
      </c>
      <c r="K90" s="372" t="s">
        <v>223</v>
      </c>
    </row>
    <row r="91" spans="1:11" ht="14.4" customHeight="1" thickBot="1" x14ac:dyDescent="0.35">
      <c r="A91" s="382" t="s">
        <v>306</v>
      </c>
      <c r="B91" s="366">
        <v>0</v>
      </c>
      <c r="C91" s="366">
        <v>17.721</v>
      </c>
      <c r="D91" s="367">
        <v>17.721</v>
      </c>
      <c r="E91" s="368" t="s">
        <v>223</v>
      </c>
      <c r="F91" s="366">
        <v>0</v>
      </c>
      <c r="G91" s="367">
        <v>0</v>
      </c>
      <c r="H91" s="369">
        <v>0</v>
      </c>
      <c r="I91" s="366">
        <v>52.994999999999997</v>
      </c>
      <c r="J91" s="367">
        <v>52.994999999999997</v>
      </c>
      <c r="K91" s="370" t="s">
        <v>223</v>
      </c>
    </row>
    <row r="92" spans="1:11" ht="14.4" customHeight="1" thickBot="1" x14ac:dyDescent="0.35">
      <c r="A92" s="383" t="s">
        <v>307</v>
      </c>
      <c r="B92" s="361">
        <v>0</v>
      </c>
      <c r="C92" s="361">
        <v>1.74</v>
      </c>
      <c r="D92" s="362">
        <v>1.74</v>
      </c>
      <c r="E92" s="371" t="s">
        <v>223</v>
      </c>
      <c r="F92" s="361">
        <v>0</v>
      </c>
      <c r="G92" s="362">
        <v>0</v>
      </c>
      <c r="H92" s="364">
        <v>0</v>
      </c>
      <c r="I92" s="361">
        <v>4.8899999999999997</v>
      </c>
      <c r="J92" s="362">
        <v>4.8899999999999997</v>
      </c>
      <c r="K92" s="372" t="s">
        <v>223</v>
      </c>
    </row>
    <row r="93" spans="1:11" ht="14.4" customHeight="1" thickBot="1" x14ac:dyDescent="0.35">
      <c r="A93" s="383" t="s">
        <v>308</v>
      </c>
      <c r="B93" s="361">
        <v>0</v>
      </c>
      <c r="C93" s="361">
        <v>15.881</v>
      </c>
      <c r="D93" s="362">
        <v>15.881</v>
      </c>
      <c r="E93" s="371" t="s">
        <v>223</v>
      </c>
      <c r="F93" s="361">
        <v>0</v>
      </c>
      <c r="G93" s="362">
        <v>0</v>
      </c>
      <c r="H93" s="364">
        <v>0</v>
      </c>
      <c r="I93" s="361">
        <v>47.39</v>
      </c>
      <c r="J93" s="362">
        <v>47.39</v>
      </c>
      <c r="K93" s="372" t="s">
        <v>223</v>
      </c>
    </row>
    <row r="94" spans="1:11" ht="14.4" customHeight="1" thickBot="1" x14ac:dyDescent="0.35">
      <c r="A94" s="383" t="s">
        <v>309</v>
      </c>
      <c r="B94" s="361">
        <v>0</v>
      </c>
      <c r="C94" s="361">
        <v>0.1</v>
      </c>
      <c r="D94" s="362">
        <v>0.1</v>
      </c>
      <c r="E94" s="371" t="s">
        <v>223</v>
      </c>
      <c r="F94" s="361">
        <v>0</v>
      </c>
      <c r="G94" s="362">
        <v>0</v>
      </c>
      <c r="H94" s="364">
        <v>0</v>
      </c>
      <c r="I94" s="361">
        <v>0.71499999999999997</v>
      </c>
      <c r="J94" s="362">
        <v>0.71499999999999997</v>
      </c>
      <c r="K94" s="372" t="s">
        <v>223</v>
      </c>
    </row>
    <row r="95" spans="1:11" ht="14.4" customHeight="1" thickBot="1" x14ac:dyDescent="0.35">
      <c r="A95" s="385" t="s">
        <v>310</v>
      </c>
      <c r="B95" s="361">
        <v>0</v>
      </c>
      <c r="C95" s="361">
        <v>22.181999999999999</v>
      </c>
      <c r="D95" s="362">
        <v>22.181999999999999</v>
      </c>
      <c r="E95" s="371" t="s">
        <v>233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223</v>
      </c>
    </row>
    <row r="96" spans="1:11" ht="14.4" customHeight="1" thickBot="1" x14ac:dyDescent="0.35">
      <c r="A96" s="383" t="s">
        <v>311</v>
      </c>
      <c r="B96" s="361">
        <v>0</v>
      </c>
      <c r="C96" s="361">
        <v>22.181999999999999</v>
      </c>
      <c r="D96" s="362">
        <v>22.181999999999999</v>
      </c>
      <c r="E96" s="371" t="s">
        <v>233</v>
      </c>
      <c r="F96" s="361">
        <v>0</v>
      </c>
      <c r="G96" s="362">
        <v>0</v>
      </c>
      <c r="H96" s="364">
        <v>0</v>
      </c>
      <c r="I96" s="361">
        <v>0</v>
      </c>
      <c r="J96" s="362">
        <v>0</v>
      </c>
      <c r="K96" s="372" t="s">
        <v>223</v>
      </c>
    </row>
    <row r="97" spans="1:11" ht="14.4" customHeight="1" thickBot="1" x14ac:dyDescent="0.35">
      <c r="A97" s="385" t="s">
        <v>312</v>
      </c>
      <c r="B97" s="361">
        <v>0</v>
      </c>
      <c r="C97" s="361">
        <v>14</v>
      </c>
      <c r="D97" s="362">
        <v>14</v>
      </c>
      <c r="E97" s="371" t="s">
        <v>223</v>
      </c>
      <c r="F97" s="361">
        <v>0</v>
      </c>
      <c r="G97" s="362">
        <v>0</v>
      </c>
      <c r="H97" s="364">
        <v>0</v>
      </c>
      <c r="I97" s="361">
        <v>13.1</v>
      </c>
      <c r="J97" s="362">
        <v>13.1</v>
      </c>
      <c r="K97" s="372" t="s">
        <v>223</v>
      </c>
    </row>
    <row r="98" spans="1:11" ht="14.4" customHeight="1" thickBot="1" x14ac:dyDescent="0.35">
      <c r="A98" s="383" t="s">
        <v>313</v>
      </c>
      <c r="B98" s="361">
        <v>0</v>
      </c>
      <c r="C98" s="361">
        <v>14</v>
      </c>
      <c r="D98" s="362">
        <v>14</v>
      </c>
      <c r="E98" s="371" t="s">
        <v>223</v>
      </c>
      <c r="F98" s="361">
        <v>0</v>
      </c>
      <c r="G98" s="362">
        <v>0</v>
      </c>
      <c r="H98" s="364">
        <v>0</v>
      </c>
      <c r="I98" s="361">
        <v>13.1</v>
      </c>
      <c r="J98" s="362">
        <v>13.1</v>
      </c>
      <c r="K98" s="372" t="s">
        <v>223</v>
      </c>
    </row>
    <row r="99" spans="1:11" ht="14.4" customHeight="1" thickBot="1" x14ac:dyDescent="0.35">
      <c r="A99" s="380" t="s">
        <v>314</v>
      </c>
      <c r="B99" s="361">
        <v>773.34749735672801</v>
      </c>
      <c r="C99" s="361">
        <v>792.21799999999996</v>
      </c>
      <c r="D99" s="362">
        <v>18.870502643272001</v>
      </c>
      <c r="E99" s="363">
        <v>1.0244010651190001</v>
      </c>
      <c r="F99" s="361">
        <v>592.00136708171499</v>
      </c>
      <c r="G99" s="362">
        <v>394.66757805447702</v>
      </c>
      <c r="H99" s="364">
        <v>51.942999999999998</v>
      </c>
      <c r="I99" s="361">
        <v>399.87400000000002</v>
      </c>
      <c r="J99" s="362">
        <v>5.2064219455230001</v>
      </c>
      <c r="K99" s="365">
        <v>0.67546127802199996</v>
      </c>
    </row>
    <row r="100" spans="1:11" ht="14.4" customHeight="1" thickBot="1" x14ac:dyDescent="0.35">
      <c r="A100" s="381" t="s">
        <v>315</v>
      </c>
      <c r="B100" s="361">
        <v>734.34749735672801</v>
      </c>
      <c r="C100" s="361">
        <v>749.79499999999996</v>
      </c>
      <c r="D100" s="362">
        <v>15.447502643271999</v>
      </c>
      <c r="E100" s="363">
        <v>1.0210356850110001</v>
      </c>
      <c r="F100" s="361">
        <v>592.00136708171499</v>
      </c>
      <c r="G100" s="362">
        <v>394.66757805447702</v>
      </c>
      <c r="H100" s="364">
        <v>51.942999999999998</v>
      </c>
      <c r="I100" s="361">
        <v>396.42200000000003</v>
      </c>
      <c r="J100" s="362">
        <v>1.7544219455229999</v>
      </c>
      <c r="K100" s="365">
        <v>0.66963021040600001</v>
      </c>
    </row>
    <row r="101" spans="1:11" ht="14.4" customHeight="1" thickBot="1" x14ac:dyDescent="0.35">
      <c r="A101" s="382" t="s">
        <v>316</v>
      </c>
      <c r="B101" s="366">
        <v>734.34749735672801</v>
      </c>
      <c r="C101" s="366">
        <v>749.79499999999996</v>
      </c>
      <c r="D101" s="367">
        <v>15.447502643271999</v>
      </c>
      <c r="E101" s="373">
        <v>1.0210356850110001</v>
      </c>
      <c r="F101" s="366">
        <v>592.00136708171499</v>
      </c>
      <c r="G101" s="367">
        <v>394.66757805447702</v>
      </c>
      <c r="H101" s="369">
        <v>51.942999999999998</v>
      </c>
      <c r="I101" s="366">
        <v>396.42200000000003</v>
      </c>
      <c r="J101" s="367">
        <v>1.7544219455229999</v>
      </c>
      <c r="K101" s="374">
        <v>0.66963021040600001</v>
      </c>
    </row>
    <row r="102" spans="1:11" ht="14.4" customHeight="1" thickBot="1" x14ac:dyDescent="0.35">
      <c r="A102" s="383" t="s">
        <v>317</v>
      </c>
      <c r="B102" s="361">
        <v>42.999998645601998</v>
      </c>
      <c r="C102" s="361">
        <v>42.9</v>
      </c>
      <c r="D102" s="362">
        <v>-9.9998645602000003E-2</v>
      </c>
      <c r="E102" s="363">
        <v>0.99767445002900002</v>
      </c>
      <c r="F102" s="361">
        <v>0</v>
      </c>
      <c r="G102" s="362">
        <v>0</v>
      </c>
      <c r="H102" s="364">
        <v>0</v>
      </c>
      <c r="I102" s="361">
        <v>0</v>
      </c>
      <c r="J102" s="362">
        <v>0</v>
      </c>
      <c r="K102" s="372" t="s">
        <v>223</v>
      </c>
    </row>
    <row r="103" spans="1:11" ht="14.4" customHeight="1" thickBot="1" x14ac:dyDescent="0.35">
      <c r="A103" s="383" t="s">
        <v>318</v>
      </c>
      <c r="B103" s="361">
        <v>2.9999999055069999</v>
      </c>
      <c r="C103" s="361">
        <v>2.6520000000000001</v>
      </c>
      <c r="D103" s="362">
        <v>-0.347999905507</v>
      </c>
      <c r="E103" s="363">
        <v>0.88400002784300002</v>
      </c>
      <c r="F103" s="361">
        <v>3.0000069277780002</v>
      </c>
      <c r="G103" s="362">
        <v>2.0000046185190001</v>
      </c>
      <c r="H103" s="364">
        <v>0.221</v>
      </c>
      <c r="I103" s="361">
        <v>1.768</v>
      </c>
      <c r="J103" s="362">
        <v>-0.23200461851900001</v>
      </c>
      <c r="K103" s="365">
        <v>0.58933197241199997</v>
      </c>
    </row>
    <row r="104" spans="1:11" ht="14.4" customHeight="1" thickBot="1" x14ac:dyDescent="0.35">
      <c r="A104" s="383" t="s">
        <v>319</v>
      </c>
      <c r="B104" s="361">
        <v>532.99998321178202</v>
      </c>
      <c r="C104" s="361">
        <v>550.31899999999996</v>
      </c>
      <c r="D104" s="362">
        <v>17.319016788218001</v>
      </c>
      <c r="E104" s="363">
        <v>1.0324934659160001</v>
      </c>
      <c r="F104" s="361">
        <v>558.00128856688696</v>
      </c>
      <c r="G104" s="362">
        <v>372.00085904459098</v>
      </c>
      <c r="H104" s="364">
        <v>49.2</v>
      </c>
      <c r="I104" s="361">
        <v>374.47800000000001</v>
      </c>
      <c r="J104" s="362">
        <v>2.4771409554080002</v>
      </c>
      <c r="K104" s="365">
        <v>0.67110597712300002</v>
      </c>
    </row>
    <row r="105" spans="1:11" ht="14.4" customHeight="1" thickBot="1" x14ac:dyDescent="0.35">
      <c r="A105" s="383" t="s">
        <v>320</v>
      </c>
      <c r="B105" s="361">
        <v>9.3477911851769999</v>
      </c>
      <c r="C105" s="361">
        <v>8.7119999999999997</v>
      </c>
      <c r="D105" s="362">
        <v>-0.63579118517699995</v>
      </c>
      <c r="E105" s="363">
        <v>0.93198487508000005</v>
      </c>
      <c r="F105" s="361">
        <v>9.0000207833359998</v>
      </c>
      <c r="G105" s="362">
        <v>6.0000138555570004</v>
      </c>
      <c r="H105" s="364">
        <v>0.72599999999999998</v>
      </c>
      <c r="I105" s="361">
        <v>5.8079999999999998</v>
      </c>
      <c r="J105" s="362">
        <v>-0.19201385555700001</v>
      </c>
      <c r="K105" s="365">
        <v>0.64533184309400005</v>
      </c>
    </row>
    <row r="106" spans="1:11" ht="14.4" customHeight="1" thickBot="1" x14ac:dyDescent="0.35">
      <c r="A106" s="383" t="s">
        <v>321</v>
      </c>
      <c r="B106" s="361">
        <v>21.999728314363001</v>
      </c>
      <c r="C106" s="361">
        <v>21.552</v>
      </c>
      <c r="D106" s="362">
        <v>-0.44772831436299998</v>
      </c>
      <c r="E106" s="363">
        <v>0.97964846165499997</v>
      </c>
      <c r="F106" s="361">
        <v>22.000050803712</v>
      </c>
      <c r="G106" s="362">
        <v>14.666700535807999</v>
      </c>
      <c r="H106" s="364">
        <v>1.796</v>
      </c>
      <c r="I106" s="361">
        <v>14.368</v>
      </c>
      <c r="J106" s="362">
        <v>-0.29870053580799999</v>
      </c>
      <c r="K106" s="365">
        <v>0.65308940093699996</v>
      </c>
    </row>
    <row r="107" spans="1:11" ht="14.4" customHeight="1" thickBot="1" x14ac:dyDescent="0.35">
      <c r="A107" s="383" t="s">
        <v>322</v>
      </c>
      <c r="B107" s="361">
        <v>123.99999609429599</v>
      </c>
      <c r="C107" s="361">
        <v>123.66</v>
      </c>
      <c r="D107" s="362">
        <v>-0.339996094295</v>
      </c>
      <c r="E107" s="363">
        <v>0.99725809592699999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223</v>
      </c>
    </row>
    <row r="108" spans="1:11" ht="14.4" customHeight="1" thickBot="1" x14ac:dyDescent="0.35">
      <c r="A108" s="381" t="s">
        <v>323</v>
      </c>
      <c r="B108" s="361">
        <v>39</v>
      </c>
      <c r="C108" s="361">
        <v>42.423000000000002</v>
      </c>
      <c r="D108" s="362">
        <v>3.423</v>
      </c>
      <c r="E108" s="363">
        <v>1.0877692307689999</v>
      </c>
      <c r="F108" s="361">
        <v>0</v>
      </c>
      <c r="G108" s="362">
        <v>0</v>
      </c>
      <c r="H108" s="364">
        <v>0</v>
      </c>
      <c r="I108" s="361">
        <v>3.452</v>
      </c>
      <c r="J108" s="362">
        <v>3.452</v>
      </c>
      <c r="K108" s="372" t="s">
        <v>223</v>
      </c>
    </row>
    <row r="109" spans="1:11" ht="14.4" customHeight="1" thickBot="1" x14ac:dyDescent="0.35">
      <c r="A109" s="382" t="s">
        <v>324</v>
      </c>
      <c r="B109" s="366">
        <v>39</v>
      </c>
      <c r="C109" s="366">
        <v>39.277000000000001</v>
      </c>
      <c r="D109" s="367">
        <v>0.27700000000000002</v>
      </c>
      <c r="E109" s="373">
        <v>1.0071025641019999</v>
      </c>
      <c r="F109" s="366">
        <v>0</v>
      </c>
      <c r="G109" s="367">
        <v>0</v>
      </c>
      <c r="H109" s="369">
        <v>0</v>
      </c>
      <c r="I109" s="366">
        <v>0</v>
      </c>
      <c r="J109" s="367">
        <v>0</v>
      </c>
      <c r="K109" s="370" t="s">
        <v>223</v>
      </c>
    </row>
    <row r="110" spans="1:11" ht="14.4" customHeight="1" thickBot="1" x14ac:dyDescent="0.35">
      <c r="A110" s="383" t="s">
        <v>325</v>
      </c>
      <c r="B110" s="361">
        <v>39</v>
      </c>
      <c r="C110" s="361">
        <v>39.277000000000001</v>
      </c>
      <c r="D110" s="362">
        <v>0.27700000000000002</v>
      </c>
      <c r="E110" s="363">
        <v>1.0071025641019999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223</v>
      </c>
    </row>
    <row r="111" spans="1:11" ht="14.4" customHeight="1" thickBot="1" x14ac:dyDescent="0.35">
      <c r="A111" s="382" t="s">
        <v>326</v>
      </c>
      <c r="B111" s="366">
        <v>0</v>
      </c>
      <c r="C111" s="366">
        <v>3.1459999999999999</v>
      </c>
      <c r="D111" s="367">
        <v>3.1459999999999999</v>
      </c>
      <c r="E111" s="368" t="s">
        <v>223</v>
      </c>
      <c r="F111" s="366">
        <v>0</v>
      </c>
      <c r="G111" s="367">
        <v>0</v>
      </c>
      <c r="H111" s="369">
        <v>0</v>
      </c>
      <c r="I111" s="366">
        <v>0</v>
      </c>
      <c r="J111" s="367">
        <v>0</v>
      </c>
      <c r="K111" s="374">
        <v>0</v>
      </c>
    </row>
    <row r="112" spans="1:11" ht="14.4" customHeight="1" thickBot="1" x14ac:dyDescent="0.35">
      <c r="A112" s="383" t="s">
        <v>327</v>
      </c>
      <c r="B112" s="361">
        <v>0</v>
      </c>
      <c r="C112" s="361">
        <v>3.1459999999999999</v>
      </c>
      <c r="D112" s="362">
        <v>3.1459999999999999</v>
      </c>
      <c r="E112" s="371" t="s">
        <v>223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65">
        <v>0</v>
      </c>
    </row>
    <row r="113" spans="1:11" ht="14.4" customHeight="1" thickBot="1" x14ac:dyDescent="0.35">
      <c r="A113" s="382" t="s">
        <v>328</v>
      </c>
      <c r="B113" s="366">
        <v>0</v>
      </c>
      <c r="C113" s="366">
        <v>0</v>
      </c>
      <c r="D113" s="367">
        <v>0</v>
      </c>
      <c r="E113" s="373">
        <v>1</v>
      </c>
      <c r="F113" s="366">
        <v>0</v>
      </c>
      <c r="G113" s="367">
        <v>0</v>
      </c>
      <c r="H113" s="369">
        <v>0</v>
      </c>
      <c r="I113" s="366">
        <v>3.452</v>
      </c>
      <c r="J113" s="367">
        <v>3.452</v>
      </c>
      <c r="K113" s="370" t="s">
        <v>233</v>
      </c>
    </row>
    <row r="114" spans="1:11" ht="14.4" customHeight="1" thickBot="1" x14ac:dyDescent="0.35">
      <c r="A114" s="383" t="s">
        <v>329</v>
      </c>
      <c r="B114" s="361">
        <v>0</v>
      </c>
      <c r="C114" s="361">
        <v>0</v>
      </c>
      <c r="D114" s="362">
        <v>0</v>
      </c>
      <c r="E114" s="363">
        <v>1</v>
      </c>
      <c r="F114" s="361">
        <v>0</v>
      </c>
      <c r="G114" s="362">
        <v>0</v>
      </c>
      <c r="H114" s="364">
        <v>0</v>
      </c>
      <c r="I114" s="361">
        <v>3.452</v>
      </c>
      <c r="J114" s="362">
        <v>3.452</v>
      </c>
      <c r="K114" s="372" t="s">
        <v>233</v>
      </c>
    </row>
    <row r="115" spans="1:11" ht="14.4" customHeight="1" thickBot="1" x14ac:dyDescent="0.35">
      <c r="A115" s="379" t="s">
        <v>330</v>
      </c>
      <c r="B115" s="361">
        <v>68783.571866138998</v>
      </c>
      <c r="C115" s="361">
        <v>76332.435679999995</v>
      </c>
      <c r="D115" s="362">
        <v>7548.8638138609804</v>
      </c>
      <c r="E115" s="363">
        <v>1.1097480635129999</v>
      </c>
      <c r="F115" s="361">
        <v>76658.757607431602</v>
      </c>
      <c r="G115" s="362">
        <v>51105.838404954397</v>
      </c>
      <c r="H115" s="364">
        <v>7235.3011699999997</v>
      </c>
      <c r="I115" s="361">
        <v>53218.006840000002</v>
      </c>
      <c r="J115" s="362">
        <v>2112.1684350456198</v>
      </c>
      <c r="K115" s="365">
        <v>0.69421953213099996</v>
      </c>
    </row>
    <row r="116" spans="1:11" ht="14.4" customHeight="1" thickBot="1" x14ac:dyDescent="0.35">
      <c r="A116" s="380" t="s">
        <v>331</v>
      </c>
      <c r="B116" s="361">
        <v>68749.571866138998</v>
      </c>
      <c r="C116" s="361">
        <v>76331.938930000004</v>
      </c>
      <c r="D116" s="362">
        <v>7582.3670638609901</v>
      </c>
      <c r="E116" s="363">
        <v>1.110289662292</v>
      </c>
      <c r="F116" s="361">
        <v>76658.358927856199</v>
      </c>
      <c r="G116" s="362">
        <v>51105.572618570797</v>
      </c>
      <c r="H116" s="364">
        <v>7235.3011699999997</v>
      </c>
      <c r="I116" s="361">
        <v>53211.643199999999</v>
      </c>
      <c r="J116" s="362">
        <v>2106.0705814292201</v>
      </c>
      <c r="K116" s="365">
        <v>0.69414012958500004</v>
      </c>
    </row>
    <row r="117" spans="1:11" ht="14.4" customHeight="1" thickBot="1" x14ac:dyDescent="0.35">
      <c r="A117" s="381" t="s">
        <v>332</v>
      </c>
      <c r="B117" s="361">
        <v>68749.571866138998</v>
      </c>
      <c r="C117" s="361">
        <v>76331.938930000004</v>
      </c>
      <c r="D117" s="362">
        <v>7582.3670638609901</v>
      </c>
      <c r="E117" s="363">
        <v>1.110289662292</v>
      </c>
      <c r="F117" s="361">
        <v>76658.358927856199</v>
      </c>
      <c r="G117" s="362">
        <v>51105.572618570797</v>
      </c>
      <c r="H117" s="364">
        <v>7235.3011699999997</v>
      </c>
      <c r="I117" s="361">
        <v>53211.643199999999</v>
      </c>
      <c r="J117" s="362">
        <v>2106.0705814292201</v>
      </c>
      <c r="K117" s="365">
        <v>0.69414012958500004</v>
      </c>
    </row>
    <row r="118" spans="1:11" ht="14.4" customHeight="1" thickBot="1" x14ac:dyDescent="0.35">
      <c r="A118" s="382" t="s">
        <v>333</v>
      </c>
      <c r="B118" s="366">
        <v>66.753118273507994</v>
      </c>
      <c r="C118" s="366">
        <v>151.03792000000001</v>
      </c>
      <c r="D118" s="367">
        <v>84.284801726490997</v>
      </c>
      <c r="E118" s="373">
        <v>2.2626346739510002</v>
      </c>
      <c r="F118" s="366">
        <v>127.804353982121</v>
      </c>
      <c r="G118" s="367">
        <v>85.202902654747007</v>
      </c>
      <c r="H118" s="369">
        <v>1.0780000000000001</v>
      </c>
      <c r="I118" s="366">
        <v>60.994599999999998</v>
      </c>
      <c r="J118" s="367">
        <v>-24.208302654747001</v>
      </c>
      <c r="K118" s="374">
        <v>0.47724978140000002</v>
      </c>
    </row>
    <row r="119" spans="1:11" ht="14.4" customHeight="1" thickBot="1" x14ac:dyDescent="0.35">
      <c r="A119" s="383" t="s">
        <v>334</v>
      </c>
      <c r="B119" s="361">
        <v>0</v>
      </c>
      <c r="C119" s="361">
        <v>4.6470000000000002</v>
      </c>
      <c r="D119" s="362">
        <v>4.6470000000000002</v>
      </c>
      <c r="E119" s="371" t="s">
        <v>233</v>
      </c>
      <c r="F119" s="361">
        <v>4.7717250071150001</v>
      </c>
      <c r="G119" s="362">
        <v>3.1811500047429999</v>
      </c>
      <c r="H119" s="364">
        <v>0</v>
      </c>
      <c r="I119" s="361">
        <v>0</v>
      </c>
      <c r="J119" s="362">
        <v>-3.1811500047429999</v>
      </c>
      <c r="K119" s="365">
        <v>0</v>
      </c>
    </row>
    <row r="120" spans="1:11" ht="14.4" customHeight="1" thickBot="1" x14ac:dyDescent="0.35">
      <c r="A120" s="383" t="s">
        <v>335</v>
      </c>
      <c r="B120" s="361">
        <v>30</v>
      </c>
      <c r="C120" s="361">
        <v>112.26308</v>
      </c>
      <c r="D120" s="362">
        <v>82.263080000000002</v>
      </c>
      <c r="E120" s="363">
        <v>3.7421026666660002</v>
      </c>
      <c r="F120" s="361">
        <v>90.824934914175998</v>
      </c>
      <c r="G120" s="362">
        <v>60.54995660945</v>
      </c>
      <c r="H120" s="364">
        <v>1.0780000000000001</v>
      </c>
      <c r="I120" s="361">
        <v>57.878799999999998</v>
      </c>
      <c r="J120" s="362">
        <v>-2.6711566094500001</v>
      </c>
      <c r="K120" s="365">
        <v>0.63725671870400002</v>
      </c>
    </row>
    <row r="121" spans="1:11" ht="14.4" customHeight="1" thickBot="1" x14ac:dyDescent="0.35">
      <c r="A121" s="383" t="s">
        <v>336</v>
      </c>
      <c r="B121" s="361">
        <v>36.753118273508001</v>
      </c>
      <c r="C121" s="361">
        <v>34.127839999999999</v>
      </c>
      <c r="D121" s="362">
        <v>-2.625278273508</v>
      </c>
      <c r="E121" s="363">
        <v>0.92856991741499995</v>
      </c>
      <c r="F121" s="361">
        <v>32.207694060828999</v>
      </c>
      <c r="G121" s="362">
        <v>21.471796040552999</v>
      </c>
      <c r="H121" s="364">
        <v>0</v>
      </c>
      <c r="I121" s="361">
        <v>3.1158000000000001</v>
      </c>
      <c r="J121" s="362">
        <v>-18.355996040552998</v>
      </c>
      <c r="K121" s="365">
        <v>9.6740859314999997E-2</v>
      </c>
    </row>
    <row r="122" spans="1:11" ht="14.4" customHeight="1" thickBot="1" x14ac:dyDescent="0.35">
      <c r="A122" s="382" t="s">
        <v>337</v>
      </c>
      <c r="B122" s="366">
        <v>72.818747847580994</v>
      </c>
      <c r="C122" s="366">
        <v>93.088269999999994</v>
      </c>
      <c r="D122" s="367">
        <v>20.269522152417998</v>
      </c>
      <c r="E122" s="373">
        <v>1.278355818406</v>
      </c>
      <c r="F122" s="366">
        <v>87.799603945247</v>
      </c>
      <c r="G122" s="367">
        <v>58.533069296831002</v>
      </c>
      <c r="H122" s="369">
        <v>1.9708000000000001</v>
      </c>
      <c r="I122" s="366">
        <v>63.741689999999998</v>
      </c>
      <c r="J122" s="367">
        <v>5.2086207031680001</v>
      </c>
      <c r="K122" s="374">
        <v>0.725990632483</v>
      </c>
    </row>
    <row r="123" spans="1:11" ht="14.4" customHeight="1" thickBot="1" x14ac:dyDescent="0.35">
      <c r="A123" s="383" t="s">
        <v>338</v>
      </c>
      <c r="B123" s="361">
        <v>72.000000000018005</v>
      </c>
      <c r="C123" s="361">
        <v>85.723770000000002</v>
      </c>
      <c r="D123" s="362">
        <v>13.723769999981</v>
      </c>
      <c r="E123" s="363">
        <v>1.190607916666</v>
      </c>
      <c r="F123" s="361">
        <v>77.000007720686</v>
      </c>
      <c r="G123" s="362">
        <v>51.333338480457002</v>
      </c>
      <c r="H123" s="364">
        <v>1.9708000000000001</v>
      </c>
      <c r="I123" s="361">
        <v>60.303089999999997</v>
      </c>
      <c r="J123" s="362">
        <v>8.9697515195419992</v>
      </c>
      <c r="K123" s="365">
        <v>0.78315693446000001</v>
      </c>
    </row>
    <row r="124" spans="1:11" ht="14.4" customHeight="1" thickBot="1" x14ac:dyDescent="0.35">
      <c r="A124" s="383" t="s">
        <v>339</v>
      </c>
      <c r="B124" s="361">
        <v>0.81874784756300001</v>
      </c>
      <c r="C124" s="361">
        <v>7.3644999999999996</v>
      </c>
      <c r="D124" s="362">
        <v>6.5457521524360001</v>
      </c>
      <c r="E124" s="363">
        <v>8.9948328070959995</v>
      </c>
      <c r="F124" s="361">
        <v>10.799596224561</v>
      </c>
      <c r="G124" s="362">
        <v>7.1997308163740001</v>
      </c>
      <c r="H124" s="364">
        <v>0</v>
      </c>
      <c r="I124" s="361">
        <v>3.4386000000000001</v>
      </c>
      <c r="J124" s="362">
        <v>-3.761130816374</v>
      </c>
      <c r="K124" s="365">
        <v>0.31840079281599998</v>
      </c>
    </row>
    <row r="125" spans="1:11" ht="14.4" customHeight="1" thickBot="1" x14ac:dyDescent="0.35">
      <c r="A125" s="382" t="s">
        <v>340</v>
      </c>
      <c r="B125" s="366">
        <v>389.00000000010198</v>
      </c>
      <c r="C125" s="366">
        <v>258.27828</v>
      </c>
      <c r="D125" s="367">
        <v>-130.72172000010201</v>
      </c>
      <c r="E125" s="373">
        <v>0.66395444729999997</v>
      </c>
      <c r="F125" s="366">
        <v>198.74732504530499</v>
      </c>
      <c r="G125" s="367">
        <v>132.49821669687</v>
      </c>
      <c r="H125" s="369">
        <v>36.569980000000001</v>
      </c>
      <c r="I125" s="366">
        <v>137.63283999999999</v>
      </c>
      <c r="J125" s="367">
        <v>5.1346233031299997</v>
      </c>
      <c r="K125" s="374">
        <v>0.69250159703299996</v>
      </c>
    </row>
    <row r="126" spans="1:11" ht="14.4" customHeight="1" thickBot="1" x14ac:dyDescent="0.35">
      <c r="A126" s="383" t="s">
        <v>341</v>
      </c>
      <c r="B126" s="361">
        <v>271.000000000071</v>
      </c>
      <c r="C126" s="361">
        <v>231.87628000000001</v>
      </c>
      <c r="D126" s="362">
        <v>-39.123720000070001</v>
      </c>
      <c r="E126" s="363">
        <v>0.85563202951999995</v>
      </c>
      <c r="F126" s="361">
        <v>181.74732334073801</v>
      </c>
      <c r="G126" s="362">
        <v>121.164882227158</v>
      </c>
      <c r="H126" s="364">
        <v>29.58098</v>
      </c>
      <c r="I126" s="361">
        <v>110.28115</v>
      </c>
      <c r="J126" s="362">
        <v>-10.883732227157999</v>
      </c>
      <c r="K126" s="365">
        <v>0.60678280137899998</v>
      </c>
    </row>
    <row r="127" spans="1:11" ht="14.4" customHeight="1" thickBot="1" x14ac:dyDescent="0.35">
      <c r="A127" s="383" t="s">
        <v>342</v>
      </c>
      <c r="B127" s="361">
        <v>118.00000000003099</v>
      </c>
      <c r="C127" s="361">
        <v>26.402000000000001</v>
      </c>
      <c r="D127" s="362">
        <v>-91.598000000029998</v>
      </c>
      <c r="E127" s="363">
        <v>0.223745762711</v>
      </c>
      <c r="F127" s="361">
        <v>17.000001704567001</v>
      </c>
      <c r="G127" s="362">
        <v>11.333334469711</v>
      </c>
      <c r="H127" s="364">
        <v>6.9889999999999999</v>
      </c>
      <c r="I127" s="361">
        <v>27.351690000000001</v>
      </c>
      <c r="J127" s="362">
        <v>16.018355530288002</v>
      </c>
      <c r="K127" s="365">
        <v>1.608922779851</v>
      </c>
    </row>
    <row r="128" spans="1:11" ht="14.4" customHeight="1" thickBot="1" x14ac:dyDescent="0.35">
      <c r="A128" s="382" t="s">
        <v>343</v>
      </c>
      <c r="B128" s="366">
        <v>68221.000000017797</v>
      </c>
      <c r="C128" s="366">
        <v>72171.661999999997</v>
      </c>
      <c r="D128" s="367">
        <v>3950.6619999821701</v>
      </c>
      <c r="E128" s="373">
        <v>1.0579097638549999</v>
      </c>
      <c r="F128" s="366">
        <v>76244.007644883503</v>
      </c>
      <c r="G128" s="367">
        <v>50829.338429922303</v>
      </c>
      <c r="H128" s="369">
        <v>6716.9382900000001</v>
      </c>
      <c r="I128" s="366">
        <v>49639.056539999998</v>
      </c>
      <c r="J128" s="367">
        <v>-1190.28188992233</v>
      </c>
      <c r="K128" s="374">
        <v>0.65105518549300001</v>
      </c>
    </row>
    <row r="129" spans="1:11" ht="14.4" customHeight="1" thickBot="1" x14ac:dyDescent="0.35">
      <c r="A129" s="383" t="s">
        <v>344</v>
      </c>
      <c r="B129" s="361">
        <v>30532.000000008</v>
      </c>
      <c r="C129" s="361">
        <v>30584.34246</v>
      </c>
      <c r="D129" s="362">
        <v>52.342459992020999</v>
      </c>
      <c r="E129" s="363">
        <v>1.001714347569</v>
      </c>
      <c r="F129" s="361">
        <v>35182.003527651897</v>
      </c>
      <c r="G129" s="362">
        <v>23454.669018434601</v>
      </c>
      <c r="H129" s="364">
        <v>3093.4076700000001</v>
      </c>
      <c r="I129" s="361">
        <v>20725.582989999999</v>
      </c>
      <c r="J129" s="362">
        <v>-2729.0860284345999</v>
      </c>
      <c r="K129" s="365">
        <v>0.58909615461999998</v>
      </c>
    </row>
    <row r="130" spans="1:11" ht="14.4" customHeight="1" thickBot="1" x14ac:dyDescent="0.35">
      <c r="A130" s="383" t="s">
        <v>345</v>
      </c>
      <c r="B130" s="361">
        <v>37689.000000009903</v>
      </c>
      <c r="C130" s="361">
        <v>41587.319539999997</v>
      </c>
      <c r="D130" s="362">
        <v>3898.3195399901501</v>
      </c>
      <c r="E130" s="363">
        <v>1.1034338809719999</v>
      </c>
      <c r="F130" s="361">
        <v>41062.004117231598</v>
      </c>
      <c r="G130" s="362">
        <v>27374.669411487699</v>
      </c>
      <c r="H130" s="364">
        <v>3623.53062</v>
      </c>
      <c r="I130" s="361">
        <v>28913.473549999999</v>
      </c>
      <c r="J130" s="362">
        <v>1538.8041385122699</v>
      </c>
      <c r="K130" s="365">
        <v>0.70414180144299998</v>
      </c>
    </row>
    <row r="131" spans="1:11" ht="14.4" customHeight="1" thickBot="1" x14ac:dyDescent="0.35">
      <c r="A131" s="382" t="s">
        <v>346</v>
      </c>
      <c r="B131" s="366">
        <v>0</v>
      </c>
      <c r="C131" s="366">
        <v>3657.87246</v>
      </c>
      <c r="D131" s="367">
        <v>3657.87246</v>
      </c>
      <c r="E131" s="368" t="s">
        <v>223</v>
      </c>
      <c r="F131" s="366">
        <v>0</v>
      </c>
      <c r="G131" s="367">
        <v>0</v>
      </c>
      <c r="H131" s="369">
        <v>478.7441</v>
      </c>
      <c r="I131" s="366">
        <v>3310.2175299999999</v>
      </c>
      <c r="J131" s="367">
        <v>3310.2175299999999</v>
      </c>
      <c r="K131" s="370" t="s">
        <v>223</v>
      </c>
    </row>
    <row r="132" spans="1:11" ht="14.4" customHeight="1" thickBot="1" x14ac:dyDescent="0.35">
      <c r="A132" s="383" t="s">
        <v>347</v>
      </c>
      <c r="B132" s="361">
        <v>0</v>
      </c>
      <c r="C132" s="361">
        <v>798.45176000000004</v>
      </c>
      <c r="D132" s="362">
        <v>798.45176000000004</v>
      </c>
      <c r="E132" s="371" t="s">
        <v>223</v>
      </c>
      <c r="F132" s="361">
        <v>0</v>
      </c>
      <c r="G132" s="362">
        <v>0</v>
      </c>
      <c r="H132" s="364">
        <v>0</v>
      </c>
      <c r="I132" s="361">
        <v>579.96258999999998</v>
      </c>
      <c r="J132" s="362">
        <v>579.96258999999998</v>
      </c>
      <c r="K132" s="372" t="s">
        <v>223</v>
      </c>
    </row>
    <row r="133" spans="1:11" ht="14.4" customHeight="1" thickBot="1" x14ac:dyDescent="0.35">
      <c r="A133" s="383" t="s">
        <v>348</v>
      </c>
      <c r="B133" s="361">
        <v>0</v>
      </c>
      <c r="C133" s="361">
        <v>2859.4207000000001</v>
      </c>
      <c r="D133" s="362">
        <v>2859.4207000000001</v>
      </c>
      <c r="E133" s="371" t="s">
        <v>223</v>
      </c>
      <c r="F133" s="361">
        <v>0</v>
      </c>
      <c r="G133" s="362">
        <v>0</v>
      </c>
      <c r="H133" s="364">
        <v>478.7441</v>
      </c>
      <c r="I133" s="361">
        <v>2730.2549399999998</v>
      </c>
      <c r="J133" s="362">
        <v>2730.2549399999998</v>
      </c>
      <c r="K133" s="372" t="s">
        <v>223</v>
      </c>
    </row>
    <row r="134" spans="1:11" ht="14.4" customHeight="1" thickBot="1" x14ac:dyDescent="0.35">
      <c r="A134" s="380" t="s">
        <v>349</v>
      </c>
      <c r="B134" s="361">
        <v>34</v>
      </c>
      <c r="C134" s="361">
        <v>0.49675000000000002</v>
      </c>
      <c r="D134" s="362">
        <v>-33.503250000000001</v>
      </c>
      <c r="E134" s="363">
        <v>1.4610294116999999E-2</v>
      </c>
      <c r="F134" s="361">
        <v>0.39867957539400001</v>
      </c>
      <c r="G134" s="362">
        <v>0.26578638359599999</v>
      </c>
      <c r="H134" s="364">
        <v>0</v>
      </c>
      <c r="I134" s="361">
        <v>6.3636400000000002</v>
      </c>
      <c r="J134" s="362">
        <v>6.0978536164030004</v>
      </c>
      <c r="K134" s="365">
        <v>0</v>
      </c>
    </row>
    <row r="135" spans="1:11" ht="14.4" customHeight="1" thickBot="1" x14ac:dyDescent="0.35">
      <c r="A135" s="386" t="s">
        <v>350</v>
      </c>
      <c r="B135" s="366">
        <v>34</v>
      </c>
      <c r="C135" s="366">
        <v>0.49675000000000002</v>
      </c>
      <c r="D135" s="367">
        <v>-33.503250000000001</v>
      </c>
      <c r="E135" s="373">
        <v>1.4610294116999999E-2</v>
      </c>
      <c r="F135" s="366">
        <v>0.39867957539400001</v>
      </c>
      <c r="G135" s="367">
        <v>0.26578638359599999</v>
      </c>
      <c r="H135" s="369">
        <v>0</v>
      </c>
      <c r="I135" s="366">
        <v>6.3636400000000002</v>
      </c>
      <c r="J135" s="367">
        <v>6.0978536164030004</v>
      </c>
      <c r="K135" s="374">
        <v>0</v>
      </c>
    </row>
    <row r="136" spans="1:11" ht="14.4" customHeight="1" thickBot="1" x14ac:dyDescent="0.35">
      <c r="A136" s="382" t="s">
        <v>351</v>
      </c>
      <c r="B136" s="366">
        <v>0</v>
      </c>
      <c r="C136" s="366">
        <v>8.8999999999999995E-4</v>
      </c>
      <c r="D136" s="367">
        <v>8.8999999999999995E-4</v>
      </c>
      <c r="E136" s="368" t="s">
        <v>223</v>
      </c>
      <c r="F136" s="366">
        <v>0</v>
      </c>
      <c r="G136" s="367">
        <v>0</v>
      </c>
      <c r="H136" s="369">
        <v>0</v>
      </c>
      <c r="I136" s="366">
        <v>1.0000000000000001E-5</v>
      </c>
      <c r="J136" s="367">
        <v>1.0000000000000001E-5</v>
      </c>
      <c r="K136" s="370" t="s">
        <v>223</v>
      </c>
    </row>
    <row r="137" spans="1:11" ht="14.4" customHeight="1" thickBot="1" x14ac:dyDescent="0.35">
      <c r="A137" s="383" t="s">
        <v>352</v>
      </c>
      <c r="B137" s="361">
        <v>0</v>
      </c>
      <c r="C137" s="361">
        <v>8.8999999999999995E-4</v>
      </c>
      <c r="D137" s="362">
        <v>8.8999999999999995E-4</v>
      </c>
      <c r="E137" s="371" t="s">
        <v>223</v>
      </c>
      <c r="F137" s="361">
        <v>0</v>
      </c>
      <c r="G137" s="362">
        <v>0</v>
      </c>
      <c r="H137" s="364">
        <v>0</v>
      </c>
      <c r="I137" s="361">
        <v>1.0000000000000001E-5</v>
      </c>
      <c r="J137" s="362">
        <v>1.0000000000000001E-5</v>
      </c>
      <c r="K137" s="372" t="s">
        <v>223</v>
      </c>
    </row>
    <row r="138" spans="1:11" ht="14.4" customHeight="1" thickBot="1" x14ac:dyDescent="0.35">
      <c r="A138" s="382" t="s">
        <v>353</v>
      </c>
      <c r="B138" s="366">
        <v>34</v>
      </c>
      <c r="C138" s="366">
        <v>0.49586000000000002</v>
      </c>
      <c r="D138" s="367">
        <v>-33.50414</v>
      </c>
      <c r="E138" s="373">
        <v>1.4584117646999999E-2</v>
      </c>
      <c r="F138" s="366">
        <v>0.39867957539400001</v>
      </c>
      <c r="G138" s="367">
        <v>0.26578638359599999</v>
      </c>
      <c r="H138" s="369">
        <v>0</v>
      </c>
      <c r="I138" s="366">
        <v>6.3636299999999997</v>
      </c>
      <c r="J138" s="367">
        <v>6.0978436164029999</v>
      </c>
      <c r="K138" s="374">
        <v>0</v>
      </c>
    </row>
    <row r="139" spans="1:11" ht="14.4" customHeight="1" thickBot="1" x14ac:dyDescent="0.35">
      <c r="A139" s="383" t="s">
        <v>354</v>
      </c>
      <c r="B139" s="361">
        <v>34</v>
      </c>
      <c r="C139" s="361">
        <v>0.49586000000000002</v>
      </c>
      <c r="D139" s="362">
        <v>-33.50414</v>
      </c>
      <c r="E139" s="363">
        <v>1.4584117646999999E-2</v>
      </c>
      <c r="F139" s="361">
        <v>0.39867957539400001</v>
      </c>
      <c r="G139" s="362">
        <v>0.26578638359599999</v>
      </c>
      <c r="H139" s="364">
        <v>0</v>
      </c>
      <c r="I139" s="361">
        <v>6.3636299999999997</v>
      </c>
      <c r="J139" s="362">
        <v>6.0978436164029999</v>
      </c>
      <c r="K139" s="365">
        <v>0</v>
      </c>
    </row>
    <row r="140" spans="1:11" ht="14.4" customHeight="1" thickBot="1" x14ac:dyDescent="0.35">
      <c r="A140" s="379" t="s">
        <v>355</v>
      </c>
      <c r="B140" s="361">
        <v>3914.7920582157099</v>
      </c>
      <c r="C140" s="361">
        <v>3735.3312299999998</v>
      </c>
      <c r="D140" s="362">
        <v>-179.460828215709</v>
      </c>
      <c r="E140" s="363">
        <v>0.95415827314699997</v>
      </c>
      <c r="F140" s="361">
        <v>4041.08817957664</v>
      </c>
      <c r="G140" s="362">
        <v>2694.0587863844298</v>
      </c>
      <c r="H140" s="364">
        <v>326.10789999999997</v>
      </c>
      <c r="I140" s="361">
        <v>2563.48135</v>
      </c>
      <c r="J140" s="362">
        <v>-130.57743638442801</v>
      </c>
      <c r="K140" s="365">
        <v>0.63435422244799999</v>
      </c>
    </row>
    <row r="141" spans="1:11" ht="14.4" customHeight="1" thickBot="1" x14ac:dyDescent="0.35">
      <c r="A141" s="384" t="s">
        <v>356</v>
      </c>
      <c r="B141" s="366">
        <v>3914.7920582157099</v>
      </c>
      <c r="C141" s="366">
        <v>3735.3312299999998</v>
      </c>
      <c r="D141" s="367">
        <v>-179.460828215709</v>
      </c>
      <c r="E141" s="373">
        <v>0.95415827314699997</v>
      </c>
      <c r="F141" s="366">
        <v>4041.08817957664</v>
      </c>
      <c r="G141" s="367">
        <v>2694.0587863844298</v>
      </c>
      <c r="H141" s="369">
        <v>326.10789999999997</v>
      </c>
      <c r="I141" s="366">
        <v>2563.48135</v>
      </c>
      <c r="J141" s="367">
        <v>-130.57743638442801</v>
      </c>
      <c r="K141" s="374">
        <v>0.63435422244799999</v>
      </c>
    </row>
    <row r="142" spans="1:11" ht="14.4" customHeight="1" thickBot="1" x14ac:dyDescent="0.35">
      <c r="A142" s="386" t="s">
        <v>40</v>
      </c>
      <c r="B142" s="366">
        <v>3914.7920582157099</v>
      </c>
      <c r="C142" s="366">
        <v>3735.3312299999998</v>
      </c>
      <c r="D142" s="367">
        <v>-179.460828215709</v>
      </c>
      <c r="E142" s="373">
        <v>0.95415827314699997</v>
      </c>
      <c r="F142" s="366">
        <v>4041.08817957664</v>
      </c>
      <c r="G142" s="367">
        <v>2694.0587863844298</v>
      </c>
      <c r="H142" s="369">
        <v>326.10789999999997</v>
      </c>
      <c r="I142" s="366">
        <v>2563.48135</v>
      </c>
      <c r="J142" s="367">
        <v>-130.57743638442801</v>
      </c>
      <c r="K142" s="374">
        <v>0.63435422244799999</v>
      </c>
    </row>
    <row r="143" spans="1:11" ht="14.4" customHeight="1" thickBot="1" x14ac:dyDescent="0.35">
      <c r="A143" s="382" t="s">
        <v>357</v>
      </c>
      <c r="B143" s="366">
        <v>10.392985252593</v>
      </c>
      <c r="C143" s="366">
        <v>6.3631200000000003</v>
      </c>
      <c r="D143" s="367">
        <v>-4.0298652525929999</v>
      </c>
      <c r="E143" s="373">
        <v>0.61225142202600003</v>
      </c>
      <c r="F143" s="366">
        <v>5.426328931604</v>
      </c>
      <c r="G143" s="367">
        <v>3.6175526210690001</v>
      </c>
      <c r="H143" s="369">
        <v>0.29399999999999998</v>
      </c>
      <c r="I143" s="366">
        <v>3.0421999999999998</v>
      </c>
      <c r="J143" s="367">
        <v>-0.57535262106899998</v>
      </c>
      <c r="K143" s="374">
        <v>0.56063685750400005</v>
      </c>
    </row>
    <row r="144" spans="1:11" ht="14.4" customHeight="1" thickBot="1" x14ac:dyDescent="0.35">
      <c r="A144" s="383" t="s">
        <v>358</v>
      </c>
      <c r="B144" s="361">
        <v>0</v>
      </c>
      <c r="C144" s="361">
        <v>1.1100000000000001</v>
      </c>
      <c r="D144" s="362">
        <v>1.1100000000000001</v>
      </c>
      <c r="E144" s="371" t="s">
        <v>233</v>
      </c>
      <c r="F144" s="361">
        <v>0</v>
      </c>
      <c r="G144" s="362">
        <v>0</v>
      </c>
      <c r="H144" s="364">
        <v>0</v>
      </c>
      <c r="I144" s="361">
        <v>0</v>
      </c>
      <c r="J144" s="362">
        <v>0</v>
      </c>
      <c r="K144" s="365">
        <v>0</v>
      </c>
    </row>
    <row r="145" spans="1:11" ht="14.4" customHeight="1" thickBot="1" x14ac:dyDescent="0.35">
      <c r="A145" s="383" t="s">
        <v>359</v>
      </c>
      <c r="B145" s="361">
        <v>2.4363767074039999</v>
      </c>
      <c r="C145" s="361">
        <v>0.96660000000000001</v>
      </c>
      <c r="D145" s="362">
        <v>-1.469776707404</v>
      </c>
      <c r="E145" s="363">
        <v>0.39673667748500002</v>
      </c>
      <c r="F145" s="361">
        <v>1.003213109881</v>
      </c>
      <c r="G145" s="362">
        <v>0.66880873992099998</v>
      </c>
      <c r="H145" s="364">
        <v>0</v>
      </c>
      <c r="I145" s="361">
        <v>0.32269999999999999</v>
      </c>
      <c r="J145" s="362">
        <v>-0.346108739921</v>
      </c>
      <c r="K145" s="365">
        <v>0.32166645034899999</v>
      </c>
    </row>
    <row r="146" spans="1:11" ht="14.4" customHeight="1" thickBot="1" x14ac:dyDescent="0.35">
      <c r="A146" s="383" t="s">
        <v>360</v>
      </c>
      <c r="B146" s="361">
        <v>7.9566085451879998</v>
      </c>
      <c r="C146" s="361">
        <v>4.2865200000000003</v>
      </c>
      <c r="D146" s="362">
        <v>-3.6700885451879999</v>
      </c>
      <c r="E146" s="363">
        <v>0.53873707316999997</v>
      </c>
      <c r="F146" s="361">
        <v>4.4231158217219999</v>
      </c>
      <c r="G146" s="362">
        <v>2.9487438811479998</v>
      </c>
      <c r="H146" s="364">
        <v>0.29399999999999998</v>
      </c>
      <c r="I146" s="361">
        <v>2.7195</v>
      </c>
      <c r="J146" s="362">
        <v>-0.22924388114800001</v>
      </c>
      <c r="K146" s="365">
        <v>0.61483807108099997</v>
      </c>
    </row>
    <row r="147" spans="1:11" ht="14.4" customHeight="1" thickBot="1" x14ac:dyDescent="0.35">
      <c r="A147" s="382" t="s">
        <v>361</v>
      </c>
      <c r="B147" s="366">
        <v>43.661223157933001</v>
      </c>
      <c r="C147" s="366">
        <v>36.098370000000003</v>
      </c>
      <c r="D147" s="367">
        <v>-7.5628531579329996</v>
      </c>
      <c r="E147" s="373">
        <v>0.826783296231</v>
      </c>
      <c r="F147" s="366">
        <v>38.268329360591999</v>
      </c>
      <c r="G147" s="367">
        <v>25.512219573728</v>
      </c>
      <c r="H147" s="369">
        <v>2.8744999999999998</v>
      </c>
      <c r="I147" s="366">
        <v>25.11505</v>
      </c>
      <c r="J147" s="367">
        <v>-0.39716957372799999</v>
      </c>
      <c r="K147" s="374">
        <v>0.65628812178700002</v>
      </c>
    </row>
    <row r="148" spans="1:11" ht="14.4" customHeight="1" thickBot="1" x14ac:dyDescent="0.35">
      <c r="A148" s="383" t="s">
        <v>362</v>
      </c>
      <c r="B148" s="361">
        <v>43.661223157933001</v>
      </c>
      <c r="C148" s="361">
        <v>36.098370000000003</v>
      </c>
      <c r="D148" s="362">
        <v>-7.5628531579329996</v>
      </c>
      <c r="E148" s="363">
        <v>0.826783296231</v>
      </c>
      <c r="F148" s="361">
        <v>38.268329360591999</v>
      </c>
      <c r="G148" s="362">
        <v>25.512219573728</v>
      </c>
      <c r="H148" s="364">
        <v>2.8744999999999998</v>
      </c>
      <c r="I148" s="361">
        <v>25.11505</v>
      </c>
      <c r="J148" s="362">
        <v>-0.39716957372799999</v>
      </c>
      <c r="K148" s="365">
        <v>0.65628812178700002</v>
      </c>
    </row>
    <row r="149" spans="1:11" ht="14.4" customHeight="1" thickBot="1" x14ac:dyDescent="0.35">
      <c r="A149" s="382" t="s">
        <v>363</v>
      </c>
      <c r="B149" s="366">
        <v>938</v>
      </c>
      <c r="C149" s="366">
        <v>857.23447000000101</v>
      </c>
      <c r="D149" s="367">
        <v>-80.765529999999004</v>
      </c>
      <c r="E149" s="373">
        <v>0.91389602345400001</v>
      </c>
      <c r="F149" s="366">
        <v>1059.1884240224599</v>
      </c>
      <c r="G149" s="367">
        <v>706.125616014976</v>
      </c>
      <c r="H149" s="369">
        <v>73.06962</v>
      </c>
      <c r="I149" s="366">
        <v>624.06997000000001</v>
      </c>
      <c r="J149" s="367">
        <v>-82.055646014974997</v>
      </c>
      <c r="K149" s="374">
        <v>0.589196365675</v>
      </c>
    </row>
    <row r="150" spans="1:11" ht="14.4" customHeight="1" thickBot="1" x14ac:dyDescent="0.35">
      <c r="A150" s="383" t="s">
        <v>364</v>
      </c>
      <c r="B150" s="361">
        <v>938</v>
      </c>
      <c r="C150" s="361">
        <v>857.23447000000101</v>
      </c>
      <c r="D150" s="362">
        <v>-80.765529999999004</v>
      </c>
      <c r="E150" s="363">
        <v>0.91389602345400001</v>
      </c>
      <c r="F150" s="361">
        <v>1059.1884240224599</v>
      </c>
      <c r="G150" s="362">
        <v>706.125616014976</v>
      </c>
      <c r="H150" s="364">
        <v>73.06962</v>
      </c>
      <c r="I150" s="361">
        <v>624.06997000000001</v>
      </c>
      <c r="J150" s="362">
        <v>-82.055646014974997</v>
      </c>
      <c r="K150" s="365">
        <v>0.589196365675</v>
      </c>
    </row>
    <row r="151" spans="1:11" ht="14.4" customHeight="1" thickBot="1" x14ac:dyDescent="0.35">
      <c r="A151" s="382" t="s">
        <v>365</v>
      </c>
      <c r="B151" s="366">
        <v>2922.7378498051899</v>
      </c>
      <c r="C151" s="366">
        <v>2835.6352700000002</v>
      </c>
      <c r="D151" s="367">
        <v>-87.102579805182998</v>
      </c>
      <c r="E151" s="373">
        <v>0.97019829205300001</v>
      </c>
      <c r="F151" s="366">
        <v>2938.20509726198</v>
      </c>
      <c r="G151" s="367">
        <v>1958.8033981746501</v>
      </c>
      <c r="H151" s="369">
        <v>249.86977999999999</v>
      </c>
      <c r="I151" s="366">
        <v>1911.25413</v>
      </c>
      <c r="J151" s="367">
        <v>-47.549268174653001</v>
      </c>
      <c r="K151" s="374">
        <v>0.65048356623600001</v>
      </c>
    </row>
    <row r="152" spans="1:11" ht="14.4" customHeight="1" thickBot="1" x14ac:dyDescent="0.35">
      <c r="A152" s="383" t="s">
        <v>366</v>
      </c>
      <c r="B152" s="361">
        <v>2922.7378498051899</v>
      </c>
      <c r="C152" s="361">
        <v>2835.6352700000002</v>
      </c>
      <c r="D152" s="362">
        <v>-87.102579805182998</v>
      </c>
      <c r="E152" s="363">
        <v>0.97019829205300001</v>
      </c>
      <c r="F152" s="361">
        <v>2938.20509726198</v>
      </c>
      <c r="G152" s="362">
        <v>1958.8033981746501</v>
      </c>
      <c r="H152" s="364">
        <v>249.86977999999999</v>
      </c>
      <c r="I152" s="361">
        <v>1911.25413</v>
      </c>
      <c r="J152" s="362">
        <v>-47.549268174653001</v>
      </c>
      <c r="K152" s="365">
        <v>0.65048356623600001</v>
      </c>
    </row>
    <row r="153" spans="1:11" ht="14.4" customHeight="1" thickBot="1" x14ac:dyDescent="0.35">
      <c r="A153" s="387" t="s">
        <v>367</v>
      </c>
      <c r="B153" s="366">
        <v>0</v>
      </c>
      <c r="C153" s="366">
        <v>30.812200000000001</v>
      </c>
      <c r="D153" s="367">
        <v>30.812200000000001</v>
      </c>
      <c r="E153" s="368" t="s">
        <v>223</v>
      </c>
      <c r="F153" s="366">
        <v>0</v>
      </c>
      <c r="G153" s="367">
        <v>0</v>
      </c>
      <c r="H153" s="369">
        <v>3.55</v>
      </c>
      <c r="I153" s="366">
        <v>9.4529999999999994</v>
      </c>
      <c r="J153" s="367">
        <v>9.4529999999999994</v>
      </c>
      <c r="K153" s="370" t="s">
        <v>233</v>
      </c>
    </row>
    <row r="154" spans="1:11" ht="14.4" customHeight="1" thickBot="1" x14ac:dyDescent="0.35">
      <c r="A154" s="384" t="s">
        <v>368</v>
      </c>
      <c r="B154" s="366">
        <v>0</v>
      </c>
      <c r="C154" s="366">
        <v>30.812200000000001</v>
      </c>
      <c r="D154" s="367">
        <v>30.812200000000001</v>
      </c>
      <c r="E154" s="368" t="s">
        <v>223</v>
      </c>
      <c r="F154" s="366">
        <v>0</v>
      </c>
      <c r="G154" s="367">
        <v>0</v>
      </c>
      <c r="H154" s="369">
        <v>3.55</v>
      </c>
      <c r="I154" s="366">
        <v>9.4529999999999994</v>
      </c>
      <c r="J154" s="367">
        <v>9.4529999999999994</v>
      </c>
      <c r="K154" s="370" t="s">
        <v>233</v>
      </c>
    </row>
    <row r="155" spans="1:11" ht="14.4" customHeight="1" thickBot="1" x14ac:dyDescent="0.35">
      <c r="A155" s="386" t="s">
        <v>369</v>
      </c>
      <c r="B155" s="366">
        <v>0</v>
      </c>
      <c r="C155" s="366">
        <v>30.812200000000001</v>
      </c>
      <c r="D155" s="367">
        <v>30.812200000000001</v>
      </c>
      <c r="E155" s="368" t="s">
        <v>223</v>
      </c>
      <c r="F155" s="366">
        <v>0</v>
      </c>
      <c r="G155" s="367">
        <v>0</v>
      </c>
      <c r="H155" s="369">
        <v>3.55</v>
      </c>
      <c r="I155" s="366">
        <v>9.4529999999999994</v>
      </c>
      <c r="J155" s="367">
        <v>9.4529999999999994</v>
      </c>
      <c r="K155" s="370" t="s">
        <v>233</v>
      </c>
    </row>
    <row r="156" spans="1:11" ht="14.4" customHeight="1" thickBot="1" x14ac:dyDescent="0.35">
      <c r="A156" s="382" t="s">
        <v>370</v>
      </c>
      <c r="B156" s="366">
        <v>0</v>
      </c>
      <c r="C156" s="366">
        <v>30.812200000000001</v>
      </c>
      <c r="D156" s="367">
        <v>30.812200000000001</v>
      </c>
      <c r="E156" s="368" t="s">
        <v>223</v>
      </c>
      <c r="F156" s="366">
        <v>0</v>
      </c>
      <c r="G156" s="367">
        <v>0</v>
      </c>
      <c r="H156" s="369">
        <v>3.55</v>
      </c>
      <c r="I156" s="366">
        <v>9.4529999999999994</v>
      </c>
      <c r="J156" s="367">
        <v>9.4529999999999994</v>
      </c>
      <c r="K156" s="370" t="s">
        <v>233</v>
      </c>
    </row>
    <row r="157" spans="1:11" ht="14.4" customHeight="1" thickBot="1" x14ac:dyDescent="0.35">
      <c r="A157" s="383" t="s">
        <v>371</v>
      </c>
      <c r="B157" s="361">
        <v>0</v>
      </c>
      <c r="C157" s="361">
        <v>30.812200000000001</v>
      </c>
      <c r="D157" s="362">
        <v>30.812200000000001</v>
      </c>
      <c r="E157" s="371" t="s">
        <v>223</v>
      </c>
      <c r="F157" s="361">
        <v>0</v>
      </c>
      <c r="G157" s="362">
        <v>0</v>
      </c>
      <c r="H157" s="364">
        <v>3.55</v>
      </c>
      <c r="I157" s="361">
        <v>9.4529999999999994</v>
      </c>
      <c r="J157" s="362">
        <v>9.4529999999999994</v>
      </c>
      <c r="K157" s="372" t="s">
        <v>233</v>
      </c>
    </row>
    <row r="158" spans="1:11" ht="14.4" customHeight="1" thickBot="1" x14ac:dyDescent="0.35">
      <c r="A158" s="388"/>
      <c r="B158" s="361">
        <v>29927.618491053501</v>
      </c>
      <c r="C158" s="361">
        <v>39024.59777</v>
      </c>
      <c r="D158" s="362">
        <v>9096.97927894651</v>
      </c>
      <c r="E158" s="363">
        <v>1.3039660266199999</v>
      </c>
      <c r="F158" s="361">
        <v>37356.930564969298</v>
      </c>
      <c r="G158" s="362">
        <v>24904.620376646199</v>
      </c>
      <c r="H158" s="364">
        <v>4301.5527899999997</v>
      </c>
      <c r="I158" s="361">
        <v>28164.251540000001</v>
      </c>
      <c r="J158" s="362">
        <v>3259.6311633537798</v>
      </c>
      <c r="K158" s="365">
        <v>0.75392306364700001</v>
      </c>
    </row>
    <row r="159" spans="1:11" ht="14.4" customHeight="1" thickBot="1" x14ac:dyDescent="0.35">
      <c r="A159" s="389" t="s">
        <v>52</v>
      </c>
      <c r="B159" s="375">
        <v>29927.618491053501</v>
      </c>
      <c r="C159" s="375">
        <v>39024.59777</v>
      </c>
      <c r="D159" s="376">
        <v>9096.9792789465191</v>
      </c>
      <c r="E159" s="377" t="s">
        <v>223</v>
      </c>
      <c r="F159" s="375">
        <v>37356.930564969298</v>
      </c>
      <c r="G159" s="376">
        <v>24904.620376646199</v>
      </c>
      <c r="H159" s="375">
        <v>4301.5527899999997</v>
      </c>
      <c r="I159" s="375">
        <v>28164.251540000001</v>
      </c>
      <c r="J159" s="376">
        <v>3259.6311633537698</v>
      </c>
      <c r="K159" s="378">
        <v>0.75392306364700001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231</v>
      </c>
      <c r="C6" s="392">
        <v>100.87431000000001</v>
      </c>
      <c r="D6" s="392">
        <v>76.372290000000007</v>
      </c>
      <c r="E6" s="392"/>
      <c r="F6" s="392">
        <v>61.040049999999994</v>
      </c>
      <c r="G6" s="392">
        <v>130.00001173633265</v>
      </c>
      <c r="H6" s="392">
        <v>-68.959961736332659</v>
      </c>
      <c r="I6" s="393">
        <v>0.46953880376412616</v>
      </c>
      <c r="J6" s="394" t="s">
        <v>1</v>
      </c>
    </row>
    <row r="7" spans="1:10" ht="14.4" customHeight="1" x14ac:dyDescent="0.3">
      <c r="A7" s="390" t="s">
        <v>372</v>
      </c>
      <c r="B7" s="391" t="s">
        <v>375</v>
      </c>
      <c r="C7" s="392">
        <v>0</v>
      </c>
      <c r="D7" s="392" t="s">
        <v>374</v>
      </c>
      <c r="E7" s="392"/>
      <c r="F7" s="392" t="s">
        <v>374</v>
      </c>
      <c r="G7" s="392" t="s">
        <v>374</v>
      </c>
      <c r="H7" s="392" t="s">
        <v>374</v>
      </c>
      <c r="I7" s="393" t="s">
        <v>374</v>
      </c>
      <c r="J7" s="394" t="s">
        <v>1</v>
      </c>
    </row>
    <row r="8" spans="1:10" ht="14.4" customHeight="1" x14ac:dyDescent="0.3">
      <c r="A8" s="390" t="s">
        <v>372</v>
      </c>
      <c r="B8" s="391" t="s">
        <v>232</v>
      </c>
      <c r="C8" s="392">
        <v>0</v>
      </c>
      <c r="D8" s="392" t="s">
        <v>374</v>
      </c>
      <c r="E8" s="392"/>
      <c r="F8" s="392">
        <v>0.33540999999999999</v>
      </c>
      <c r="G8" s="392">
        <v>0</v>
      </c>
      <c r="H8" s="392">
        <v>0.33540999999999999</v>
      </c>
      <c r="I8" s="393" t="s">
        <v>374</v>
      </c>
      <c r="J8" s="394" t="s">
        <v>1</v>
      </c>
    </row>
    <row r="9" spans="1:10" ht="14.4" customHeight="1" x14ac:dyDescent="0.3">
      <c r="A9" s="390" t="s">
        <v>372</v>
      </c>
      <c r="B9" s="391" t="s">
        <v>376</v>
      </c>
      <c r="C9" s="392">
        <v>-1.7181999999999999</v>
      </c>
      <c r="D9" s="392" t="s">
        <v>374</v>
      </c>
      <c r="E9" s="392"/>
      <c r="F9" s="392" t="s">
        <v>374</v>
      </c>
      <c r="G9" s="392" t="s">
        <v>374</v>
      </c>
      <c r="H9" s="392" t="s">
        <v>374</v>
      </c>
      <c r="I9" s="393" t="s">
        <v>374</v>
      </c>
      <c r="J9" s="394" t="s">
        <v>1</v>
      </c>
    </row>
    <row r="10" spans="1:10" ht="14.4" customHeight="1" x14ac:dyDescent="0.3">
      <c r="A10" s="390" t="s">
        <v>372</v>
      </c>
      <c r="B10" s="391" t="s">
        <v>377</v>
      </c>
      <c r="C10" s="392">
        <v>99.156110000000012</v>
      </c>
      <c r="D10" s="392">
        <v>76.372290000000007</v>
      </c>
      <c r="E10" s="392"/>
      <c r="F10" s="392">
        <v>61.375459999999997</v>
      </c>
      <c r="G10" s="392">
        <v>130.00001173633265</v>
      </c>
      <c r="H10" s="392">
        <v>-68.624551736332648</v>
      </c>
      <c r="I10" s="393">
        <v>0.47211888045427514</v>
      </c>
      <c r="J10" s="394" t="s">
        <v>378</v>
      </c>
    </row>
    <row r="12" spans="1:10" ht="14.4" customHeight="1" x14ac:dyDescent="0.3">
      <c r="A12" s="390" t="s">
        <v>372</v>
      </c>
      <c r="B12" s="391" t="s">
        <v>373</v>
      </c>
      <c r="C12" s="392" t="s">
        <v>374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55</v>
      </c>
    </row>
    <row r="13" spans="1:10" ht="14.4" customHeight="1" x14ac:dyDescent="0.3">
      <c r="A13" s="390" t="s">
        <v>379</v>
      </c>
      <c r="B13" s="391" t="s">
        <v>380</v>
      </c>
      <c r="C13" s="392" t="s">
        <v>374</v>
      </c>
      <c r="D13" s="392" t="s">
        <v>374</v>
      </c>
      <c r="E13" s="392"/>
      <c r="F13" s="392" t="s">
        <v>374</v>
      </c>
      <c r="G13" s="392" t="s">
        <v>374</v>
      </c>
      <c r="H13" s="392" t="s">
        <v>374</v>
      </c>
      <c r="I13" s="393" t="s">
        <v>374</v>
      </c>
      <c r="J13" s="394" t="s">
        <v>0</v>
      </c>
    </row>
    <row r="14" spans="1:10" ht="14.4" customHeight="1" x14ac:dyDescent="0.3">
      <c r="A14" s="390" t="s">
        <v>379</v>
      </c>
      <c r="B14" s="391" t="s">
        <v>231</v>
      </c>
      <c r="C14" s="392">
        <v>100.87431000000001</v>
      </c>
      <c r="D14" s="392">
        <v>76.372290000000007</v>
      </c>
      <c r="E14" s="392"/>
      <c r="F14" s="392">
        <v>61.040049999999994</v>
      </c>
      <c r="G14" s="392">
        <v>130.00001173633265</v>
      </c>
      <c r="H14" s="392">
        <v>-68.959961736332659</v>
      </c>
      <c r="I14" s="393">
        <v>0.46953880376412616</v>
      </c>
      <c r="J14" s="394" t="s">
        <v>1</v>
      </c>
    </row>
    <row r="15" spans="1:10" ht="14.4" customHeight="1" x14ac:dyDescent="0.3">
      <c r="A15" s="390" t="s">
        <v>379</v>
      </c>
      <c r="B15" s="391" t="s">
        <v>232</v>
      </c>
      <c r="C15" s="392">
        <v>0</v>
      </c>
      <c r="D15" s="392" t="s">
        <v>374</v>
      </c>
      <c r="E15" s="392"/>
      <c r="F15" s="392">
        <v>0.33540999999999999</v>
      </c>
      <c r="G15" s="392">
        <v>0</v>
      </c>
      <c r="H15" s="392">
        <v>0.33540999999999999</v>
      </c>
      <c r="I15" s="393" t="s">
        <v>374</v>
      </c>
      <c r="J15" s="394" t="s">
        <v>1</v>
      </c>
    </row>
    <row r="16" spans="1:10" ht="14.4" customHeight="1" x14ac:dyDescent="0.3">
      <c r="A16" s="390" t="s">
        <v>379</v>
      </c>
      <c r="B16" s="391" t="s">
        <v>381</v>
      </c>
      <c r="C16" s="392">
        <v>100.87431000000001</v>
      </c>
      <c r="D16" s="392">
        <v>76.372290000000007</v>
      </c>
      <c r="E16" s="392"/>
      <c r="F16" s="392">
        <v>61.375459999999997</v>
      </c>
      <c r="G16" s="392">
        <v>130.00001173633265</v>
      </c>
      <c r="H16" s="392">
        <v>-68.624551736332648</v>
      </c>
      <c r="I16" s="393">
        <v>0.47211888045427514</v>
      </c>
      <c r="J16" s="394" t="s">
        <v>382</v>
      </c>
    </row>
    <row r="17" spans="1:10" ht="14.4" customHeight="1" x14ac:dyDescent="0.3">
      <c r="A17" s="390" t="s">
        <v>374</v>
      </c>
      <c r="B17" s="391" t="s">
        <v>374</v>
      </c>
      <c r="C17" s="392" t="s">
        <v>374</v>
      </c>
      <c r="D17" s="392" t="s">
        <v>374</v>
      </c>
      <c r="E17" s="392"/>
      <c r="F17" s="392" t="s">
        <v>374</v>
      </c>
      <c r="G17" s="392" t="s">
        <v>374</v>
      </c>
      <c r="H17" s="392" t="s">
        <v>374</v>
      </c>
      <c r="I17" s="393" t="s">
        <v>374</v>
      </c>
      <c r="J17" s="394" t="s">
        <v>383</v>
      </c>
    </row>
    <row r="18" spans="1:10" ht="14.4" customHeight="1" x14ac:dyDescent="0.3">
      <c r="A18" s="390" t="s">
        <v>384</v>
      </c>
      <c r="B18" s="391" t="s">
        <v>385</v>
      </c>
      <c r="C18" s="392" t="s">
        <v>374</v>
      </c>
      <c r="D18" s="392" t="s">
        <v>374</v>
      </c>
      <c r="E18" s="392"/>
      <c r="F18" s="392" t="s">
        <v>374</v>
      </c>
      <c r="G18" s="392" t="s">
        <v>374</v>
      </c>
      <c r="H18" s="392" t="s">
        <v>374</v>
      </c>
      <c r="I18" s="393" t="s">
        <v>374</v>
      </c>
      <c r="J18" s="394" t="s">
        <v>0</v>
      </c>
    </row>
    <row r="19" spans="1:10" ht="14.4" customHeight="1" x14ac:dyDescent="0.3">
      <c r="A19" s="390" t="s">
        <v>384</v>
      </c>
      <c r="B19" s="391" t="s">
        <v>375</v>
      </c>
      <c r="C19" s="392">
        <v>0</v>
      </c>
      <c r="D19" s="392" t="s">
        <v>374</v>
      </c>
      <c r="E19" s="392"/>
      <c r="F19" s="392" t="s">
        <v>374</v>
      </c>
      <c r="G19" s="392" t="s">
        <v>374</v>
      </c>
      <c r="H19" s="392" t="s">
        <v>374</v>
      </c>
      <c r="I19" s="393" t="s">
        <v>374</v>
      </c>
      <c r="J19" s="394" t="s">
        <v>1</v>
      </c>
    </row>
    <row r="20" spans="1:10" ht="14.4" customHeight="1" x14ac:dyDescent="0.3">
      <c r="A20" s="390" t="s">
        <v>384</v>
      </c>
      <c r="B20" s="391" t="s">
        <v>386</v>
      </c>
      <c r="C20" s="392">
        <v>0</v>
      </c>
      <c r="D20" s="392" t="s">
        <v>374</v>
      </c>
      <c r="E20" s="392"/>
      <c r="F20" s="392" t="s">
        <v>374</v>
      </c>
      <c r="G20" s="392" t="s">
        <v>374</v>
      </c>
      <c r="H20" s="392" t="s">
        <v>374</v>
      </c>
      <c r="I20" s="393" t="s">
        <v>374</v>
      </c>
      <c r="J20" s="394" t="s">
        <v>382</v>
      </c>
    </row>
    <row r="21" spans="1:10" ht="14.4" customHeight="1" x14ac:dyDescent="0.3">
      <c r="A21" s="390" t="s">
        <v>374</v>
      </c>
      <c r="B21" s="391" t="s">
        <v>374</v>
      </c>
      <c r="C21" s="392" t="s">
        <v>374</v>
      </c>
      <c r="D21" s="392" t="s">
        <v>374</v>
      </c>
      <c r="E21" s="392"/>
      <c r="F21" s="392" t="s">
        <v>374</v>
      </c>
      <c r="G21" s="392" t="s">
        <v>374</v>
      </c>
      <c r="H21" s="392" t="s">
        <v>374</v>
      </c>
      <c r="I21" s="393" t="s">
        <v>374</v>
      </c>
      <c r="J21" s="394" t="s">
        <v>383</v>
      </c>
    </row>
    <row r="22" spans="1:10" ht="14.4" customHeight="1" x14ac:dyDescent="0.3">
      <c r="A22" s="390" t="s">
        <v>387</v>
      </c>
      <c r="B22" s="391" t="s">
        <v>388</v>
      </c>
      <c r="C22" s="392" t="s">
        <v>374</v>
      </c>
      <c r="D22" s="392" t="s">
        <v>374</v>
      </c>
      <c r="E22" s="392"/>
      <c r="F22" s="392" t="s">
        <v>374</v>
      </c>
      <c r="G22" s="392" t="s">
        <v>374</v>
      </c>
      <c r="H22" s="392" t="s">
        <v>374</v>
      </c>
      <c r="I22" s="393" t="s">
        <v>374</v>
      </c>
      <c r="J22" s="394" t="s">
        <v>0</v>
      </c>
    </row>
    <row r="23" spans="1:10" ht="14.4" customHeight="1" x14ac:dyDescent="0.3">
      <c r="A23" s="390" t="s">
        <v>387</v>
      </c>
      <c r="B23" s="391" t="s">
        <v>231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387</v>
      </c>
      <c r="B24" s="391" t="s">
        <v>376</v>
      </c>
      <c r="C24" s="392">
        <v>-1.7181999999999999</v>
      </c>
      <c r="D24" s="392" t="s">
        <v>374</v>
      </c>
      <c r="E24" s="392"/>
      <c r="F24" s="392" t="s">
        <v>374</v>
      </c>
      <c r="G24" s="392" t="s">
        <v>374</v>
      </c>
      <c r="H24" s="392" t="s">
        <v>374</v>
      </c>
      <c r="I24" s="393" t="s">
        <v>374</v>
      </c>
      <c r="J24" s="394" t="s">
        <v>1</v>
      </c>
    </row>
    <row r="25" spans="1:10" ht="14.4" customHeight="1" x14ac:dyDescent="0.3">
      <c r="A25" s="390" t="s">
        <v>387</v>
      </c>
      <c r="B25" s="391" t="s">
        <v>389</v>
      </c>
      <c r="C25" s="392">
        <v>-1.7181999999999999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382</v>
      </c>
    </row>
    <row r="26" spans="1:10" ht="14.4" customHeight="1" x14ac:dyDescent="0.3">
      <c r="A26" s="390" t="s">
        <v>374</v>
      </c>
      <c r="B26" s="391" t="s">
        <v>374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383</v>
      </c>
    </row>
    <row r="27" spans="1:10" ht="14.4" customHeight="1" x14ac:dyDescent="0.3">
      <c r="A27" s="390" t="s">
        <v>372</v>
      </c>
      <c r="B27" s="391" t="s">
        <v>377</v>
      </c>
      <c r="C27" s="392">
        <v>99.156110000000012</v>
      </c>
      <c r="D27" s="392">
        <v>76.372290000000007</v>
      </c>
      <c r="E27" s="392"/>
      <c r="F27" s="392">
        <v>61.375459999999997</v>
      </c>
      <c r="G27" s="392">
        <v>130.00001173633265</v>
      </c>
      <c r="H27" s="392">
        <v>-68.624551736332648</v>
      </c>
      <c r="I27" s="393">
        <v>0.47211888045427514</v>
      </c>
      <c r="J27" s="394" t="s">
        <v>378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476.27202828013947</v>
      </c>
      <c r="M3" s="74">
        <f>SUBTOTAL(9,M5:M1048576)</f>
        <v>129</v>
      </c>
      <c r="N3" s="75">
        <f>SUBTOTAL(9,N5:N1048576)</f>
        <v>61439.09164813799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372</v>
      </c>
      <c r="B5" s="401" t="s">
        <v>373</v>
      </c>
      <c r="C5" s="402" t="s">
        <v>379</v>
      </c>
      <c r="D5" s="403" t="s">
        <v>475</v>
      </c>
      <c r="E5" s="402" t="s">
        <v>390</v>
      </c>
      <c r="F5" s="403" t="s">
        <v>476</v>
      </c>
      <c r="G5" s="402" t="s">
        <v>391</v>
      </c>
      <c r="H5" s="402" t="s">
        <v>392</v>
      </c>
      <c r="I5" s="402" t="s">
        <v>393</v>
      </c>
      <c r="J5" s="402" t="s">
        <v>394</v>
      </c>
      <c r="K5" s="402" t="s">
        <v>395</v>
      </c>
      <c r="L5" s="404">
        <v>74.944922497001954</v>
      </c>
      <c r="M5" s="404">
        <v>7</v>
      </c>
      <c r="N5" s="405">
        <v>524.61445747901371</v>
      </c>
    </row>
    <row r="6" spans="1:14" ht="14.4" customHeight="1" x14ac:dyDescent="0.3">
      <c r="A6" s="406" t="s">
        <v>372</v>
      </c>
      <c r="B6" s="407" t="s">
        <v>373</v>
      </c>
      <c r="C6" s="408" t="s">
        <v>379</v>
      </c>
      <c r="D6" s="409" t="s">
        <v>475</v>
      </c>
      <c r="E6" s="408" t="s">
        <v>390</v>
      </c>
      <c r="F6" s="409" t="s">
        <v>476</v>
      </c>
      <c r="G6" s="408" t="s">
        <v>391</v>
      </c>
      <c r="H6" s="408" t="s">
        <v>396</v>
      </c>
      <c r="I6" s="408" t="s">
        <v>397</v>
      </c>
      <c r="J6" s="408" t="s">
        <v>398</v>
      </c>
      <c r="K6" s="408" t="s">
        <v>399</v>
      </c>
      <c r="L6" s="410">
        <v>63.950000000000045</v>
      </c>
      <c r="M6" s="410">
        <v>2</v>
      </c>
      <c r="N6" s="411">
        <v>127.90000000000009</v>
      </c>
    </row>
    <row r="7" spans="1:14" ht="14.4" customHeight="1" x14ac:dyDescent="0.3">
      <c r="A7" s="406" t="s">
        <v>372</v>
      </c>
      <c r="B7" s="407" t="s">
        <v>373</v>
      </c>
      <c r="C7" s="408" t="s">
        <v>379</v>
      </c>
      <c r="D7" s="409" t="s">
        <v>475</v>
      </c>
      <c r="E7" s="408" t="s">
        <v>390</v>
      </c>
      <c r="F7" s="409" t="s">
        <v>476</v>
      </c>
      <c r="G7" s="408" t="s">
        <v>391</v>
      </c>
      <c r="H7" s="408" t="s">
        <v>400</v>
      </c>
      <c r="I7" s="408" t="s">
        <v>401</v>
      </c>
      <c r="J7" s="408" t="s">
        <v>402</v>
      </c>
      <c r="K7" s="408" t="s">
        <v>403</v>
      </c>
      <c r="L7" s="410">
        <v>101.00005137465691</v>
      </c>
      <c r="M7" s="410">
        <v>3</v>
      </c>
      <c r="N7" s="411">
        <v>303.00015412397073</v>
      </c>
    </row>
    <row r="8" spans="1:14" ht="14.4" customHeight="1" x14ac:dyDescent="0.3">
      <c r="A8" s="406" t="s">
        <v>372</v>
      </c>
      <c r="B8" s="407" t="s">
        <v>373</v>
      </c>
      <c r="C8" s="408" t="s">
        <v>379</v>
      </c>
      <c r="D8" s="409" t="s">
        <v>475</v>
      </c>
      <c r="E8" s="408" t="s">
        <v>390</v>
      </c>
      <c r="F8" s="409" t="s">
        <v>476</v>
      </c>
      <c r="G8" s="408" t="s">
        <v>391</v>
      </c>
      <c r="H8" s="408" t="s">
        <v>404</v>
      </c>
      <c r="I8" s="408" t="s">
        <v>405</v>
      </c>
      <c r="J8" s="408" t="s">
        <v>406</v>
      </c>
      <c r="K8" s="408" t="s">
        <v>407</v>
      </c>
      <c r="L8" s="410">
        <v>26.280000000000012</v>
      </c>
      <c r="M8" s="410">
        <v>1</v>
      </c>
      <c r="N8" s="411">
        <v>26.280000000000012</v>
      </c>
    </row>
    <row r="9" spans="1:14" ht="14.4" customHeight="1" x14ac:dyDescent="0.3">
      <c r="A9" s="406" t="s">
        <v>372</v>
      </c>
      <c r="B9" s="407" t="s">
        <v>373</v>
      </c>
      <c r="C9" s="408" t="s">
        <v>379</v>
      </c>
      <c r="D9" s="409" t="s">
        <v>475</v>
      </c>
      <c r="E9" s="408" t="s">
        <v>390</v>
      </c>
      <c r="F9" s="409" t="s">
        <v>476</v>
      </c>
      <c r="G9" s="408" t="s">
        <v>391</v>
      </c>
      <c r="H9" s="408" t="s">
        <v>408</v>
      </c>
      <c r="I9" s="408" t="s">
        <v>409</v>
      </c>
      <c r="J9" s="408" t="s">
        <v>410</v>
      </c>
      <c r="K9" s="408" t="s">
        <v>411</v>
      </c>
      <c r="L9" s="410">
        <v>37.400000000000013</v>
      </c>
      <c r="M9" s="410">
        <v>2</v>
      </c>
      <c r="N9" s="411">
        <v>74.800000000000026</v>
      </c>
    </row>
    <row r="10" spans="1:14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475</v>
      </c>
      <c r="E10" s="408" t="s">
        <v>390</v>
      </c>
      <c r="F10" s="409" t="s">
        <v>476</v>
      </c>
      <c r="G10" s="408" t="s">
        <v>391</v>
      </c>
      <c r="H10" s="408" t="s">
        <v>412</v>
      </c>
      <c r="I10" s="408" t="s">
        <v>413</v>
      </c>
      <c r="J10" s="408" t="s">
        <v>414</v>
      </c>
      <c r="K10" s="408" t="s">
        <v>415</v>
      </c>
      <c r="L10" s="410">
        <v>27.67</v>
      </c>
      <c r="M10" s="410">
        <v>3</v>
      </c>
      <c r="N10" s="411">
        <v>83.01</v>
      </c>
    </row>
    <row r="11" spans="1:14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475</v>
      </c>
      <c r="E11" s="408" t="s">
        <v>390</v>
      </c>
      <c r="F11" s="409" t="s">
        <v>476</v>
      </c>
      <c r="G11" s="408" t="s">
        <v>391</v>
      </c>
      <c r="H11" s="408" t="s">
        <v>416</v>
      </c>
      <c r="I11" s="408" t="s">
        <v>417</v>
      </c>
      <c r="J11" s="408" t="s">
        <v>418</v>
      </c>
      <c r="K11" s="408"/>
      <c r="L11" s="410">
        <v>48.63</v>
      </c>
      <c r="M11" s="410">
        <v>2</v>
      </c>
      <c r="N11" s="411">
        <v>97.26</v>
      </c>
    </row>
    <row r="12" spans="1:14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475</v>
      </c>
      <c r="E12" s="408" t="s">
        <v>390</v>
      </c>
      <c r="F12" s="409" t="s">
        <v>476</v>
      </c>
      <c r="G12" s="408" t="s">
        <v>391</v>
      </c>
      <c r="H12" s="408" t="s">
        <v>419</v>
      </c>
      <c r="I12" s="408" t="s">
        <v>420</v>
      </c>
      <c r="J12" s="408" t="s">
        <v>421</v>
      </c>
      <c r="K12" s="408" t="s">
        <v>422</v>
      </c>
      <c r="L12" s="410">
        <v>63.527099102839593</v>
      </c>
      <c r="M12" s="410">
        <v>8</v>
      </c>
      <c r="N12" s="411">
        <v>508.21679282271674</v>
      </c>
    </row>
    <row r="13" spans="1:14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475</v>
      </c>
      <c r="E13" s="408" t="s">
        <v>390</v>
      </c>
      <c r="F13" s="409" t="s">
        <v>476</v>
      </c>
      <c r="G13" s="408" t="s">
        <v>391</v>
      </c>
      <c r="H13" s="408" t="s">
        <v>423</v>
      </c>
      <c r="I13" s="408" t="s">
        <v>424</v>
      </c>
      <c r="J13" s="408" t="s">
        <v>425</v>
      </c>
      <c r="K13" s="408" t="s">
        <v>426</v>
      </c>
      <c r="L13" s="410">
        <v>78.081819691841218</v>
      </c>
      <c r="M13" s="410">
        <v>7</v>
      </c>
      <c r="N13" s="411">
        <v>546.5727378428885</v>
      </c>
    </row>
    <row r="14" spans="1:14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475</v>
      </c>
      <c r="E14" s="408" t="s">
        <v>390</v>
      </c>
      <c r="F14" s="409" t="s">
        <v>476</v>
      </c>
      <c r="G14" s="408" t="s">
        <v>391</v>
      </c>
      <c r="H14" s="408" t="s">
        <v>427</v>
      </c>
      <c r="I14" s="408" t="s">
        <v>428</v>
      </c>
      <c r="J14" s="408" t="s">
        <v>429</v>
      </c>
      <c r="K14" s="408" t="s">
        <v>430</v>
      </c>
      <c r="L14" s="410">
        <v>52.389999999999986</v>
      </c>
      <c r="M14" s="410">
        <v>1</v>
      </c>
      <c r="N14" s="411">
        <v>52.389999999999986</v>
      </c>
    </row>
    <row r="15" spans="1:14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475</v>
      </c>
      <c r="E15" s="408" t="s">
        <v>390</v>
      </c>
      <c r="F15" s="409" t="s">
        <v>476</v>
      </c>
      <c r="G15" s="408" t="s">
        <v>391</v>
      </c>
      <c r="H15" s="408" t="s">
        <v>431</v>
      </c>
      <c r="I15" s="408" t="s">
        <v>432</v>
      </c>
      <c r="J15" s="408" t="s">
        <v>433</v>
      </c>
      <c r="K15" s="408" t="s">
        <v>434</v>
      </c>
      <c r="L15" s="410">
        <v>63.507765775108865</v>
      </c>
      <c r="M15" s="410">
        <v>9</v>
      </c>
      <c r="N15" s="411">
        <v>571.56989197597977</v>
      </c>
    </row>
    <row r="16" spans="1:14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475</v>
      </c>
      <c r="E16" s="408" t="s">
        <v>390</v>
      </c>
      <c r="F16" s="409" t="s">
        <v>476</v>
      </c>
      <c r="G16" s="408" t="s">
        <v>391</v>
      </c>
      <c r="H16" s="408" t="s">
        <v>435</v>
      </c>
      <c r="I16" s="408" t="s">
        <v>436</v>
      </c>
      <c r="J16" s="408" t="s">
        <v>437</v>
      </c>
      <c r="K16" s="408" t="s">
        <v>438</v>
      </c>
      <c r="L16" s="410">
        <v>46.950000000000024</v>
      </c>
      <c r="M16" s="410">
        <v>1</v>
      </c>
      <c r="N16" s="411">
        <v>46.950000000000024</v>
      </c>
    </row>
    <row r="17" spans="1:14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475</v>
      </c>
      <c r="E17" s="408" t="s">
        <v>390</v>
      </c>
      <c r="F17" s="409" t="s">
        <v>476</v>
      </c>
      <c r="G17" s="408" t="s">
        <v>391</v>
      </c>
      <c r="H17" s="408" t="s">
        <v>439</v>
      </c>
      <c r="I17" s="408" t="s">
        <v>439</v>
      </c>
      <c r="J17" s="408" t="s">
        <v>440</v>
      </c>
      <c r="K17" s="408" t="s">
        <v>441</v>
      </c>
      <c r="L17" s="410">
        <v>48.430000000000021</v>
      </c>
      <c r="M17" s="410">
        <v>2</v>
      </c>
      <c r="N17" s="411">
        <v>96.860000000000042</v>
      </c>
    </row>
    <row r="18" spans="1:14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475</v>
      </c>
      <c r="E18" s="408" t="s">
        <v>390</v>
      </c>
      <c r="F18" s="409" t="s">
        <v>476</v>
      </c>
      <c r="G18" s="408" t="s">
        <v>391</v>
      </c>
      <c r="H18" s="408" t="s">
        <v>442</v>
      </c>
      <c r="I18" s="408" t="s">
        <v>417</v>
      </c>
      <c r="J18" s="408" t="s">
        <v>443</v>
      </c>
      <c r="K18" s="408"/>
      <c r="L18" s="410">
        <v>1107.3415243251534</v>
      </c>
      <c r="M18" s="410">
        <v>-2</v>
      </c>
      <c r="N18" s="411">
        <v>-2214.6830486503068</v>
      </c>
    </row>
    <row r="19" spans="1:14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475</v>
      </c>
      <c r="E19" s="408" t="s">
        <v>390</v>
      </c>
      <c r="F19" s="409" t="s">
        <v>476</v>
      </c>
      <c r="G19" s="408" t="s">
        <v>391</v>
      </c>
      <c r="H19" s="408" t="s">
        <v>444</v>
      </c>
      <c r="I19" s="408" t="s">
        <v>417</v>
      </c>
      <c r="J19" s="408" t="s">
        <v>445</v>
      </c>
      <c r="K19" s="408" t="s">
        <v>446</v>
      </c>
      <c r="L19" s="410">
        <v>8131.1999999999989</v>
      </c>
      <c r="M19" s="410">
        <v>7</v>
      </c>
      <c r="N19" s="411">
        <v>56918.399999999994</v>
      </c>
    </row>
    <row r="20" spans="1:14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475</v>
      </c>
      <c r="E20" s="408" t="s">
        <v>390</v>
      </c>
      <c r="F20" s="409" t="s">
        <v>476</v>
      </c>
      <c r="G20" s="408" t="s">
        <v>391</v>
      </c>
      <c r="H20" s="408" t="s">
        <v>447</v>
      </c>
      <c r="I20" s="408" t="s">
        <v>417</v>
      </c>
      <c r="J20" s="408" t="s">
        <v>448</v>
      </c>
      <c r="K20" s="408"/>
      <c r="L20" s="410">
        <v>38.610000000000007</v>
      </c>
      <c r="M20" s="410">
        <v>1</v>
      </c>
      <c r="N20" s="411">
        <v>38.610000000000007</v>
      </c>
    </row>
    <row r="21" spans="1:14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475</v>
      </c>
      <c r="E21" s="408" t="s">
        <v>390</v>
      </c>
      <c r="F21" s="409" t="s">
        <v>476</v>
      </c>
      <c r="G21" s="408" t="s">
        <v>391</v>
      </c>
      <c r="H21" s="408" t="s">
        <v>449</v>
      </c>
      <c r="I21" s="408" t="s">
        <v>449</v>
      </c>
      <c r="J21" s="408" t="s">
        <v>450</v>
      </c>
      <c r="K21" s="408" t="s">
        <v>451</v>
      </c>
      <c r="L21" s="410">
        <v>111.72</v>
      </c>
      <c r="M21" s="410">
        <v>2</v>
      </c>
      <c r="N21" s="411">
        <v>223.44</v>
      </c>
    </row>
    <row r="22" spans="1:14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475</v>
      </c>
      <c r="E22" s="408" t="s">
        <v>390</v>
      </c>
      <c r="F22" s="409" t="s">
        <v>476</v>
      </c>
      <c r="G22" s="408" t="s">
        <v>391</v>
      </c>
      <c r="H22" s="408" t="s">
        <v>452</v>
      </c>
      <c r="I22" s="408" t="s">
        <v>452</v>
      </c>
      <c r="J22" s="408" t="s">
        <v>453</v>
      </c>
      <c r="K22" s="408" t="s">
        <v>454</v>
      </c>
      <c r="L22" s="410">
        <v>56.639999999999979</v>
      </c>
      <c r="M22" s="410">
        <v>1</v>
      </c>
      <c r="N22" s="411">
        <v>56.639999999999979</v>
      </c>
    </row>
    <row r="23" spans="1:14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475</v>
      </c>
      <c r="E23" s="408" t="s">
        <v>390</v>
      </c>
      <c r="F23" s="409" t="s">
        <v>476</v>
      </c>
      <c r="G23" s="408" t="s">
        <v>391</v>
      </c>
      <c r="H23" s="408" t="s">
        <v>455</v>
      </c>
      <c r="I23" s="408" t="s">
        <v>417</v>
      </c>
      <c r="J23" s="408" t="s">
        <v>456</v>
      </c>
      <c r="K23" s="408"/>
      <c r="L23" s="410">
        <v>45.830012939916209</v>
      </c>
      <c r="M23" s="410">
        <v>15</v>
      </c>
      <c r="N23" s="411">
        <v>687.45019409874317</v>
      </c>
    </row>
    <row r="24" spans="1:14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475</v>
      </c>
      <c r="E24" s="408" t="s">
        <v>390</v>
      </c>
      <c r="F24" s="409" t="s">
        <v>476</v>
      </c>
      <c r="G24" s="408" t="s">
        <v>391</v>
      </c>
      <c r="H24" s="408" t="s">
        <v>457</v>
      </c>
      <c r="I24" s="408" t="s">
        <v>417</v>
      </c>
      <c r="J24" s="408" t="s">
        <v>458</v>
      </c>
      <c r="K24" s="408"/>
      <c r="L24" s="410">
        <v>45.83</v>
      </c>
      <c r="M24" s="410">
        <v>15</v>
      </c>
      <c r="N24" s="411">
        <v>687.44999999999993</v>
      </c>
    </row>
    <row r="25" spans="1:14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475</v>
      </c>
      <c r="E25" s="408" t="s">
        <v>390</v>
      </c>
      <c r="F25" s="409" t="s">
        <v>476</v>
      </c>
      <c r="G25" s="408" t="s">
        <v>391</v>
      </c>
      <c r="H25" s="408" t="s">
        <v>459</v>
      </c>
      <c r="I25" s="408" t="s">
        <v>417</v>
      </c>
      <c r="J25" s="408" t="s">
        <v>460</v>
      </c>
      <c r="K25" s="408"/>
      <c r="L25" s="410">
        <v>45.83</v>
      </c>
      <c r="M25" s="410">
        <v>15</v>
      </c>
      <c r="N25" s="411">
        <v>687.44999999999993</v>
      </c>
    </row>
    <row r="26" spans="1:14" ht="14.4" customHeight="1" x14ac:dyDescent="0.3">
      <c r="A26" s="406" t="s">
        <v>372</v>
      </c>
      <c r="B26" s="407" t="s">
        <v>373</v>
      </c>
      <c r="C26" s="408" t="s">
        <v>379</v>
      </c>
      <c r="D26" s="409" t="s">
        <v>475</v>
      </c>
      <c r="E26" s="408" t="s">
        <v>390</v>
      </c>
      <c r="F26" s="409" t="s">
        <v>476</v>
      </c>
      <c r="G26" s="408" t="s">
        <v>391</v>
      </c>
      <c r="H26" s="408" t="s">
        <v>461</v>
      </c>
      <c r="I26" s="408" t="s">
        <v>417</v>
      </c>
      <c r="J26" s="408" t="s">
        <v>462</v>
      </c>
      <c r="K26" s="408"/>
      <c r="L26" s="410">
        <v>45.830033557636682</v>
      </c>
      <c r="M26" s="410">
        <v>20</v>
      </c>
      <c r="N26" s="411">
        <v>916.60067115273364</v>
      </c>
    </row>
    <row r="27" spans="1:14" ht="14.4" customHeight="1" x14ac:dyDescent="0.3">
      <c r="A27" s="406" t="s">
        <v>372</v>
      </c>
      <c r="B27" s="407" t="s">
        <v>373</v>
      </c>
      <c r="C27" s="408" t="s">
        <v>379</v>
      </c>
      <c r="D27" s="409" t="s">
        <v>475</v>
      </c>
      <c r="E27" s="408" t="s">
        <v>390</v>
      </c>
      <c r="F27" s="409" t="s">
        <v>476</v>
      </c>
      <c r="G27" s="408" t="s">
        <v>391</v>
      </c>
      <c r="H27" s="408" t="s">
        <v>463</v>
      </c>
      <c r="I27" s="408" t="s">
        <v>463</v>
      </c>
      <c r="J27" s="408" t="s">
        <v>464</v>
      </c>
      <c r="K27" s="408" t="s">
        <v>465</v>
      </c>
      <c r="L27" s="410">
        <v>42.9</v>
      </c>
      <c r="M27" s="410">
        <v>1</v>
      </c>
      <c r="N27" s="411">
        <v>42.9</v>
      </c>
    </row>
    <row r="28" spans="1:14" ht="14.4" customHeight="1" x14ac:dyDescent="0.3">
      <c r="A28" s="406" t="s">
        <v>372</v>
      </c>
      <c r="B28" s="407" t="s">
        <v>373</v>
      </c>
      <c r="C28" s="408" t="s">
        <v>379</v>
      </c>
      <c r="D28" s="409" t="s">
        <v>475</v>
      </c>
      <c r="E28" s="408" t="s">
        <v>466</v>
      </c>
      <c r="F28" s="409" t="s">
        <v>477</v>
      </c>
      <c r="G28" s="408" t="s">
        <v>391</v>
      </c>
      <c r="H28" s="408" t="s">
        <v>467</v>
      </c>
      <c r="I28" s="408" t="s">
        <v>468</v>
      </c>
      <c r="J28" s="408" t="s">
        <v>469</v>
      </c>
      <c r="K28" s="408" t="s">
        <v>470</v>
      </c>
      <c r="L28" s="410">
        <v>39.955999999999996</v>
      </c>
      <c r="M28" s="410">
        <v>5</v>
      </c>
      <c r="N28" s="411">
        <v>199.77999999999997</v>
      </c>
    </row>
    <row r="29" spans="1:14" ht="14.4" customHeight="1" thickBot="1" x14ac:dyDescent="0.35">
      <c r="A29" s="412" t="s">
        <v>372</v>
      </c>
      <c r="B29" s="413" t="s">
        <v>373</v>
      </c>
      <c r="C29" s="414" t="s">
        <v>379</v>
      </c>
      <c r="D29" s="415" t="s">
        <v>475</v>
      </c>
      <c r="E29" s="414" t="s">
        <v>466</v>
      </c>
      <c r="F29" s="415" t="s">
        <v>477</v>
      </c>
      <c r="G29" s="414" t="s">
        <v>391</v>
      </c>
      <c r="H29" s="414" t="s">
        <v>471</v>
      </c>
      <c r="I29" s="414" t="s">
        <v>472</v>
      </c>
      <c r="J29" s="414" t="s">
        <v>473</v>
      </c>
      <c r="K29" s="414" t="s">
        <v>474</v>
      </c>
      <c r="L29" s="416">
        <v>135.62979729225725</v>
      </c>
      <c r="M29" s="416">
        <v>1</v>
      </c>
      <c r="N29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64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33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478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479</v>
      </c>
      <c r="B7" s="434">
        <v>64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33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2016-09-20T14:19:10Z</dcterms:modified>
</cp:coreProperties>
</file>