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K20" i="419" l="1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I18" i="419" l="1"/>
  <c r="J18" i="419"/>
  <c r="K18" i="419"/>
  <c r="B25" i="419"/>
  <c r="B27" i="419" l="1"/>
  <c r="A8" i="414"/>
  <c r="A7" i="414"/>
  <c r="I21" i="419" l="1"/>
  <c r="I22" i="419" s="1"/>
  <c r="H21" i="419"/>
  <c r="G21" i="419"/>
  <c r="G22" i="419" s="1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G18" i="419" l="1"/>
  <c r="H23" i="419"/>
  <c r="G23" i="419"/>
  <c r="H18" i="419"/>
  <c r="H22" i="419"/>
  <c r="I23" i="419"/>
  <c r="N3" i="418"/>
  <c r="F21" i="419" l="1"/>
  <c r="F22" i="419" s="1"/>
  <c r="E21" i="419"/>
  <c r="E22" i="419" s="1"/>
  <c r="D21" i="419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D18" i="419" l="1"/>
  <c r="D23" i="419"/>
  <c r="E18" i="419"/>
  <c r="F18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K6" i="419" l="1"/>
  <c r="F6" i="419"/>
  <c r="G6" i="419"/>
  <c r="E6" i="419"/>
  <c r="J6" i="419"/>
  <c r="I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<sst xmlns="http://schemas.openxmlformats.org/spreadsheetml/2006/main" count="9927" uniqueCount="882">
  <si>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</si>
  <si>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</si>
  <si>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</si>
  <si>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</si>
  <si>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</si>
  <si>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</si>
  <si>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</si>
  <si>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</si>
  <si>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</si>
  <si>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</si>
  <si>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</si>
  <si>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</si>
  <si>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</si>
  <si>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</si>
  <si>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</si>
  <si>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</si>
  <si>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</si>
  <si>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</si>
  <si>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</si>
  <si>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</si>
  <si>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</si>
  <si>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</si>
  <si>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</si>
  <si>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</si>
  <si>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</si>
  <si>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</si>
  <si>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</si>
  <si>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</si>
  <si>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</si>
  <si>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</si>
  <si>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</si>
  <si>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</si>
  <si>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</si>
  <si>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</si>
  <si>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</si>
  <si>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</si>
  <si>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</si>
  <si>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</si>
  <si>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</si>
  <si>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</si>
  <si>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</si>
  <si>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</si>
  <si>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</si>
  <si>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</si>
  <si>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</si>
  <si>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</si>
  <si>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</si>
  <si>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</si>
  <si>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</si>
  <si>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</si>
  <si>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</si>
  <si>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</si>
  <si>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</si>
  <si>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</si>
  <si>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</si>
  <si>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</si>
  <si>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</si>
  <si>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</si>
  <si>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</si>
  <si>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</si>
  <si>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</si>
  <si>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</si>
  <si>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</si>
  <si>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</si>
  <si>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</si>
  <si>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</si>
  <si>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</si>
  <si>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</si>
  <si>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</si>
  <si>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</si>
  <si>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</si>
  <si>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</si>
  <si>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</si>
  <si>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</si>
  <si>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</si>
  <si>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</si>
  <si>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</si>
  <si>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</si>
  <si>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</si>
  <si>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</si>
  <si>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</si>
  <si>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</si>
  <si>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</si>
  <si>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</si>
  <si>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</si>
  <si>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</si>
  <si>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</si>
  <si>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</si>
  <si>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</si>
  <si>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</si>
  <si>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</si>
  <si>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</si>
  <si>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</si>
  <si>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</si>
  <si>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</si>
  <si>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</si>
  <si>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</si>
  <si>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</si>
  <si>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</si>
  <si>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</si>
  <si>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</si>
  <si>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</si>
  <si>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</si>
  <si>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</si>
  <si>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</si>
  <si>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</si>
  <si>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</si>
  <si>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</si>
  <si>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</si>
  <si>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</si>
  <si>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</si>
  <si>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</si>
  <si>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</si>
  <si>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</si>
  <si>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</si>
  <si>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</si>
  <si>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</si>
  <si>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</si>
  <si>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</si>
  <si>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</si>
  <si>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</si>
  <si>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</si>
  <si>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</si>
  <si>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</si>
  <si>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</si>
  <si>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</si>
  <si>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</si>
  <si>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</si>
  <si>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</si>
  <si>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</si>
  <si>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</si>
  <si>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</si>
  <si>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</si>
  <si>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</si>
  <si>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</si>
  <si>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</si>
  <si>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</si>
  <si>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</si>
  <si>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</si>
  <si>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</si>
  <si>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</si>
  <si>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</si>
  <si>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</si>
  <si>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</si>
  <si>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</si>
  <si>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</si>
  <si>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</si>
  <si>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</si>
  <si>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</si>
  <si>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</si>
  <si>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</si>
  <si>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</si>
  <si>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</si>
  <si>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</si>
  <si>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</si>
  <si>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</si>
  <si>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</si>
  <si>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</si>
  <si>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</si>
  <si>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</si>
  <si>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</si>
  <si>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</si>
  <si>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</si>
  <si>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</si>
  <si>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</si>
  <si>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</si>
  <si>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</si>
  <si>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</si>
  <si>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</si>
  <si>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</si>
  <si>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</si>
  <si>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</si>
  <si>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</si>
  <si>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</si>
  <si>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</si>
  <si>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</si>
  <si>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</si>
  <si>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</si>
  <si>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</si>
  <si>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</si>
  <si>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</si>
  <si>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</si>
  <si>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</si>
  <si>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</si>
  <si>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</si>
  <si>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</si>
  <si>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</si>
  <si>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</si>
  <si>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</si>
  <si>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</si>
  <si>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</si>
  <si>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</si>
  <si>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</si>
  <si>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</si>
  <si>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</si>
  <si>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</si>
  <si>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</si>
  <si>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</si>
  <si>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</si>
  <si>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</si>
  <si>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</si>
  <si>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</si>
  <si>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</si>
  <si>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</si>
  <si>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</si>
  <si>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</si>
  <si>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</si>
  <si>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</si>
  <si>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</si>
  <si>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</si>
  <si>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</si>
  <si>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</si>
  <si>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</si>
  <si>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</si>
  <si>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</si>
  <si>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</si>
  <si>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</si>
  <si>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</si>
  <si>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</si>
  <si>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</si>
  <si>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</si>
  <si>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</si>
  <si>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</si>
  <si>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</si>
  <si>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</si>
  <si>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</si>
  <si>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</si>
  <si>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</si>
  <si>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</si>
  <si>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</si>
  <si>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</si>
  <si>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</si>
  <si>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</si>
  <si>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</si>
  <si>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</si>
  <si>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</si>
  <si>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</si>
  <si>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</si>
  <si>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</si>
  <si>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</si>
  <si>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</si>
  <si>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</si>
  <si>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</si>
  <si>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</si>
  <si>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</si>
  <si>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</si>
  <si>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</si>
  <si>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</si>
  <si>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</si>
  <si>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</si>
  <si>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</si>
  <si>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</si>
  <si>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</si>
  <si>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</si>
  <si>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</si>
  <si>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</si>
  <si>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</si>
  <si>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</si>
  <si>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</si>
  <si>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</si>
  <si>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</si>
  <si>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</si>
  <si>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</si>
  <si>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</si>
  <si>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</si>
  <si>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</si>
  <si>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</si>
  <si>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</si>
  <si>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</si>
  <si>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</si>
  <si>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</si>
  <si>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</si>
  <si>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</si>
  <si>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</si>
  <si>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</si>
  <si>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</si>
  <si>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</si>
  <si>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</si>
  <si>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</si>
  <si>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</si>
  <si>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</si>
  <si>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</si>
  <si>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</si>
  <si>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</si>
  <si>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</si>
  <si>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</si>
  <si>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</si>
  <si>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</si>
  <si>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</si>
  <si>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</si>
  <si>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</si>
  <si>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</si>
  <si>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</si>
  <si>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</si>
  <si>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</si>
  <si>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</si>
  <si>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</si>
  <si>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</si>
  <si>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</si>
  <si>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</si>
  <si>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</si>
  <si>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</si>
  <si>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</si>
  <si>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</si>
  <si>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</si>
  <si>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</si>
  <si>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</si>
  <si>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</si>
  <si>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</si>
  <si>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</si>
  <si>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</si>
  <si>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</si>
  <si>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</si>
  <si>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</si>
  <si>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</si>
  <si>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</si>
  <si>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</si>
  <si>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</si>
  <si>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</si>
  <si>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</si>
  <si>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</si>
  <si>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</si>
  <si>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</si>
  <si>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</si>
  <si>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</si>
  <si>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</si>
  <si>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</si>
  <si>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</si>
  <si>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</si>
  <si>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</si>
  <si>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</si>
  <si>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</si>
  <si>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</si>
  <si>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</si>
  <si>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</si>
  <si>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</si>
  <si>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</si>
  <si>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</si>
  <si>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</si>
  <si>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</si>
  <si>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</si>
  <si>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</si>
  <si>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</si>
  <si>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</si>
  <si>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</si>
  <si>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</si>
  <si>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</si>
  <si>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</si>
  <si>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</si>
  <si>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</si>
  <si>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</si>
  <si>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</si>
  <si>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</si>
  <si>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</si>
  <si>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</si>
  <si>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</si>
  <si>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</si>
  <si>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</si>
  <si>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</si>
  <si>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</si>
  <si>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</si>
  <si>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</si>
  <si>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</si>
  <si>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</si>
  <si>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</si>
  <si>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</si>
  <si>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</si>
  <si>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</si>
  <si>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</si>
  <si>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</si>
  <si>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</si>
  <si>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</si>
  <si>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</si>
  <si>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</si>
  <si>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</si>
  <si>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</si>
  <si>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</si>
  <si>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</si>
  <si>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</si>
  <si>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</si>
  <si>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</si>
  <si>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</si>
  <si>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</si>
  <si>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</si>
  <si>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</si>
  <si>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</si>
  <si>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</si>
  <si>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</si>
  <si>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</si>
  <si>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</si>
  <si>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</si>
  <si>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</si>
  <si>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</si>
  <si>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</si>
  <si>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</si>
  <si>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</si>
  <si>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</si>
  <si>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187680</t>
  </si>
  <si>
    <t>87680</t>
  </si>
  <si>
    <t>ANOPYRIN</t>
  </si>
  <si>
    <t>TBL 10X400MG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</si>
  <si>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</si>
  <si>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</si>
  <si>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</si>
  <si>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</si>
  <si>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</si>
  <si>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</si>
  <si>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</si>
  <si>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</si>
  <si>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</si>
  <si>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</si>
  <si>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</si>
  <si>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</si>
  <si>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</si>
  <si>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</si>
  <si>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</si>
  <si>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</si>
  <si>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</si>
  <si>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</si>
  <si>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</si>
  <si>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</si>
  <si>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</si>
  <si>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</si>
  <si>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</si>
  <si>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132082</t>
  </si>
  <si>
    <t>32082</t>
  </si>
  <si>
    <t>IBALGIN 400 (IBUPROFEN 400)</t>
  </si>
  <si>
    <t>TBL OBD 100X400MG</t>
  </si>
  <si>
    <t>100699</t>
  </si>
  <si>
    <t>699</t>
  </si>
  <si>
    <t>CHOLAGOL</t>
  </si>
  <si>
    <t>GTT 1X10ML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</si>
  <si>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</si>
  <si>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</si>
  <si>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</si>
  <si>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</si>
  <si>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</si>
  <si>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</si>
  <si>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</si>
  <si>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</si>
  <si>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</si>
  <si>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920136</t>
  </si>
  <si>
    <t>KL ETHANOLUM BENZINO DEN. 4 kg</t>
  </si>
  <si>
    <t>162083</t>
  </si>
  <si>
    <t>ENTEROL</t>
  </si>
  <si>
    <t>POR CPS DUR 50X250MG</t>
  </si>
  <si>
    <t>186198</t>
  </si>
  <si>
    <t>VALETOL</t>
  </si>
  <si>
    <t>POR TBL NOB 12</t>
  </si>
  <si>
    <t>Ústav klinické a molekulární patologie</t>
  </si>
  <si>
    <t>Lékárna - léčiva</t>
  </si>
  <si>
    <t>37 - Ústav klinické a molekulární patologie</t>
  </si>
  <si>
    <t>3741 - laboratoř</t>
  </si>
  <si>
    <t>3742</t>
  </si>
  <si>
    <t>PATOL: laboratoř - referenční diagnostika</t>
  </si>
  <si>
    <t>PATOL: laboratoř - referenční diagnostika Celkem</t>
  </si>
  <si>
    <t>ZA090</t>
  </si>
  <si>
    <t>Vata buničitá přířezy 37 x 57 cm 2730152</t>
  </si>
  <si>
    <t>ZA451</t>
  </si>
  <si>
    <t>Náplast omniplast 5,0 cm x 9,2 m 9004540 (900429)</t>
  </si>
  <si>
    <t>ZB404</t>
  </si>
  <si>
    <t>Náplast cosmos 8 cm x 1 m 5403353</t>
  </si>
  <si>
    <t>ZA751</t>
  </si>
  <si>
    <t>Papír filtrační archy 50 x 50 cm bal. 12,5 kg PPER2R/80G/50X50</t>
  </si>
  <si>
    <t>ZA952</t>
  </si>
  <si>
    <t>Cryospray 200 40-0110-00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</si>
  <si>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</si>
  <si>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</si>
  <si>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</si>
  <si>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</si>
  <si>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</si>
  <si>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</si>
  <si>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</si>
  <si>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</si>
  <si>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ZJ278</t>
  </si>
  <si>
    <t>Zkumavka PP 10 ml sterilní bal. á 200 ks FLME21150</t>
  </si>
  <si>
    <t>ZA816</t>
  </si>
  <si>
    <t>Zkumavka PS 15 ml sterilní modrá zátka bal. á 20 ks 400915</t>
  </si>
  <si>
    <t>ZF879</t>
  </si>
  <si>
    <t>Papír filtrační skládaný průměr 150 mm bal. á 500 ks PPER2R/80G/S150</t>
  </si>
  <si>
    <t>ZJ035</t>
  </si>
  <si>
    <t>Papír bílý filtrační do cytocentrifugy á 200 ks 599 1022</t>
  </si>
  <si>
    <t>ZI960</t>
  </si>
  <si>
    <t>Strip 8-zkumavkový EU 0,2mil thin wall 8 tuibe strip B59901</t>
  </si>
  <si>
    <t>ZG830</t>
  </si>
  <si>
    <t>Nádoba barvící na mikroskla Hellendahl + víčko 2954 HAVA632499890004</t>
  </si>
  <si>
    <t>ZC054</t>
  </si>
  <si>
    <t>Válec odměrný vysoký sklo 100 ml d713880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</si>
  <si>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</si>
  <si>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</si>
  <si>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</si>
  <si>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</si>
  <si>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</si>
  <si>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</si>
  <si>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</si>
  <si>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</si>
  <si>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ZB581</t>
  </si>
  <si>
    <t>Špička loudovací 1-200ul bal. á 1000 ks U220600.1</t>
  </si>
  <si>
    <t>ZI765</t>
  </si>
  <si>
    <t>Zkumavka PS 15 ml sterilní se zátkou s kulatým dnem bal. á 20 ks Z1331000020115</t>
  </si>
  <si>
    <t>ZA863</t>
  </si>
  <si>
    <t>Špička žlutá pipetovací krátká manžeta 1105</t>
  </si>
  <si>
    <t>ZN320</t>
  </si>
  <si>
    <t>Sklo krycí 50 x 70 mm Knittel bal. á 1000 ks VE105000700YA</t>
  </si>
  <si>
    <t>ZO110</t>
  </si>
  <si>
    <t>Sklo podložní mikroskopické TOMO IHC Adhesive 25 x 75 x 1 mm bal. á 1.000 ks 07098928</t>
  </si>
  <si>
    <t>ZC078</t>
  </si>
  <si>
    <t>Válec odměrný vysoký sklo 50 ml 710920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</si>
  <si>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</si>
  <si>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</si>
  <si>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</si>
  <si>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</si>
  <si>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</si>
  <si>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</si>
  <si>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</si>
  <si>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</si>
  <si>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</si>
  <si>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</si>
  <si>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ZK438</t>
  </si>
  <si>
    <t>Rukavice operační latexové s pudrem sempermed classic vel. 7,0 31282</t>
  </si>
  <si>
    <t>DE430</t>
  </si>
  <si>
    <t>EnVision™+/HRP, Dual Link  Rabbit/Mouse  110ml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</si>
  <si>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</si>
  <si>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</si>
  <si>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</si>
  <si>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</si>
  <si>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</si>
  <si>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</si>
  <si>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</si>
  <si>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</si>
  <si>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DC982</t>
  </si>
  <si>
    <t>CHEMMATE Antibody Diluent, 250 ml</t>
  </si>
  <si>
    <t>DB849</t>
  </si>
  <si>
    <t>ROZTOK KYS.CHROMSIROVE</t>
  </si>
  <si>
    <t>DG208</t>
  </si>
  <si>
    <t>GIEMSA-ROMANOWSKI</t>
  </si>
  <si>
    <t>DA964</t>
  </si>
  <si>
    <t>Paraffinum solidum pecky</t>
  </si>
  <si>
    <t>DG229</t>
  </si>
  <si>
    <t>METHANOL P.A.</t>
  </si>
  <si>
    <t>DA730</t>
  </si>
  <si>
    <t>ULTRA LCS roche</t>
  </si>
  <si>
    <t>DC490</t>
  </si>
  <si>
    <t>TTF-1 Thyroid &amp; Lung Epithelial 6ml</t>
  </si>
  <si>
    <t>DC342</t>
  </si>
  <si>
    <t>ACETON P.A.</t>
  </si>
  <si>
    <t>DA876</t>
  </si>
  <si>
    <t>Peroxid vodíku p.a.,vodný roztok 30%,</t>
  </si>
  <si>
    <t>DA551</t>
  </si>
  <si>
    <t>c-Myc Rabbit Monoclonal (Y69)</t>
  </si>
  <si>
    <t>DA585</t>
  </si>
  <si>
    <t>Mo A-Hu Cytokeratin 19,CloneRCK108, 12ml</t>
  </si>
  <si>
    <t>DD352</t>
  </si>
  <si>
    <t>A-HU CD138.MI15/DK</t>
  </si>
  <si>
    <t>DA683</t>
  </si>
  <si>
    <t>Decalcifier DC1 2500 ml</t>
  </si>
  <si>
    <t>DE810</t>
  </si>
  <si>
    <t>A-Hu-Mo PSA, Clone ER-PR8, 0,2 ml</t>
  </si>
  <si>
    <t>DG755</t>
  </si>
  <si>
    <t>EnVision™ FLEX Plus, Mouse, High pH</t>
  </si>
  <si>
    <t>DC167</t>
  </si>
  <si>
    <t>CD23,1B12 1ml</t>
  </si>
  <si>
    <t>DF389</t>
  </si>
  <si>
    <t>Proteinase K (650 µl) (D-5005)</t>
  </si>
  <si>
    <t>DC500</t>
  </si>
  <si>
    <t>A-HUMAN KI-1 ANTIG.CD30,BERH2 , 1ml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</si>
  <si>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</si>
  <si>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</si>
  <si>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</si>
  <si>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</si>
  <si>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</si>
  <si>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</si>
  <si>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</si>
  <si>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</si>
  <si>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</si>
  <si>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</si>
  <si>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</si>
  <si>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</si>
  <si>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</si>
  <si>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</si>
  <si>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DB259</t>
  </si>
  <si>
    <t>Epstein-Barr Virus (EBER) PNA Probe/Fluorescein</t>
  </si>
  <si>
    <t>DA684</t>
  </si>
  <si>
    <t>Ultra CC1 (2 litry)</t>
  </si>
  <si>
    <t>DB662</t>
  </si>
  <si>
    <t>NCL-CD5-4C7-L-CE          1ml</t>
  </si>
  <si>
    <t>DE446</t>
  </si>
  <si>
    <t>Wilms Tumor 1 (WT1) Protein, klon 6F-H2,  1ml</t>
  </si>
  <si>
    <t>DG922</t>
  </si>
  <si>
    <t>Dekontaminační roztok UMONIUM 38 Medical Equipment 1 L</t>
  </si>
  <si>
    <t>DB111</t>
  </si>
  <si>
    <t>Poly-L-lysine solution</t>
  </si>
  <si>
    <t>DE580</t>
  </si>
  <si>
    <t>EZ prep. 2 L</t>
  </si>
  <si>
    <t>DF027</t>
  </si>
  <si>
    <t>PAX-5</t>
  </si>
  <si>
    <t>DC443</t>
  </si>
  <si>
    <t>ROZTOK SCHIFF</t>
  </si>
  <si>
    <t>DB309</t>
  </si>
  <si>
    <t>manganistan draselný p.a 250g</t>
  </si>
  <si>
    <t>DE392</t>
  </si>
  <si>
    <t>Trilogy 50 ml</t>
  </si>
  <si>
    <t>DC809</t>
  </si>
  <si>
    <t>kyselina JODISTA P.A. 25g</t>
  </si>
  <si>
    <t>DA342</t>
  </si>
  <si>
    <t>WEIGERT ROZTOK 1 l</t>
  </si>
  <si>
    <t>DD093</t>
  </si>
  <si>
    <t>Nuclear Fast Red solution</t>
  </si>
  <si>
    <t>DG903</t>
  </si>
  <si>
    <t>Neurofilament Protein Clone 2F11</t>
  </si>
  <si>
    <t>DF419</t>
  </si>
  <si>
    <t>MyoD1 (EP212) antibody 0,1ml</t>
  </si>
  <si>
    <t>DA500</t>
  </si>
  <si>
    <t>Mo A-HU EMA,Clone E29, 12 ml</t>
  </si>
  <si>
    <t>DH707</t>
  </si>
  <si>
    <t>Calretinin 12 ml</t>
  </si>
  <si>
    <t>DB011</t>
  </si>
  <si>
    <t>pRB antibody</t>
  </si>
  <si>
    <t>DH775</t>
  </si>
  <si>
    <t>AMACR Rabbit monoclonal 13H4 ASR 0,5ml</t>
  </si>
  <si>
    <t>DB387</t>
  </si>
  <si>
    <t>Anti-Cytokeratin Coctail (AE1AE3) 1 ml</t>
  </si>
  <si>
    <t>DE893</t>
  </si>
  <si>
    <t>Mo a-Hu MUM1 Protein, Clone MUM1p</t>
  </si>
  <si>
    <t>DG825</t>
  </si>
  <si>
    <t>Cyclin D1/SP4/ 1 ml</t>
  </si>
  <si>
    <t>DD524</t>
  </si>
  <si>
    <t>GUM ARABIC 500G</t>
  </si>
  <si>
    <t>DB434</t>
  </si>
  <si>
    <t>Liquid DAB+ 110ml</t>
  </si>
  <si>
    <t>DG065</t>
  </si>
  <si>
    <t>Mo A-Hu Cytokeratin 18,Clone DC 10, 0.2ml</t>
  </si>
  <si>
    <t>DB868</t>
  </si>
  <si>
    <t>A-Hu-Mo CD 34 class 11 QBE nd 10</t>
  </si>
  <si>
    <t>DH785</t>
  </si>
  <si>
    <t>Haematoxylin 100g</t>
  </si>
  <si>
    <t>DH777</t>
  </si>
  <si>
    <t>NAPSIN A (Novocastra)</t>
  </si>
  <si>
    <t>DE758</t>
  </si>
  <si>
    <t>NCAM (CD56), 1 ml</t>
  </si>
  <si>
    <t>DG145</t>
  </si>
  <si>
    <t>kyselina CHLOROVODÍKOVÁ 35% P.A.</t>
  </si>
  <si>
    <t>DC166</t>
  </si>
  <si>
    <t>ETHANOL 99,5%,  P.A.</t>
  </si>
  <si>
    <t>DC681</t>
  </si>
  <si>
    <t>GOLD/III/CHLORIDE HYDRATE - 1g</t>
  </si>
  <si>
    <t>DA296</t>
  </si>
  <si>
    <t>EOSIN Y disodium salt - for microscopy 25g (≥90%)</t>
  </si>
  <si>
    <t>DH062</t>
  </si>
  <si>
    <t>Haematoxylin 25g</t>
  </si>
  <si>
    <t>DH004</t>
  </si>
  <si>
    <t>SÍRAN DRASELNO-HLINITÝ DODEKAHYDRÁT p.a.</t>
  </si>
  <si>
    <t>DG403</t>
  </si>
  <si>
    <t>Hydrogenfosforečnan sodný x12H2O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</si>
  <si>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</si>
  <si>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</si>
  <si>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</si>
  <si>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</si>
  <si>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</si>
  <si>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</si>
  <si>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</si>
  <si>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</si>
  <si>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</si>
  <si>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Lékárna - SZM diagnostika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</si>
  <si>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</si>
  <si>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</si>
  <si>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</si>
  <si>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</si>
  <si>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</si>
  <si>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</si>
  <si>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</si>
  <si>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</si>
  <si>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</si>
  <si>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</si>
  <si>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</si>
  <si>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</si>
  <si>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</si>
  <si>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</si>
  <si>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</si>
  <si>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</si>
  <si>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</si>
  <si>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</si>
  <si>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</si>
  <si>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</si>
  <si>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</si>
  <si>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</si>
  <si>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</si>
  <si>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</si>
  <si>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</si>
  <si>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</si>
  <si>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</si>
  <si>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</si>
  <si>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</si>
  <si>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</si>
  <si>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</si>
  <si>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</si>
  <si>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</si>
  <si>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</si>
  <si>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</si>
  <si>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</si>
  <si>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</si>
  <si>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</si>
  <si>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</si>
  <si>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</si>
  <si>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</si>
  <si>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</si>
  <si>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</si>
  <si>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</si>
  <si>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</si>
  <si>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</si>
  <si>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</si>
  <si>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</si>
  <si>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</si>
  <si>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</si>
  <si>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</si>
  <si>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</si>
  <si>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</si>
  <si>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</si>
  <si>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</si>
  <si>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</si>
  <si>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</si>
  <si>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</si>
  <si>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</si>
  <si>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</si>
  <si>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</si>
  <si>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</si>
  <si>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</si>
  <si>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</si>
  <si>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</si>
  <si>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</si>
  <si>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</si>
  <si>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</si>
  <si>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</si>
  <si>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</si>
  <si>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</si>
  <si>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</si>
  <si>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</si>
  <si>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</si>
  <si>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</si>
  <si>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</si>
  <si>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</si>
  <si>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</si>
  <si>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</si>
  <si>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</si>
  <si>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</si>
  <si>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</si>
  <si>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</si>
  <si>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</si>
  <si>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</si>
  <si>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</si>
  <si>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</si>
  <si>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</si>
  <si>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</si>
  <si>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</si>
  <si>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</si>
  <si>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</si>
  <si>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</si>
  <si>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</si>
  <si>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</si>
  <si>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</si>
  <si>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</si>
  <si>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</si>
  <si>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</si>
  <si>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</si>
  <si>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</si>
  <si>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</si>
  <si>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</si>
  <si>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</si>
  <si>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</si>
  <si>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</si>
  <si>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</si>
  <si>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</si>
  <si>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</si>
  <si>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</si>
  <si>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</si>
  <si>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</si>
  <si>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</si>
  <si>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</si>
  <si>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</si>
  <si>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</si>
  <si>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</si>
  <si>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</si>
  <si>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</si>
  <si>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</si>
  <si>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</si>
  <si>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</si>
  <si>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</si>
  <si>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</si>
  <si>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</si>
  <si>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</si>
  <si>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</si>
  <si>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</si>
  <si>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</si>
  <si>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</si>
  <si>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</si>
  <si>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</si>
  <si>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</si>
  <si>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</si>
  <si>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</si>
  <si>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</si>
  <si>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</si>
  <si>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</si>
  <si>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</si>
  <si>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</si>
  <si>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</si>
  <si>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</si>
  <si>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</si>
  <si>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</si>
  <si>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</si>
  <si>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</si>
  <si>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</si>
  <si>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</si>
  <si>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</si>
  <si>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</si>
  <si>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</si>
  <si>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</si>
  <si>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</si>
  <si>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</si>
  <si>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</si>
  <si>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</si>
  <si>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</si>
  <si>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</si>
  <si>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</si>
  <si>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</si>
  <si>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</si>
  <si>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</si>
  <si>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</si>
  <si>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</si>
  <si>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</si>
  <si>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</si>
  <si>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</si>
  <si>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</si>
  <si>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</si>
  <si>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</si>
  <si>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</si>
  <si>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</si>
  <si>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</si>
  <si>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</si>
  <si>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</si>
  <si>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</si>
  <si>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</si>
  <si>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</si>
  <si>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</si>
  <si>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</si>
  <si>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</si>
  <si>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</si>
  <si>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</si>
  <si>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87321</t>
  </si>
  <si>
    <t>ELEKTRONMIKROSKOPICKÁ METODA ZPRACOVÁNÍ CYTOLOGICK</t>
  </si>
  <si>
    <t>04</t>
  </si>
  <si>
    <t>87123</t>
  </si>
  <si>
    <t>ODBĚR ALLOGENNÍHO ŠTĚPU Z TĚLA ZEMŘELÉHO</t>
  </si>
  <si>
    <t>05</t>
  </si>
  <si>
    <t>06</t>
  </si>
  <si>
    <t>87527</t>
  </si>
  <si>
    <t>STANOVENÍ PITEVNÍ DIAGNÓZY III.STUPNĚ OBTÍŽNOSTI</t>
  </si>
  <si>
    <t>07</t>
  </si>
  <si>
    <t>87113</t>
  </si>
  <si>
    <t>PITVA TECHNICKY OBTÍŽNÁ (SLOŽITÉ ANATOMICKÉ VZTAHY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</si>
  <si>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</si>
  <si>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</si>
  <si>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</si>
  <si>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</si>
  <si>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</si>
  <si>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</si>
  <si>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</si>
  <si>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</si>
  <si>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</si>
  <si>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</si>
  <si>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</si>
  <si>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</si>
  <si>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</si>
  <si>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</si>
  <si>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</si>
  <si>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</si>
  <si>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</si>
  <si>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</si>
  <si>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87229</t>
  </si>
  <si>
    <t>ENZYMOVÁ HISTOCHEMIE II. (ZA KAŽDÝ MARKER Z 1 BLOK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</si>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</sst>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173" fontId="32" fillId="0" borderId="27" xfId="0" applyNumberFormat="1" applyFont="1" applyBorder="1"/>
    <xf numFmtId="173" fontId="32" fillId="0" borderId="20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8" xfId="0" applyNumberFormat="1" applyFont="1" applyBorder="1"/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0.90804309494660373</c:v>
                </c:pt>
                <c:pt idx="1">
                  <c:v>1.0572056235605491</c:v>
                </c:pt>
                <c:pt idx="2">
                  <c:v>1.0477721151623474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25760"/>
        <c:axId val="68226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0.89057783568074755</c:v>
                </c:pt>
                <c:pt idx="1">
                  <c:v>0.89057783568074755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8480"/>
        <c:axId val="68221952"/>
      </c:scatterChart>
      <c:catAx>
        <c:axId val="682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22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26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25760"/>
        <c:crosses val="autoZero"/>
        <c:crossBetween val="between"/>
      </c:valAx>
      <c:valAx>
        <c:axId val="68228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21952"/>
        <c:crosses val="max"/>
        <c:crossBetween val="midCat"/>
      </c:valAx>
      <c:valAx>
        <c:axId val="68221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228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2" t="s">
        <v>94</v>
      </c>
      <c r="B1" s="322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18" t="s">
        <v>117</v>
      </c>
      <c r="B3" s="31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0" t="s">
        <v>95</v>
      </c>
      <c r="B10" s="319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664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1" t="s">
        <v>96</v>
      </c>
      <c r="B18" s="319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668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697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814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815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881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2" t="s">
        <v>116</v>
      </c>
      <c r="B1" s="353"/>
      <c r="C1" s="353"/>
      <c r="D1" s="353"/>
      <c r="E1" s="353"/>
      <c r="F1" s="353"/>
      <c r="G1" s="323"/>
      <c r="H1" s="354"/>
      <c r="I1" s="354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1">
        <v>2017</v>
      </c>
      <c r="G3" s="349"/>
      <c r="H3" s="349"/>
      <c r="I3" s="332"/>
    </row>
    <row r="4" spans="1:10" ht="14.4" customHeight="1" thickBot="1" x14ac:dyDescent="0.35">
      <c r="A4" s="262" t="s">
        <v>0</v>
      </c>
      <c r="B4" s="263" t="s">
        <v>175</v>
      </c>
      <c r="C4" s="350" t="s">
        <v>59</v>
      </c>
      <c r="D4" s="351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0" t="s">
        <v>377</v>
      </c>
      <c r="B5" s="421" t="s">
        <v>378</v>
      </c>
      <c r="C5" s="422" t="s">
        <v>379</v>
      </c>
      <c r="D5" s="422" t="s">
        <v>379</v>
      </c>
      <c r="E5" s="422"/>
      <c r="F5" s="422" t="s">
        <v>379</v>
      </c>
      <c r="G5" s="422" t="s">
        <v>379</v>
      </c>
      <c r="H5" s="422" t="s">
        <v>379</v>
      </c>
      <c r="I5" s="423" t="s">
        <v>379</v>
      </c>
      <c r="J5" s="424" t="s">
        <v>55</v>
      </c>
    </row>
    <row r="6" spans="1:10" ht="14.4" customHeight="1" x14ac:dyDescent="0.3">
      <c r="A6" s="420" t="s">
        <v>377</v>
      </c>
      <c r="B6" s="421" t="s">
        <v>240</v>
      </c>
      <c r="C6" s="422">
        <v>772.33780000000002</v>
      </c>
      <c r="D6" s="422">
        <v>761.48505</v>
      </c>
      <c r="E6" s="422"/>
      <c r="F6" s="422">
        <v>1224.5653700000009</v>
      </c>
      <c r="G6" s="422">
        <v>995.11891673902699</v>
      </c>
      <c r="H6" s="422">
        <v>229.44645326097395</v>
      </c>
      <c r="I6" s="423">
        <v>1.2305718938726065</v>
      </c>
      <c r="J6" s="424" t="s">
        <v>1</v>
      </c>
    </row>
    <row r="7" spans="1:10" ht="14.4" customHeight="1" x14ac:dyDescent="0.3">
      <c r="A7" s="420" t="s">
        <v>377</v>
      </c>
      <c r="B7" s="421" t="s">
        <v>241</v>
      </c>
      <c r="C7" s="422">
        <v>139.13247999999999</v>
      </c>
      <c r="D7" s="422">
        <v>135.39762000000002</v>
      </c>
      <c r="E7" s="422"/>
      <c r="F7" s="422">
        <v>152.29948999999999</v>
      </c>
      <c r="G7" s="422">
        <v>157.5</v>
      </c>
      <c r="H7" s="422">
        <v>-5.2005100000000084</v>
      </c>
      <c r="I7" s="423">
        <v>0.96698088888888889</v>
      </c>
      <c r="J7" s="424" t="s">
        <v>1</v>
      </c>
    </row>
    <row r="8" spans="1:10" ht="14.4" customHeight="1" x14ac:dyDescent="0.3">
      <c r="A8" s="420" t="s">
        <v>377</v>
      </c>
      <c r="B8" s="421" t="s">
        <v>242</v>
      </c>
      <c r="C8" s="422">
        <v>2.8633000000000002</v>
      </c>
      <c r="D8" s="422">
        <v>3.3552</v>
      </c>
      <c r="E8" s="422"/>
      <c r="F8" s="422">
        <v>3.53172</v>
      </c>
      <c r="G8" s="422">
        <v>7.4999999999997504</v>
      </c>
      <c r="H8" s="422">
        <v>-3.9682799999997505</v>
      </c>
      <c r="I8" s="423">
        <v>0.47089600000001569</v>
      </c>
      <c r="J8" s="424" t="s">
        <v>1</v>
      </c>
    </row>
    <row r="9" spans="1:10" ht="14.4" customHeight="1" x14ac:dyDescent="0.3">
      <c r="A9" s="420" t="s">
        <v>377</v>
      </c>
      <c r="B9" s="421" t="s">
        <v>243</v>
      </c>
      <c r="C9" s="422">
        <v>70.831680000000006</v>
      </c>
      <c r="D9" s="422">
        <v>63.385420000000003</v>
      </c>
      <c r="E9" s="422"/>
      <c r="F9" s="422">
        <v>64.535960000000003</v>
      </c>
      <c r="G9" s="422">
        <v>65</v>
      </c>
      <c r="H9" s="422">
        <v>-0.46403999999999712</v>
      </c>
      <c r="I9" s="423">
        <v>0.99286092307692309</v>
      </c>
      <c r="J9" s="424" t="s">
        <v>1</v>
      </c>
    </row>
    <row r="10" spans="1:10" ht="14.4" customHeight="1" x14ac:dyDescent="0.3">
      <c r="A10" s="420" t="s">
        <v>377</v>
      </c>
      <c r="B10" s="421" t="s">
        <v>244</v>
      </c>
      <c r="C10" s="422">
        <v>0</v>
      </c>
      <c r="D10" s="422">
        <v>0</v>
      </c>
      <c r="E10" s="422"/>
      <c r="F10" s="422" t="s">
        <v>379</v>
      </c>
      <c r="G10" s="422" t="s">
        <v>379</v>
      </c>
      <c r="H10" s="422" t="s">
        <v>379</v>
      </c>
      <c r="I10" s="423" t="s">
        <v>379</v>
      </c>
      <c r="J10" s="424" t="s">
        <v>1</v>
      </c>
    </row>
    <row r="11" spans="1:10" ht="14.4" customHeight="1" x14ac:dyDescent="0.3">
      <c r="A11" s="420" t="s">
        <v>377</v>
      </c>
      <c r="B11" s="421" t="s">
        <v>245</v>
      </c>
      <c r="C11" s="422">
        <v>5.6739999999999995</v>
      </c>
      <c r="D11" s="422">
        <v>6.9789999999999992</v>
      </c>
      <c r="E11" s="422"/>
      <c r="F11" s="422">
        <v>10.48185</v>
      </c>
      <c r="G11" s="422">
        <v>9.9999999999997513</v>
      </c>
      <c r="H11" s="422">
        <v>0.48185000000024836</v>
      </c>
      <c r="I11" s="423">
        <v>1.0481850000000261</v>
      </c>
      <c r="J11" s="424" t="s">
        <v>1</v>
      </c>
    </row>
    <row r="12" spans="1:10" ht="14.4" customHeight="1" x14ac:dyDescent="0.3">
      <c r="A12" s="420" t="s">
        <v>377</v>
      </c>
      <c r="B12" s="421" t="s">
        <v>380</v>
      </c>
      <c r="C12" s="422">
        <v>990.83925999999997</v>
      </c>
      <c r="D12" s="422">
        <v>970.60228999999993</v>
      </c>
      <c r="E12" s="422"/>
      <c r="F12" s="422">
        <v>1455.4143900000008</v>
      </c>
      <c r="G12" s="422">
        <v>1235.1189167390266</v>
      </c>
      <c r="H12" s="422">
        <v>220.29547326097418</v>
      </c>
      <c r="I12" s="423">
        <v>1.1783597273715154</v>
      </c>
      <c r="J12" s="424" t="s">
        <v>381</v>
      </c>
    </row>
    <row r="14" spans="1:10" ht="14.4" customHeight="1" x14ac:dyDescent="0.3">
      <c r="A14" s="420" t="s">
        <v>377</v>
      </c>
      <c r="B14" s="421" t="s">
        <v>378</v>
      </c>
      <c r="C14" s="422" t="s">
        <v>379</v>
      </c>
      <c r="D14" s="422" t="s">
        <v>379</v>
      </c>
      <c r="E14" s="422"/>
      <c r="F14" s="422" t="s">
        <v>379</v>
      </c>
      <c r="G14" s="422" t="s">
        <v>379</v>
      </c>
      <c r="H14" s="422" t="s">
        <v>379</v>
      </c>
      <c r="I14" s="423" t="s">
        <v>379</v>
      </c>
      <c r="J14" s="424" t="s">
        <v>55</v>
      </c>
    </row>
    <row r="15" spans="1:10" ht="14.4" customHeight="1" x14ac:dyDescent="0.3">
      <c r="A15" s="420" t="s">
        <v>382</v>
      </c>
      <c r="B15" s="421" t="s">
        <v>383</v>
      </c>
      <c r="C15" s="422" t="s">
        <v>379</v>
      </c>
      <c r="D15" s="422" t="s">
        <v>379</v>
      </c>
      <c r="E15" s="422"/>
      <c r="F15" s="422" t="s">
        <v>379</v>
      </c>
      <c r="G15" s="422" t="s">
        <v>379</v>
      </c>
      <c r="H15" s="422" t="s">
        <v>379</v>
      </c>
      <c r="I15" s="423" t="s">
        <v>379</v>
      </c>
      <c r="J15" s="424" t="s">
        <v>0</v>
      </c>
    </row>
    <row r="16" spans="1:10" ht="14.4" customHeight="1" x14ac:dyDescent="0.3">
      <c r="A16" s="420" t="s">
        <v>382</v>
      </c>
      <c r="B16" s="421" t="s">
        <v>240</v>
      </c>
      <c r="C16" s="422">
        <v>708.78592000000106</v>
      </c>
      <c r="D16" s="422">
        <v>691.74941999999999</v>
      </c>
      <c r="E16" s="422"/>
      <c r="F16" s="422">
        <v>1177.802920000001</v>
      </c>
      <c r="G16" s="422">
        <v>944.12731653049002</v>
      </c>
      <c r="H16" s="422">
        <v>233.67560346951097</v>
      </c>
      <c r="I16" s="423">
        <v>1.2475043348266097</v>
      </c>
      <c r="J16" s="424" t="s">
        <v>1</v>
      </c>
    </row>
    <row r="17" spans="1:10" ht="14.4" customHeight="1" x14ac:dyDescent="0.3">
      <c r="A17" s="420" t="s">
        <v>382</v>
      </c>
      <c r="B17" s="421" t="s">
        <v>241</v>
      </c>
      <c r="C17" s="422">
        <v>139.13247999999999</v>
      </c>
      <c r="D17" s="422">
        <v>135.39762000000002</v>
      </c>
      <c r="E17" s="422"/>
      <c r="F17" s="422">
        <v>152.29948999999999</v>
      </c>
      <c r="G17" s="422">
        <v>157.5</v>
      </c>
      <c r="H17" s="422">
        <v>-5.2005100000000084</v>
      </c>
      <c r="I17" s="423">
        <v>0.96698088888888889</v>
      </c>
      <c r="J17" s="424" t="s">
        <v>1</v>
      </c>
    </row>
    <row r="18" spans="1:10" ht="14.4" customHeight="1" x14ac:dyDescent="0.3">
      <c r="A18" s="420" t="s">
        <v>382</v>
      </c>
      <c r="B18" s="421" t="s">
        <v>242</v>
      </c>
      <c r="C18" s="422">
        <v>2.8633000000000002</v>
      </c>
      <c r="D18" s="422">
        <v>3.3552</v>
      </c>
      <c r="E18" s="422"/>
      <c r="F18" s="422">
        <v>0.92871999999999999</v>
      </c>
      <c r="G18" s="422">
        <v>6.7587868040737504</v>
      </c>
      <c r="H18" s="422">
        <v>-5.8300668040737502</v>
      </c>
      <c r="I18" s="423">
        <v>0.13740927579491469</v>
      </c>
      <c r="J18" s="424" t="s">
        <v>1</v>
      </c>
    </row>
    <row r="19" spans="1:10" ht="14.4" customHeight="1" x14ac:dyDescent="0.3">
      <c r="A19" s="420" t="s">
        <v>382</v>
      </c>
      <c r="B19" s="421" t="s">
        <v>243</v>
      </c>
      <c r="C19" s="422">
        <v>70.831680000000006</v>
      </c>
      <c r="D19" s="422">
        <v>63.385420000000003</v>
      </c>
      <c r="E19" s="422"/>
      <c r="F19" s="422">
        <v>64.535960000000003</v>
      </c>
      <c r="G19" s="422">
        <v>65</v>
      </c>
      <c r="H19" s="422">
        <v>-0.46403999999999712</v>
      </c>
      <c r="I19" s="423">
        <v>0.99286092307692309</v>
      </c>
      <c r="J19" s="424" t="s">
        <v>1</v>
      </c>
    </row>
    <row r="20" spans="1:10" ht="14.4" customHeight="1" x14ac:dyDescent="0.3">
      <c r="A20" s="420" t="s">
        <v>382</v>
      </c>
      <c r="B20" s="421" t="s">
        <v>244</v>
      </c>
      <c r="C20" s="422">
        <v>0</v>
      </c>
      <c r="D20" s="422">
        <v>0</v>
      </c>
      <c r="E20" s="422"/>
      <c r="F20" s="422" t="s">
        <v>379</v>
      </c>
      <c r="G20" s="422" t="s">
        <v>379</v>
      </c>
      <c r="H20" s="422" t="s">
        <v>379</v>
      </c>
      <c r="I20" s="423" t="s">
        <v>379</v>
      </c>
      <c r="J20" s="424" t="s">
        <v>1</v>
      </c>
    </row>
    <row r="21" spans="1:10" ht="14.4" customHeight="1" x14ac:dyDescent="0.3">
      <c r="A21" s="420" t="s">
        <v>382</v>
      </c>
      <c r="B21" s="421" t="s">
        <v>245</v>
      </c>
      <c r="C21" s="422">
        <v>5.5279999999999996</v>
      </c>
      <c r="D21" s="422">
        <v>6.4109999999999996</v>
      </c>
      <c r="E21" s="422"/>
      <c r="F21" s="422">
        <v>7.7218499999999999</v>
      </c>
      <c r="G21" s="422">
        <v>9.7688811487582505</v>
      </c>
      <c r="H21" s="422">
        <v>-2.0470311487582507</v>
      </c>
      <c r="I21" s="423">
        <v>0.79045387925325983</v>
      </c>
      <c r="J21" s="424" t="s">
        <v>1</v>
      </c>
    </row>
    <row r="22" spans="1:10" ht="14.4" customHeight="1" x14ac:dyDescent="0.3">
      <c r="A22" s="420" t="s">
        <v>382</v>
      </c>
      <c r="B22" s="421" t="s">
        <v>384</v>
      </c>
      <c r="C22" s="422">
        <v>927.14138000000105</v>
      </c>
      <c r="D22" s="422">
        <v>900.29865999999993</v>
      </c>
      <c r="E22" s="422"/>
      <c r="F22" s="422">
        <v>1403.2889400000008</v>
      </c>
      <c r="G22" s="422">
        <v>1183.1549844833221</v>
      </c>
      <c r="H22" s="422">
        <v>220.13395551667872</v>
      </c>
      <c r="I22" s="423">
        <v>1.1860567367789183</v>
      </c>
      <c r="J22" s="424" t="s">
        <v>385</v>
      </c>
    </row>
    <row r="23" spans="1:10" ht="14.4" customHeight="1" x14ac:dyDescent="0.3">
      <c r="A23" s="420" t="s">
        <v>379</v>
      </c>
      <c r="B23" s="421" t="s">
        <v>379</v>
      </c>
      <c r="C23" s="422" t="s">
        <v>379</v>
      </c>
      <c r="D23" s="422" t="s">
        <v>379</v>
      </c>
      <c r="E23" s="422"/>
      <c r="F23" s="422" t="s">
        <v>379</v>
      </c>
      <c r="G23" s="422" t="s">
        <v>379</v>
      </c>
      <c r="H23" s="422" t="s">
        <v>379</v>
      </c>
      <c r="I23" s="423" t="s">
        <v>379</v>
      </c>
      <c r="J23" s="424" t="s">
        <v>386</v>
      </c>
    </row>
    <row r="24" spans="1:10" ht="14.4" customHeight="1" x14ac:dyDescent="0.3">
      <c r="A24" s="420" t="s">
        <v>453</v>
      </c>
      <c r="B24" s="421" t="s">
        <v>454</v>
      </c>
      <c r="C24" s="422" t="s">
        <v>379</v>
      </c>
      <c r="D24" s="422" t="s">
        <v>379</v>
      </c>
      <c r="E24" s="422"/>
      <c r="F24" s="422" t="s">
        <v>379</v>
      </c>
      <c r="G24" s="422" t="s">
        <v>379</v>
      </c>
      <c r="H24" s="422" t="s">
        <v>379</v>
      </c>
      <c r="I24" s="423" t="s">
        <v>379</v>
      </c>
      <c r="J24" s="424" t="s">
        <v>0</v>
      </c>
    </row>
    <row r="25" spans="1:10" ht="14.4" customHeight="1" x14ac:dyDescent="0.3">
      <c r="A25" s="420" t="s">
        <v>453</v>
      </c>
      <c r="B25" s="421" t="s">
        <v>240</v>
      </c>
      <c r="C25" s="422">
        <v>63.551879999999002</v>
      </c>
      <c r="D25" s="422">
        <v>69.73563</v>
      </c>
      <c r="E25" s="422"/>
      <c r="F25" s="422">
        <v>46.762450000000001</v>
      </c>
      <c r="G25" s="422">
        <v>50.991600208537008</v>
      </c>
      <c r="H25" s="422">
        <v>-4.229150208537007</v>
      </c>
      <c r="I25" s="423">
        <v>0.91706182604112585</v>
      </c>
      <c r="J25" s="424" t="s">
        <v>1</v>
      </c>
    </row>
    <row r="26" spans="1:10" ht="14.4" customHeight="1" x14ac:dyDescent="0.3">
      <c r="A26" s="420" t="s">
        <v>453</v>
      </c>
      <c r="B26" s="421" t="s">
        <v>242</v>
      </c>
      <c r="C26" s="422">
        <v>0</v>
      </c>
      <c r="D26" s="422">
        <v>0</v>
      </c>
      <c r="E26" s="422"/>
      <c r="F26" s="422">
        <v>2.6030000000000002</v>
      </c>
      <c r="G26" s="422">
        <v>0.74121319592599999</v>
      </c>
      <c r="H26" s="422">
        <v>1.8617868040740002</v>
      </c>
      <c r="I26" s="423">
        <v>3.511810116586044</v>
      </c>
      <c r="J26" s="424" t="s">
        <v>1</v>
      </c>
    </row>
    <row r="27" spans="1:10" ht="14.4" customHeight="1" x14ac:dyDescent="0.3">
      <c r="A27" s="420" t="s">
        <v>453</v>
      </c>
      <c r="B27" s="421" t="s">
        <v>245</v>
      </c>
      <c r="C27" s="422">
        <v>0.14599999999999999</v>
      </c>
      <c r="D27" s="422">
        <v>0.56799999999999995</v>
      </c>
      <c r="E27" s="422"/>
      <c r="F27" s="422">
        <v>2.76</v>
      </c>
      <c r="G27" s="422">
        <v>0.2311188512415</v>
      </c>
      <c r="H27" s="422">
        <v>2.5288811487584999</v>
      </c>
      <c r="I27" s="423">
        <v>11.941907746486802</v>
      </c>
      <c r="J27" s="424" t="s">
        <v>1</v>
      </c>
    </row>
    <row r="28" spans="1:10" ht="14.4" customHeight="1" x14ac:dyDescent="0.3">
      <c r="A28" s="420" t="s">
        <v>453</v>
      </c>
      <c r="B28" s="421" t="s">
        <v>455</v>
      </c>
      <c r="C28" s="422">
        <v>63.697879999999003</v>
      </c>
      <c r="D28" s="422">
        <v>70.303629999999998</v>
      </c>
      <c r="E28" s="422"/>
      <c r="F28" s="422">
        <v>52.125450000000001</v>
      </c>
      <c r="G28" s="422">
        <v>51.963932255704506</v>
      </c>
      <c r="H28" s="422">
        <v>0.16151774429549448</v>
      </c>
      <c r="I28" s="423">
        <v>1.0031082663933264</v>
      </c>
      <c r="J28" s="424" t="s">
        <v>385</v>
      </c>
    </row>
    <row r="29" spans="1:10" ht="14.4" customHeight="1" x14ac:dyDescent="0.3">
      <c r="A29" s="420" t="s">
        <v>379</v>
      </c>
      <c r="B29" s="421" t="s">
        <v>379</v>
      </c>
      <c r="C29" s="422" t="s">
        <v>379</v>
      </c>
      <c r="D29" s="422" t="s">
        <v>379</v>
      </c>
      <c r="E29" s="422"/>
      <c r="F29" s="422" t="s">
        <v>379</v>
      </c>
      <c r="G29" s="422" t="s">
        <v>379</v>
      </c>
      <c r="H29" s="422" t="s">
        <v>379</v>
      </c>
      <c r="I29" s="423" t="s">
        <v>379</v>
      </c>
      <c r="J29" s="424" t="s">
        <v>386</v>
      </c>
    </row>
    <row r="30" spans="1:10" ht="14.4" customHeight="1" x14ac:dyDescent="0.3">
      <c r="A30" s="420" t="s">
        <v>377</v>
      </c>
      <c r="B30" s="421" t="s">
        <v>380</v>
      </c>
      <c r="C30" s="422">
        <v>990.83925999999997</v>
      </c>
      <c r="D30" s="422">
        <v>970.60228999999993</v>
      </c>
      <c r="E30" s="422"/>
      <c r="F30" s="422">
        <v>1455.4143900000008</v>
      </c>
      <c r="G30" s="422">
        <v>1235.1189167390266</v>
      </c>
      <c r="H30" s="422">
        <v>220.29547326097418</v>
      </c>
      <c r="I30" s="423">
        <v>1.1783597273715154</v>
      </c>
      <c r="J30" s="424" t="s">
        <v>381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5">
      <formula>$H14&gt;0</formula>
    </cfRule>
  </conditionalFormatting>
  <conditionalFormatting sqref="A14:A30">
    <cfRule type="expression" dxfId="16" priority="2">
      <formula>AND($J14&lt;&gt;"mezeraKL",$J14&lt;&gt;"")</formula>
    </cfRule>
  </conditionalFormatting>
  <conditionalFormatting sqref="I14:I30">
    <cfRule type="expression" dxfId="15" priority="6">
      <formula>$I14&gt;1</formula>
    </cfRule>
  </conditionalFormatting>
  <conditionalFormatting sqref="B14:B30">
    <cfRule type="expression" dxfId="14" priority="1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0 F14:I30">
    <cfRule type="expression" dxfId="11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59" t="s">
        <v>664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5"/>
      <c r="D3" s="356"/>
      <c r="E3" s="356"/>
      <c r="F3" s="356"/>
      <c r="G3" s="356"/>
      <c r="H3" s="116" t="s">
        <v>112</v>
      </c>
      <c r="I3" s="74">
        <f>IF(J3&lt;&gt;0,K3/J3,0)</f>
        <v>13.380475492201541</v>
      </c>
      <c r="J3" s="74">
        <f>SUBTOTAL(9,J5:J1048576)</f>
        <v>108771.5</v>
      </c>
      <c r="K3" s="75">
        <f>SUBTOTAL(9,K5:K1048576)</f>
        <v>1455414.39</v>
      </c>
    </row>
    <row r="4" spans="1:11" s="181" customFormat="1" ht="14.4" customHeight="1" thickBot="1" x14ac:dyDescent="0.35">
      <c r="A4" s="425" t="s">
        <v>4</v>
      </c>
      <c r="B4" s="426" t="s">
        <v>5</v>
      </c>
      <c r="C4" s="426" t="s">
        <v>0</v>
      </c>
      <c r="D4" s="426" t="s">
        <v>6</v>
      </c>
      <c r="E4" s="426" t="s">
        <v>7</v>
      </c>
      <c r="F4" s="426" t="s">
        <v>1</v>
      </c>
      <c r="G4" s="426" t="s">
        <v>57</v>
      </c>
      <c r="H4" s="427" t="s">
        <v>11</v>
      </c>
      <c r="I4" s="428" t="s">
        <v>119</v>
      </c>
      <c r="J4" s="428" t="s">
        <v>13</v>
      </c>
      <c r="K4" s="429" t="s">
        <v>127</v>
      </c>
    </row>
    <row r="5" spans="1:11" ht="14.4" customHeight="1" x14ac:dyDescent="0.3">
      <c r="A5" s="430" t="s">
        <v>377</v>
      </c>
      <c r="B5" s="431" t="s">
        <v>449</v>
      </c>
      <c r="C5" s="432" t="s">
        <v>382</v>
      </c>
      <c r="D5" s="433" t="s">
        <v>383</v>
      </c>
      <c r="E5" s="432" t="s">
        <v>654</v>
      </c>
      <c r="F5" s="433" t="s">
        <v>655</v>
      </c>
      <c r="G5" s="432" t="s">
        <v>456</v>
      </c>
      <c r="H5" s="432" t="s">
        <v>457</v>
      </c>
      <c r="I5" s="434">
        <v>260.3</v>
      </c>
      <c r="J5" s="434">
        <v>2</v>
      </c>
      <c r="K5" s="435">
        <v>520.6</v>
      </c>
    </row>
    <row r="6" spans="1:11" ht="14.4" customHeight="1" x14ac:dyDescent="0.3">
      <c r="A6" s="436" t="s">
        <v>377</v>
      </c>
      <c r="B6" s="437" t="s">
        <v>449</v>
      </c>
      <c r="C6" s="438" t="s">
        <v>382</v>
      </c>
      <c r="D6" s="439" t="s">
        <v>383</v>
      </c>
      <c r="E6" s="438" t="s">
        <v>654</v>
      </c>
      <c r="F6" s="439" t="s">
        <v>655</v>
      </c>
      <c r="G6" s="438" t="s">
        <v>458</v>
      </c>
      <c r="H6" s="438" t="s">
        <v>459</v>
      </c>
      <c r="I6" s="440">
        <v>46.32</v>
      </c>
      <c r="J6" s="440">
        <v>6</v>
      </c>
      <c r="K6" s="441">
        <v>277.92</v>
      </c>
    </row>
    <row r="7" spans="1:11" ht="14.4" customHeight="1" x14ac:dyDescent="0.3">
      <c r="A7" s="436" t="s">
        <v>377</v>
      </c>
      <c r="B7" s="437" t="s">
        <v>449</v>
      </c>
      <c r="C7" s="438" t="s">
        <v>382</v>
      </c>
      <c r="D7" s="439" t="s">
        <v>383</v>
      </c>
      <c r="E7" s="438" t="s">
        <v>654</v>
      </c>
      <c r="F7" s="439" t="s">
        <v>655</v>
      </c>
      <c r="G7" s="438" t="s">
        <v>460</v>
      </c>
      <c r="H7" s="438" t="s">
        <v>461</v>
      </c>
      <c r="I7" s="440">
        <v>13.02</v>
      </c>
      <c r="J7" s="440">
        <v>10</v>
      </c>
      <c r="K7" s="441">
        <v>130.19999999999999</v>
      </c>
    </row>
    <row r="8" spans="1:11" ht="14.4" customHeight="1" x14ac:dyDescent="0.3">
      <c r="A8" s="436" t="s">
        <v>377</v>
      </c>
      <c r="B8" s="437" t="s">
        <v>449</v>
      </c>
      <c r="C8" s="438" t="s">
        <v>382</v>
      </c>
      <c r="D8" s="439" t="s">
        <v>383</v>
      </c>
      <c r="E8" s="438" t="s">
        <v>656</v>
      </c>
      <c r="F8" s="439" t="s">
        <v>657</v>
      </c>
      <c r="G8" s="438" t="s">
        <v>462</v>
      </c>
      <c r="H8" s="438" t="s">
        <v>463</v>
      </c>
      <c r="I8" s="440">
        <v>90.21</v>
      </c>
      <c r="J8" s="440">
        <v>12.5</v>
      </c>
      <c r="K8" s="441">
        <v>1127.5999999999999</v>
      </c>
    </row>
    <row r="9" spans="1:11" ht="14.4" customHeight="1" x14ac:dyDescent="0.3">
      <c r="A9" s="436" t="s">
        <v>377</v>
      </c>
      <c r="B9" s="437" t="s">
        <v>449</v>
      </c>
      <c r="C9" s="438" t="s">
        <v>382</v>
      </c>
      <c r="D9" s="439" t="s">
        <v>383</v>
      </c>
      <c r="E9" s="438" t="s">
        <v>656</v>
      </c>
      <c r="F9" s="439" t="s">
        <v>657</v>
      </c>
      <c r="G9" s="438" t="s">
        <v>464</v>
      </c>
      <c r="H9" s="438" t="s">
        <v>465</v>
      </c>
      <c r="I9" s="440">
        <v>183.04999999999998</v>
      </c>
      <c r="J9" s="440">
        <v>8</v>
      </c>
      <c r="K9" s="441">
        <v>1464.53</v>
      </c>
    </row>
    <row r="10" spans="1:11" ht="14.4" customHeight="1" x14ac:dyDescent="0.3">
      <c r="A10" s="436" t="s">
        <v>377</v>
      </c>
      <c r="B10" s="437" t="s">
        <v>449</v>
      </c>
      <c r="C10" s="438" t="s">
        <v>382</v>
      </c>
      <c r="D10" s="439" t="s">
        <v>383</v>
      </c>
      <c r="E10" s="438" t="s">
        <v>656</v>
      </c>
      <c r="F10" s="439" t="s">
        <v>657</v>
      </c>
      <c r="G10" s="438" t="s">
        <v>466</v>
      </c>
      <c r="H10" s="438" t="s">
        <v>467</v>
      </c>
      <c r="I10" s="440">
        <v>0.81</v>
      </c>
      <c r="J10" s="440">
        <v>36000</v>
      </c>
      <c r="K10" s="441">
        <v>29245</v>
      </c>
    </row>
    <row r="11" spans="1:11" ht="14.4" customHeight="1" x14ac:dyDescent="0.3">
      <c r="A11" s="436" t="s">
        <v>377</v>
      </c>
      <c r="B11" s="437" t="s">
        <v>449</v>
      </c>
      <c r="C11" s="438" t="s">
        <v>382</v>
      </c>
      <c r="D11" s="439" t="s">
        <v>383</v>
      </c>
      <c r="E11" s="438" t="s">
        <v>656</v>
      </c>
      <c r="F11" s="439" t="s">
        <v>657</v>
      </c>
      <c r="G11" s="438" t="s">
        <v>468</v>
      </c>
      <c r="H11" s="438" t="s">
        <v>469</v>
      </c>
      <c r="I11" s="440">
        <v>56.167499999999997</v>
      </c>
      <c r="J11" s="440">
        <v>450</v>
      </c>
      <c r="K11" s="441">
        <v>25324.719999999998</v>
      </c>
    </row>
    <row r="12" spans="1:11" ht="14.4" customHeight="1" x14ac:dyDescent="0.3">
      <c r="A12" s="436" t="s">
        <v>377</v>
      </c>
      <c r="B12" s="437" t="s">
        <v>449</v>
      </c>
      <c r="C12" s="438" t="s">
        <v>382</v>
      </c>
      <c r="D12" s="439" t="s">
        <v>383</v>
      </c>
      <c r="E12" s="438" t="s">
        <v>656</v>
      </c>
      <c r="F12" s="439" t="s">
        <v>657</v>
      </c>
      <c r="G12" s="438" t="s">
        <v>470</v>
      </c>
      <c r="H12" s="438" t="s">
        <v>471</v>
      </c>
      <c r="I12" s="440">
        <v>2.91</v>
      </c>
      <c r="J12" s="440">
        <v>100</v>
      </c>
      <c r="K12" s="441">
        <v>291</v>
      </c>
    </row>
    <row r="13" spans="1:11" ht="14.4" customHeight="1" x14ac:dyDescent="0.3">
      <c r="A13" s="436" t="s">
        <v>377</v>
      </c>
      <c r="B13" s="437" t="s">
        <v>449</v>
      </c>
      <c r="C13" s="438" t="s">
        <v>382</v>
      </c>
      <c r="D13" s="439" t="s">
        <v>383</v>
      </c>
      <c r="E13" s="438" t="s">
        <v>656</v>
      </c>
      <c r="F13" s="439" t="s">
        <v>657</v>
      </c>
      <c r="G13" s="438" t="s">
        <v>472</v>
      </c>
      <c r="H13" s="438" t="s">
        <v>473</v>
      </c>
      <c r="I13" s="440">
        <v>21.23</v>
      </c>
      <c r="J13" s="440">
        <v>10</v>
      </c>
      <c r="K13" s="441">
        <v>212.3</v>
      </c>
    </row>
    <row r="14" spans="1:11" ht="14.4" customHeight="1" x14ac:dyDescent="0.3">
      <c r="A14" s="436" t="s">
        <v>377</v>
      </c>
      <c r="B14" s="437" t="s">
        <v>449</v>
      </c>
      <c r="C14" s="438" t="s">
        <v>382</v>
      </c>
      <c r="D14" s="439" t="s">
        <v>383</v>
      </c>
      <c r="E14" s="438" t="s">
        <v>656</v>
      </c>
      <c r="F14" s="439" t="s">
        <v>657</v>
      </c>
      <c r="G14" s="438" t="s">
        <v>474</v>
      </c>
      <c r="H14" s="438" t="s">
        <v>475</v>
      </c>
      <c r="I14" s="440">
        <v>1.97</v>
      </c>
      <c r="J14" s="440">
        <v>200</v>
      </c>
      <c r="K14" s="441">
        <v>393.25</v>
      </c>
    </row>
    <row r="15" spans="1:11" ht="14.4" customHeight="1" x14ac:dyDescent="0.3">
      <c r="A15" s="436" t="s">
        <v>377</v>
      </c>
      <c r="B15" s="437" t="s">
        <v>449</v>
      </c>
      <c r="C15" s="438" t="s">
        <v>382</v>
      </c>
      <c r="D15" s="439" t="s">
        <v>383</v>
      </c>
      <c r="E15" s="438" t="s">
        <v>656</v>
      </c>
      <c r="F15" s="439" t="s">
        <v>657</v>
      </c>
      <c r="G15" s="438" t="s">
        <v>476</v>
      </c>
      <c r="H15" s="438" t="s">
        <v>477</v>
      </c>
      <c r="I15" s="440">
        <v>2.0499999999999998</v>
      </c>
      <c r="J15" s="440">
        <v>480</v>
      </c>
      <c r="K15" s="441">
        <v>986.1</v>
      </c>
    </row>
    <row r="16" spans="1:11" ht="14.4" customHeight="1" x14ac:dyDescent="0.3">
      <c r="A16" s="436" t="s">
        <v>377</v>
      </c>
      <c r="B16" s="437" t="s">
        <v>449</v>
      </c>
      <c r="C16" s="438" t="s">
        <v>382</v>
      </c>
      <c r="D16" s="439" t="s">
        <v>383</v>
      </c>
      <c r="E16" s="438" t="s">
        <v>656</v>
      </c>
      <c r="F16" s="439" t="s">
        <v>657</v>
      </c>
      <c r="G16" s="438" t="s">
        <v>478</v>
      </c>
      <c r="H16" s="438" t="s">
        <v>479</v>
      </c>
      <c r="I16" s="440">
        <v>2.06</v>
      </c>
      <c r="J16" s="440">
        <v>500</v>
      </c>
      <c r="K16" s="441">
        <v>1030.68</v>
      </c>
    </row>
    <row r="17" spans="1:11" ht="14.4" customHeight="1" x14ac:dyDescent="0.3">
      <c r="A17" s="436" t="s">
        <v>377</v>
      </c>
      <c r="B17" s="437" t="s">
        <v>449</v>
      </c>
      <c r="C17" s="438" t="s">
        <v>382</v>
      </c>
      <c r="D17" s="439" t="s">
        <v>383</v>
      </c>
      <c r="E17" s="438" t="s">
        <v>656</v>
      </c>
      <c r="F17" s="439" t="s">
        <v>657</v>
      </c>
      <c r="G17" s="438" t="s">
        <v>480</v>
      </c>
      <c r="H17" s="438" t="s">
        <v>481</v>
      </c>
      <c r="I17" s="440">
        <v>6.52</v>
      </c>
      <c r="J17" s="440">
        <v>400</v>
      </c>
      <c r="K17" s="441">
        <v>2609</v>
      </c>
    </row>
    <row r="18" spans="1:11" ht="14.4" customHeight="1" x14ac:dyDescent="0.3">
      <c r="A18" s="436" t="s">
        <v>377</v>
      </c>
      <c r="B18" s="437" t="s">
        <v>449</v>
      </c>
      <c r="C18" s="438" t="s">
        <v>382</v>
      </c>
      <c r="D18" s="439" t="s">
        <v>383</v>
      </c>
      <c r="E18" s="438" t="s">
        <v>656</v>
      </c>
      <c r="F18" s="439" t="s">
        <v>657</v>
      </c>
      <c r="G18" s="438" t="s">
        <v>482</v>
      </c>
      <c r="H18" s="438" t="s">
        <v>483</v>
      </c>
      <c r="I18" s="440">
        <v>1524.6</v>
      </c>
      <c r="J18" s="440">
        <v>1</v>
      </c>
      <c r="K18" s="441">
        <v>1524.6</v>
      </c>
    </row>
    <row r="19" spans="1:11" ht="14.4" customHeight="1" x14ac:dyDescent="0.3">
      <c r="A19" s="436" t="s">
        <v>377</v>
      </c>
      <c r="B19" s="437" t="s">
        <v>449</v>
      </c>
      <c r="C19" s="438" t="s">
        <v>382</v>
      </c>
      <c r="D19" s="439" t="s">
        <v>383</v>
      </c>
      <c r="E19" s="438" t="s">
        <v>656</v>
      </c>
      <c r="F19" s="439" t="s">
        <v>657</v>
      </c>
      <c r="G19" s="438" t="s">
        <v>484</v>
      </c>
      <c r="H19" s="438" t="s">
        <v>485</v>
      </c>
      <c r="I19" s="440">
        <v>163.59</v>
      </c>
      <c r="J19" s="440">
        <v>2</v>
      </c>
      <c r="K19" s="441">
        <v>327.18</v>
      </c>
    </row>
    <row r="20" spans="1:11" ht="14.4" customHeight="1" x14ac:dyDescent="0.3">
      <c r="A20" s="436" t="s">
        <v>377</v>
      </c>
      <c r="B20" s="437" t="s">
        <v>449</v>
      </c>
      <c r="C20" s="438" t="s">
        <v>382</v>
      </c>
      <c r="D20" s="439" t="s">
        <v>383</v>
      </c>
      <c r="E20" s="438" t="s">
        <v>658</v>
      </c>
      <c r="F20" s="439" t="s">
        <v>659</v>
      </c>
      <c r="G20" s="438" t="s">
        <v>486</v>
      </c>
      <c r="H20" s="438" t="s">
        <v>487</v>
      </c>
      <c r="I20" s="440">
        <v>83.05</v>
      </c>
      <c r="J20" s="440">
        <v>3</v>
      </c>
      <c r="K20" s="441">
        <v>249.16</v>
      </c>
    </row>
    <row r="21" spans="1:11" ht="14.4" customHeight="1" x14ac:dyDescent="0.3">
      <c r="A21" s="436" t="s">
        <v>377</v>
      </c>
      <c r="B21" s="437" t="s">
        <v>449</v>
      </c>
      <c r="C21" s="438" t="s">
        <v>382</v>
      </c>
      <c r="D21" s="439" t="s">
        <v>383</v>
      </c>
      <c r="E21" s="438" t="s">
        <v>658</v>
      </c>
      <c r="F21" s="439" t="s">
        <v>659</v>
      </c>
      <c r="G21" s="438" t="s">
        <v>488</v>
      </c>
      <c r="H21" s="438" t="s">
        <v>489</v>
      </c>
      <c r="I21" s="440">
        <v>0.9</v>
      </c>
      <c r="J21" s="440">
        <v>2000</v>
      </c>
      <c r="K21" s="441">
        <v>1807.74</v>
      </c>
    </row>
    <row r="22" spans="1:11" ht="14.4" customHeight="1" x14ac:dyDescent="0.3">
      <c r="A22" s="436" t="s">
        <v>377</v>
      </c>
      <c r="B22" s="437" t="s">
        <v>449</v>
      </c>
      <c r="C22" s="438" t="s">
        <v>382</v>
      </c>
      <c r="D22" s="439" t="s">
        <v>383</v>
      </c>
      <c r="E22" s="438" t="s">
        <v>658</v>
      </c>
      <c r="F22" s="439" t="s">
        <v>659</v>
      </c>
      <c r="G22" s="438" t="s">
        <v>490</v>
      </c>
      <c r="H22" s="438" t="s">
        <v>491</v>
      </c>
      <c r="I22" s="440">
        <v>15717.9</v>
      </c>
      <c r="J22" s="440">
        <v>4</v>
      </c>
      <c r="K22" s="441">
        <v>62871.6</v>
      </c>
    </row>
    <row r="23" spans="1:11" ht="14.4" customHeight="1" x14ac:dyDescent="0.3">
      <c r="A23" s="436" t="s">
        <v>377</v>
      </c>
      <c r="B23" s="437" t="s">
        <v>449</v>
      </c>
      <c r="C23" s="438" t="s">
        <v>382</v>
      </c>
      <c r="D23" s="439" t="s">
        <v>383</v>
      </c>
      <c r="E23" s="438" t="s">
        <v>658</v>
      </c>
      <c r="F23" s="439" t="s">
        <v>659</v>
      </c>
      <c r="G23" s="438" t="s">
        <v>492</v>
      </c>
      <c r="H23" s="438" t="s">
        <v>493</v>
      </c>
      <c r="I23" s="440">
        <v>0.65</v>
      </c>
      <c r="J23" s="440">
        <v>40000</v>
      </c>
      <c r="K23" s="441">
        <v>26136</v>
      </c>
    </row>
    <row r="24" spans="1:11" ht="14.4" customHeight="1" x14ac:dyDescent="0.3">
      <c r="A24" s="436" t="s">
        <v>377</v>
      </c>
      <c r="B24" s="437" t="s">
        <v>449</v>
      </c>
      <c r="C24" s="438" t="s">
        <v>382</v>
      </c>
      <c r="D24" s="439" t="s">
        <v>383</v>
      </c>
      <c r="E24" s="438" t="s">
        <v>658</v>
      </c>
      <c r="F24" s="439" t="s">
        <v>659</v>
      </c>
      <c r="G24" s="438" t="s">
        <v>494</v>
      </c>
      <c r="H24" s="438" t="s">
        <v>495</v>
      </c>
      <c r="I24" s="440">
        <v>7.26</v>
      </c>
      <c r="J24" s="440">
        <v>720</v>
      </c>
      <c r="K24" s="441">
        <v>5224.32</v>
      </c>
    </row>
    <row r="25" spans="1:11" ht="14.4" customHeight="1" x14ac:dyDescent="0.3">
      <c r="A25" s="436" t="s">
        <v>377</v>
      </c>
      <c r="B25" s="437" t="s">
        <v>449</v>
      </c>
      <c r="C25" s="438" t="s">
        <v>382</v>
      </c>
      <c r="D25" s="439" t="s">
        <v>383</v>
      </c>
      <c r="E25" s="438" t="s">
        <v>658</v>
      </c>
      <c r="F25" s="439" t="s">
        <v>659</v>
      </c>
      <c r="G25" s="438" t="s">
        <v>496</v>
      </c>
      <c r="H25" s="438" t="s">
        <v>497</v>
      </c>
      <c r="I25" s="440">
        <v>1.37</v>
      </c>
      <c r="J25" s="440">
        <v>1000</v>
      </c>
      <c r="K25" s="441">
        <v>1366.09</v>
      </c>
    </row>
    <row r="26" spans="1:11" ht="14.4" customHeight="1" x14ac:dyDescent="0.3">
      <c r="A26" s="436" t="s">
        <v>377</v>
      </c>
      <c r="B26" s="437" t="s">
        <v>449</v>
      </c>
      <c r="C26" s="438" t="s">
        <v>382</v>
      </c>
      <c r="D26" s="439" t="s">
        <v>383</v>
      </c>
      <c r="E26" s="438" t="s">
        <v>658</v>
      </c>
      <c r="F26" s="439" t="s">
        <v>659</v>
      </c>
      <c r="G26" s="438" t="s">
        <v>498</v>
      </c>
      <c r="H26" s="438" t="s">
        <v>499</v>
      </c>
      <c r="I26" s="440">
        <v>2.82</v>
      </c>
      <c r="J26" s="440">
        <v>500</v>
      </c>
      <c r="K26" s="441">
        <v>1410</v>
      </c>
    </row>
    <row r="27" spans="1:11" ht="14.4" customHeight="1" x14ac:dyDescent="0.3">
      <c r="A27" s="436" t="s">
        <v>377</v>
      </c>
      <c r="B27" s="437" t="s">
        <v>449</v>
      </c>
      <c r="C27" s="438" t="s">
        <v>382</v>
      </c>
      <c r="D27" s="439" t="s">
        <v>383</v>
      </c>
      <c r="E27" s="438" t="s">
        <v>658</v>
      </c>
      <c r="F27" s="439" t="s">
        <v>659</v>
      </c>
      <c r="G27" s="438" t="s">
        <v>500</v>
      </c>
      <c r="H27" s="438" t="s">
        <v>501</v>
      </c>
      <c r="I27" s="440">
        <v>0.27</v>
      </c>
      <c r="J27" s="440">
        <v>4000</v>
      </c>
      <c r="K27" s="441">
        <v>1064.8</v>
      </c>
    </row>
    <row r="28" spans="1:11" ht="14.4" customHeight="1" x14ac:dyDescent="0.3">
      <c r="A28" s="436" t="s">
        <v>377</v>
      </c>
      <c r="B28" s="437" t="s">
        <v>449</v>
      </c>
      <c r="C28" s="438" t="s">
        <v>382</v>
      </c>
      <c r="D28" s="439" t="s">
        <v>383</v>
      </c>
      <c r="E28" s="438" t="s">
        <v>658</v>
      </c>
      <c r="F28" s="439" t="s">
        <v>659</v>
      </c>
      <c r="G28" s="438" t="s">
        <v>502</v>
      </c>
      <c r="H28" s="438" t="s">
        <v>503</v>
      </c>
      <c r="I28" s="440">
        <v>9.5500000000000007</v>
      </c>
      <c r="J28" s="440">
        <v>1000</v>
      </c>
      <c r="K28" s="441">
        <v>9554.64</v>
      </c>
    </row>
    <row r="29" spans="1:11" ht="14.4" customHeight="1" x14ac:dyDescent="0.3">
      <c r="A29" s="436" t="s">
        <v>377</v>
      </c>
      <c r="B29" s="437" t="s">
        <v>449</v>
      </c>
      <c r="C29" s="438" t="s">
        <v>382</v>
      </c>
      <c r="D29" s="439" t="s">
        <v>383</v>
      </c>
      <c r="E29" s="438" t="s">
        <v>658</v>
      </c>
      <c r="F29" s="439" t="s">
        <v>659</v>
      </c>
      <c r="G29" s="438" t="s">
        <v>504</v>
      </c>
      <c r="H29" s="438" t="s">
        <v>505</v>
      </c>
      <c r="I29" s="440">
        <v>6.05</v>
      </c>
      <c r="J29" s="440">
        <v>7000</v>
      </c>
      <c r="K29" s="441">
        <v>42350</v>
      </c>
    </row>
    <row r="30" spans="1:11" ht="14.4" customHeight="1" x14ac:dyDescent="0.3">
      <c r="A30" s="436" t="s">
        <v>377</v>
      </c>
      <c r="B30" s="437" t="s">
        <v>449</v>
      </c>
      <c r="C30" s="438" t="s">
        <v>382</v>
      </c>
      <c r="D30" s="439" t="s">
        <v>383</v>
      </c>
      <c r="E30" s="438" t="s">
        <v>658</v>
      </c>
      <c r="F30" s="439" t="s">
        <v>659</v>
      </c>
      <c r="G30" s="438" t="s">
        <v>506</v>
      </c>
      <c r="H30" s="438" t="s">
        <v>507</v>
      </c>
      <c r="I30" s="440">
        <v>88.38</v>
      </c>
      <c r="J30" s="440">
        <v>3</v>
      </c>
      <c r="K30" s="441">
        <v>265.14</v>
      </c>
    </row>
    <row r="31" spans="1:11" ht="14.4" customHeight="1" x14ac:dyDescent="0.3">
      <c r="A31" s="436" t="s">
        <v>377</v>
      </c>
      <c r="B31" s="437" t="s">
        <v>449</v>
      </c>
      <c r="C31" s="438" t="s">
        <v>382</v>
      </c>
      <c r="D31" s="439" t="s">
        <v>383</v>
      </c>
      <c r="E31" s="438" t="s">
        <v>660</v>
      </c>
      <c r="F31" s="439" t="s">
        <v>661</v>
      </c>
      <c r="G31" s="438" t="s">
        <v>508</v>
      </c>
      <c r="H31" s="438" t="s">
        <v>509</v>
      </c>
      <c r="I31" s="440">
        <v>10.55</v>
      </c>
      <c r="J31" s="440">
        <v>40</v>
      </c>
      <c r="K31" s="441">
        <v>422.05</v>
      </c>
    </row>
    <row r="32" spans="1:11" ht="14.4" customHeight="1" x14ac:dyDescent="0.3">
      <c r="A32" s="436" t="s">
        <v>377</v>
      </c>
      <c r="B32" s="437" t="s">
        <v>449</v>
      </c>
      <c r="C32" s="438" t="s">
        <v>382</v>
      </c>
      <c r="D32" s="439" t="s">
        <v>383</v>
      </c>
      <c r="E32" s="438" t="s">
        <v>660</v>
      </c>
      <c r="F32" s="439" t="s">
        <v>661</v>
      </c>
      <c r="G32" s="438" t="s">
        <v>510</v>
      </c>
      <c r="H32" s="438" t="s">
        <v>511</v>
      </c>
      <c r="I32" s="440">
        <v>7.51</v>
      </c>
      <c r="J32" s="440">
        <v>20</v>
      </c>
      <c r="K32" s="441">
        <v>150.19999999999999</v>
      </c>
    </row>
    <row r="33" spans="1:11" ht="14.4" customHeight="1" x14ac:dyDescent="0.3">
      <c r="A33" s="436" t="s">
        <v>377</v>
      </c>
      <c r="B33" s="437" t="s">
        <v>449</v>
      </c>
      <c r="C33" s="438" t="s">
        <v>382</v>
      </c>
      <c r="D33" s="439" t="s">
        <v>383</v>
      </c>
      <c r="E33" s="438" t="s">
        <v>660</v>
      </c>
      <c r="F33" s="439" t="s">
        <v>661</v>
      </c>
      <c r="G33" s="438" t="s">
        <v>512</v>
      </c>
      <c r="H33" s="438" t="s">
        <v>513</v>
      </c>
      <c r="I33" s="440">
        <v>0.69</v>
      </c>
      <c r="J33" s="440">
        <v>4000</v>
      </c>
      <c r="K33" s="441">
        <v>2760</v>
      </c>
    </row>
    <row r="34" spans="1:11" ht="14.4" customHeight="1" x14ac:dyDescent="0.3">
      <c r="A34" s="436" t="s">
        <v>377</v>
      </c>
      <c r="B34" s="437" t="s">
        <v>449</v>
      </c>
      <c r="C34" s="438" t="s">
        <v>382</v>
      </c>
      <c r="D34" s="439" t="s">
        <v>383</v>
      </c>
      <c r="E34" s="438" t="s">
        <v>660</v>
      </c>
      <c r="F34" s="439" t="s">
        <v>661</v>
      </c>
      <c r="G34" s="438" t="s">
        <v>514</v>
      </c>
      <c r="H34" s="438" t="s">
        <v>515</v>
      </c>
      <c r="I34" s="440">
        <v>0.69</v>
      </c>
      <c r="J34" s="440">
        <v>1000</v>
      </c>
      <c r="K34" s="441">
        <v>690</v>
      </c>
    </row>
    <row r="35" spans="1:11" ht="14.4" customHeight="1" x14ac:dyDescent="0.3">
      <c r="A35" s="436" t="s">
        <v>377</v>
      </c>
      <c r="B35" s="437" t="s">
        <v>449</v>
      </c>
      <c r="C35" s="438" t="s">
        <v>382</v>
      </c>
      <c r="D35" s="439" t="s">
        <v>383</v>
      </c>
      <c r="E35" s="438" t="s">
        <v>660</v>
      </c>
      <c r="F35" s="439" t="s">
        <v>661</v>
      </c>
      <c r="G35" s="438" t="s">
        <v>516</v>
      </c>
      <c r="H35" s="438" t="s">
        <v>517</v>
      </c>
      <c r="I35" s="440">
        <v>0.69</v>
      </c>
      <c r="J35" s="440">
        <v>5000</v>
      </c>
      <c r="K35" s="441">
        <v>3450</v>
      </c>
    </row>
    <row r="36" spans="1:11" ht="14.4" customHeight="1" x14ac:dyDescent="0.3">
      <c r="A36" s="436" t="s">
        <v>377</v>
      </c>
      <c r="B36" s="437" t="s">
        <v>449</v>
      </c>
      <c r="C36" s="438" t="s">
        <v>382</v>
      </c>
      <c r="D36" s="439" t="s">
        <v>383</v>
      </c>
      <c r="E36" s="438" t="s">
        <v>660</v>
      </c>
      <c r="F36" s="439" t="s">
        <v>661</v>
      </c>
      <c r="G36" s="438" t="s">
        <v>518</v>
      </c>
      <c r="H36" s="438" t="s">
        <v>519</v>
      </c>
      <c r="I36" s="440">
        <v>6.24</v>
      </c>
      <c r="J36" s="440">
        <v>40</v>
      </c>
      <c r="K36" s="441">
        <v>249.6</v>
      </c>
    </row>
    <row r="37" spans="1:11" ht="14.4" customHeight="1" x14ac:dyDescent="0.3">
      <c r="A37" s="436" t="s">
        <v>377</v>
      </c>
      <c r="B37" s="437" t="s">
        <v>449</v>
      </c>
      <c r="C37" s="438" t="s">
        <v>382</v>
      </c>
      <c r="D37" s="439" t="s">
        <v>383</v>
      </c>
      <c r="E37" s="438" t="s">
        <v>662</v>
      </c>
      <c r="F37" s="439" t="s">
        <v>663</v>
      </c>
      <c r="G37" s="438" t="s">
        <v>520</v>
      </c>
      <c r="H37" s="438" t="s">
        <v>521</v>
      </c>
      <c r="I37" s="440">
        <v>19735.027999999998</v>
      </c>
      <c r="J37" s="440">
        <v>5</v>
      </c>
      <c r="K37" s="441">
        <v>98675.14</v>
      </c>
    </row>
    <row r="38" spans="1:11" ht="14.4" customHeight="1" x14ac:dyDescent="0.3">
      <c r="A38" s="436" t="s">
        <v>377</v>
      </c>
      <c r="B38" s="437" t="s">
        <v>449</v>
      </c>
      <c r="C38" s="438" t="s">
        <v>382</v>
      </c>
      <c r="D38" s="439" t="s">
        <v>383</v>
      </c>
      <c r="E38" s="438" t="s">
        <v>662</v>
      </c>
      <c r="F38" s="439" t="s">
        <v>663</v>
      </c>
      <c r="G38" s="438" t="s">
        <v>522</v>
      </c>
      <c r="H38" s="438" t="s">
        <v>523</v>
      </c>
      <c r="I38" s="440">
        <v>461</v>
      </c>
      <c r="J38" s="440">
        <v>20</v>
      </c>
      <c r="K38" s="441">
        <v>9220</v>
      </c>
    </row>
    <row r="39" spans="1:11" ht="14.4" customHeight="1" x14ac:dyDescent="0.3">
      <c r="A39" s="436" t="s">
        <v>377</v>
      </c>
      <c r="B39" s="437" t="s">
        <v>449</v>
      </c>
      <c r="C39" s="438" t="s">
        <v>382</v>
      </c>
      <c r="D39" s="439" t="s">
        <v>383</v>
      </c>
      <c r="E39" s="438" t="s">
        <v>662</v>
      </c>
      <c r="F39" s="439" t="s">
        <v>663</v>
      </c>
      <c r="G39" s="438" t="s">
        <v>524</v>
      </c>
      <c r="H39" s="438" t="s">
        <v>525</v>
      </c>
      <c r="I39" s="440">
        <v>991.63</v>
      </c>
      <c r="J39" s="440">
        <v>5</v>
      </c>
      <c r="K39" s="441">
        <v>4958.1499999999996</v>
      </c>
    </row>
    <row r="40" spans="1:11" ht="14.4" customHeight="1" x14ac:dyDescent="0.3">
      <c r="A40" s="436" t="s">
        <v>377</v>
      </c>
      <c r="B40" s="437" t="s">
        <v>449</v>
      </c>
      <c r="C40" s="438" t="s">
        <v>382</v>
      </c>
      <c r="D40" s="439" t="s">
        <v>383</v>
      </c>
      <c r="E40" s="438" t="s">
        <v>662</v>
      </c>
      <c r="F40" s="439" t="s">
        <v>663</v>
      </c>
      <c r="G40" s="438" t="s">
        <v>526</v>
      </c>
      <c r="H40" s="438" t="s">
        <v>527</v>
      </c>
      <c r="I40" s="440">
        <v>15652.56</v>
      </c>
      <c r="J40" s="440">
        <v>6</v>
      </c>
      <c r="K40" s="441">
        <v>93915.36</v>
      </c>
    </row>
    <row r="41" spans="1:11" ht="14.4" customHeight="1" x14ac:dyDescent="0.3">
      <c r="A41" s="436" t="s">
        <v>377</v>
      </c>
      <c r="B41" s="437" t="s">
        <v>449</v>
      </c>
      <c r="C41" s="438" t="s">
        <v>382</v>
      </c>
      <c r="D41" s="439" t="s">
        <v>383</v>
      </c>
      <c r="E41" s="438" t="s">
        <v>662</v>
      </c>
      <c r="F41" s="439" t="s">
        <v>663</v>
      </c>
      <c r="G41" s="438" t="s">
        <v>528</v>
      </c>
      <c r="H41" s="438" t="s">
        <v>529</v>
      </c>
      <c r="I41" s="440">
        <v>439.23</v>
      </c>
      <c r="J41" s="440">
        <v>6</v>
      </c>
      <c r="K41" s="441">
        <v>2635.37</v>
      </c>
    </row>
    <row r="42" spans="1:11" ht="14.4" customHeight="1" x14ac:dyDescent="0.3">
      <c r="A42" s="436" t="s">
        <v>377</v>
      </c>
      <c r="B42" s="437" t="s">
        <v>449</v>
      </c>
      <c r="C42" s="438" t="s">
        <v>382</v>
      </c>
      <c r="D42" s="439" t="s">
        <v>383</v>
      </c>
      <c r="E42" s="438" t="s">
        <v>662</v>
      </c>
      <c r="F42" s="439" t="s">
        <v>663</v>
      </c>
      <c r="G42" s="438" t="s">
        <v>530</v>
      </c>
      <c r="H42" s="438" t="s">
        <v>531</v>
      </c>
      <c r="I42" s="440">
        <v>7332.9066666666668</v>
      </c>
      <c r="J42" s="440">
        <v>3</v>
      </c>
      <c r="K42" s="441">
        <v>21998.720000000001</v>
      </c>
    </row>
    <row r="43" spans="1:11" ht="14.4" customHeight="1" x14ac:dyDescent="0.3">
      <c r="A43" s="436" t="s">
        <v>377</v>
      </c>
      <c r="B43" s="437" t="s">
        <v>449</v>
      </c>
      <c r="C43" s="438" t="s">
        <v>382</v>
      </c>
      <c r="D43" s="439" t="s">
        <v>383</v>
      </c>
      <c r="E43" s="438" t="s">
        <v>662</v>
      </c>
      <c r="F43" s="439" t="s">
        <v>663</v>
      </c>
      <c r="G43" s="438" t="s">
        <v>532</v>
      </c>
      <c r="H43" s="438" t="s">
        <v>533</v>
      </c>
      <c r="I43" s="440">
        <v>356.63</v>
      </c>
      <c r="J43" s="440">
        <v>5</v>
      </c>
      <c r="K43" s="441">
        <v>1783.13</v>
      </c>
    </row>
    <row r="44" spans="1:11" ht="14.4" customHeight="1" x14ac:dyDescent="0.3">
      <c r="A44" s="436" t="s">
        <v>377</v>
      </c>
      <c r="B44" s="437" t="s">
        <v>449</v>
      </c>
      <c r="C44" s="438" t="s">
        <v>382</v>
      </c>
      <c r="D44" s="439" t="s">
        <v>383</v>
      </c>
      <c r="E44" s="438" t="s">
        <v>662</v>
      </c>
      <c r="F44" s="439" t="s">
        <v>663</v>
      </c>
      <c r="G44" s="438" t="s">
        <v>534</v>
      </c>
      <c r="H44" s="438" t="s">
        <v>535</v>
      </c>
      <c r="I44" s="440">
        <v>646.15</v>
      </c>
      <c r="J44" s="440">
        <v>3</v>
      </c>
      <c r="K44" s="441">
        <v>1938.46</v>
      </c>
    </row>
    <row r="45" spans="1:11" ht="14.4" customHeight="1" x14ac:dyDescent="0.3">
      <c r="A45" s="436" t="s">
        <v>377</v>
      </c>
      <c r="B45" s="437" t="s">
        <v>449</v>
      </c>
      <c r="C45" s="438" t="s">
        <v>382</v>
      </c>
      <c r="D45" s="439" t="s">
        <v>383</v>
      </c>
      <c r="E45" s="438" t="s">
        <v>662</v>
      </c>
      <c r="F45" s="439" t="s">
        <v>663</v>
      </c>
      <c r="G45" s="438" t="s">
        <v>536</v>
      </c>
      <c r="H45" s="438" t="s">
        <v>537</v>
      </c>
      <c r="I45" s="440">
        <v>617.1</v>
      </c>
      <c r="J45" s="440">
        <v>30</v>
      </c>
      <c r="K45" s="441">
        <v>18513</v>
      </c>
    </row>
    <row r="46" spans="1:11" ht="14.4" customHeight="1" x14ac:dyDescent="0.3">
      <c r="A46" s="436" t="s">
        <v>377</v>
      </c>
      <c r="B46" s="437" t="s">
        <v>449</v>
      </c>
      <c r="C46" s="438" t="s">
        <v>382</v>
      </c>
      <c r="D46" s="439" t="s">
        <v>383</v>
      </c>
      <c r="E46" s="438" t="s">
        <v>662</v>
      </c>
      <c r="F46" s="439" t="s">
        <v>663</v>
      </c>
      <c r="G46" s="438" t="s">
        <v>538</v>
      </c>
      <c r="H46" s="438" t="s">
        <v>539</v>
      </c>
      <c r="I46" s="440">
        <v>79.5</v>
      </c>
      <c r="J46" s="440">
        <v>3</v>
      </c>
      <c r="K46" s="441">
        <v>238.49</v>
      </c>
    </row>
    <row r="47" spans="1:11" ht="14.4" customHeight="1" x14ac:dyDescent="0.3">
      <c r="A47" s="436" t="s">
        <v>377</v>
      </c>
      <c r="B47" s="437" t="s">
        <v>449</v>
      </c>
      <c r="C47" s="438" t="s">
        <v>382</v>
      </c>
      <c r="D47" s="439" t="s">
        <v>383</v>
      </c>
      <c r="E47" s="438" t="s">
        <v>662</v>
      </c>
      <c r="F47" s="439" t="s">
        <v>663</v>
      </c>
      <c r="G47" s="438" t="s">
        <v>540</v>
      </c>
      <c r="H47" s="438" t="s">
        <v>541</v>
      </c>
      <c r="I47" s="440">
        <v>1645.3</v>
      </c>
      <c r="J47" s="440">
        <v>18</v>
      </c>
      <c r="K47" s="441">
        <v>29615.360000000001</v>
      </c>
    </row>
    <row r="48" spans="1:11" ht="14.4" customHeight="1" x14ac:dyDescent="0.3">
      <c r="A48" s="436" t="s">
        <v>377</v>
      </c>
      <c r="B48" s="437" t="s">
        <v>449</v>
      </c>
      <c r="C48" s="438" t="s">
        <v>382</v>
      </c>
      <c r="D48" s="439" t="s">
        <v>383</v>
      </c>
      <c r="E48" s="438" t="s">
        <v>662</v>
      </c>
      <c r="F48" s="439" t="s">
        <v>663</v>
      </c>
      <c r="G48" s="438" t="s">
        <v>542</v>
      </c>
      <c r="H48" s="438" t="s">
        <v>543</v>
      </c>
      <c r="I48" s="440">
        <v>9776.7999999999993</v>
      </c>
      <c r="J48" s="440">
        <v>3</v>
      </c>
      <c r="K48" s="441">
        <v>29330.399999999998</v>
      </c>
    </row>
    <row r="49" spans="1:11" ht="14.4" customHeight="1" x14ac:dyDescent="0.3">
      <c r="A49" s="436" t="s">
        <v>377</v>
      </c>
      <c r="B49" s="437" t="s">
        <v>449</v>
      </c>
      <c r="C49" s="438" t="s">
        <v>382</v>
      </c>
      <c r="D49" s="439" t="s">
        <v>383</v>
      </c>
      <c r="E49" s="438" t="s">
        <v>662</v>
      </c>
      <c r="F49" s="439" t="s">
        <v>663</v>
      </c>
      <c r="G49" s="438" t="s">
        <v>544</v>
      </c>
      <c r="H49" s="438" t="s">
        <v>545</v>
      </c>
      <c r="I49" s="440">
        <v>90.27</v>
      </c>
      <c r="J49" s="440">
        <v>10</v>
      </c>
      <c r="K49" s="441">
        <v>902.66</v>
      </c>
    </row>
    <row r="50" spans="1:11" ht="14.4" customHeight="1" x14ac:dyDescent="0.3">
      <c r="A50" s="436" t="s">
        <v>377</v>
      </c>
      <c r="B50" s="437" t="s">
        <v>449</v>
      </c>
      <c r="C50" s="438" t="s">
        <v>382</v>
      </c>
      <c r="D50" s="439" t="s">
        <v>383</v>
      </c>
      <c r="E50" s="438" t="s">
        <v>662</v>
      </c>
      <c r="F50" s="439" t="s">
        <v>663</v>
      </c>
      <c r="G50" s="438" t="s">
        <v>546</v>
      </c>
      <c r="H50" s="438" t="s">
        <v>547</v>
      </c>
      <c r="I50" s="440">
        <v>149.80000000000001</v>
      </c>
      <c r="J50" s="440">
        <v>2</v>
      </c>
      <c r="K50" s="441">
        <v>299.60000000000002</v>
      </c>
    </row>
    <row r="51" spans="1:11" ht="14.4" customHeight="1" x14ac:dyDescent="0.3">
      <c r="A51" s="436" t="s">
        <v>377</v>
      </c>
      <c r="B51" s="437" t="s">
        <v>449</v>
      </c>
      <c r="C51" s="438" t="s">
        <v>382</v>
      </c>
      <c r="D51" s="439" t="s">
        <v>383</v>
      </c>
      <c r="E51" s="438" t="s">
        <v>662</v>
      </c>
      <c r="F51" s="439" t="s">
        <v>663</v>
      </c>
      <c r="G51" s="438" t="s">
        <v>548</v>
      </c>
      <c r="H51" s="438" t="s">
        <v>549</v>
      </c>
      <c r="I51" s="440">
        <v>5837</v>
      </c>
      <c r="J51" s="440">
        <v>1</v>
      </c>
      <c r="K51" s="441">
        <v>5837</v>
      </c>
    </row>
    <row r="52" spans="1:11" ht="14.4" customHeight="1" x14ac:dyDescent="0.3">
      <c r="A52" s="436" t="s">
        <v>377</v>
      </c>
      <c r="B52" s="437" t="s">
        <v>449</v>
      </c>
      <c r="C52" s="438" t="s">
        <v>382</v>
      </c>
      <c r="D52" s="439" t="s">
        <v>383</v>
      </c>
      <c r="E52" s="438" t="s">
        <v>662</v>
      </c>
      <c r="F52" s="439" t="s">
        <v>663</v>
      </c>
      <c r="G52" s="438" t="s">
        <v>550</v>
      </c>
      <c r="H52" s="438" t="s">
        <v>551</v>
      </c>
      <c r="I52" s="440">
        <v>7369.08</v>
      </c>
      <c r="J52" s="440">
        <v>1</v>
      </c>
      <c r="K52" s="441">
        <v>7369.08</v>
      </c>
    </row>
    <row r="53" spans="1:11" ht="14.4" customHeight="1" x14ac:dyDescent="0.3">
      <c r="A53" s="436" t="s">
        <v>377</v>
      </c>
      <c r="B53" s="437" t="s">
        <v>449</v>
      </c>
      <c r="C53" s="438" t="s">
        <v>382</v>
      </c>
      <c r="D53" s="439" t="s">
        <v>383</v>
      </c>
      <c r="E53" s="438" t="s">
        <v>662</v>
      </c>
      <c r="F53" s="439" t="s">
        <v>663</v>
      </c>
      <c r="G53" s="438" t="s">
        <v>552</v>
      </c>
      <c r="H53" s="438" t="s">
        <v>553</v>
      </c>
      <c r="I53" s="440">
        <v>8601.11</v>
      </c>
      <c r="J53" s="440">
        <v>1</v>
      </c>
      <c r="K53" s="441">
        <v>8601.11</v>
      </c>
    </row>
    <row r="54" spans="1:11" ht="14.4" customHeight="1" x14ac:dyDescent="0.3">
      <c r="A54" s="436" t="s">
        <v>377</v>
      </c>
      <c r="B54" s="437" t="s">
        <v>449</v>
      </c>
      <c r="C54" s="438" t="s">
        <v>382</v>
      </c>
      <c r="D54" s="439" t="s">
        <v>383</v>
      </c>
      <c r="E54" s="438" t="s">
        <v>662</v>
      </c>
      <c r="F54" s="439" t="s">
        <v>663</v>
      </c>
      <c r="G54" s="438" t="s">
        <v>554</v>
      </c>
      <c r="H54" s="438" t="s">
        <v>555</v>
      </c>
      <c r="I54" s="440">
        <v>716.01499999999999</v>
      </c>
      <c r="J54" s="440">
        <v>4</v>
      </c>
      <c r="K54" s="441">
        <v>2864.0699999999997</v>
      </c>
    </row>
    <row r="55" spans="1:11" ht="14.4" customHeight="1" x14ac:dyDescent="0.3">
      <c r="A55" s="436" t="s">
        <v>377</v>
      </c>
      <c r="B55" s="437" t="s">
        <v>449</v>
      </c>
      <c r="C55" s="438" t="s">
        <v>382</v>
      </c>
      <c r="D55" s="439" t="s">
        <v>383</v>
      </c>
      <c r="E55" s="438" t="s">
        <v>662</v>
      </c>
      <c r="F55" s="439" t="s">
        <v>663</v>
      </c>
      <c r="G55" s="438" t="s">
        <v>556</v>
      </c>
      <c r="H55" s="438" t="s">
        <v>557</v>
      </c>
      <c r="I55" s="440">
        <v>6048</v>
      </c>
      <c r="J55" s="440">
        <v>1</v>
      </c>
      <c r="K55" s="441">
        <v>6048</v>
      </c>
    </row>
    <row r="56" spans="1:11" ht="14.4" customHeight="1" x14ac:dyDescent="0.3">
      <c r="A56" s="436" t="s">
        <v>377</v>
      </c>
      <c r="B56" s="437" t="s">
        <v>449</v>
      </c>
      <c r="C56" s="438" t="s">
        <v>382</v>
      </c>
      <c r="D56" s="439" t="s">
        <v>383</v>
      </c>
      <c r="E56" s="438" t="s">
        <v>662</v>
      </c>
      <c r="F56" s="439" t="s">
        <v>663</v>
      </c>
      <c r="G56" s="438" t="s">
        <v>558</v>
      </c>
      <c r="H56" s="438" t="s">
        <v>559</v>
      </c>
      <c r="I56" s="440">
        <v>39675.990000000005</v>
      </c>
      <c r="J56" s="440">
        <v>2</v>
      </c>
      <c r="K56" s="441">
        <v>79351.98000000001</v>
      </c>
    </row>
    <row r="57" spans="1:11" ht="14.4" customHeight="1" x14ac:dyDescent="0.3">
      <c r="A57" s="436" t="s">
        <v>377</v>
      </c>
      <c r="B57" s="437" t="s">
        <v>449</v>
      </c>
      <c r="C57" s="438" t="s">
        <v>382</v>
      </c>
      <c r="D57" s="439" t="s">
        <v>383</v>
      </c>
      <c r="E57" s="438" t="s">
        <v>662</v>
      </c>
      <c r="F57" s="439" t="s">
        <v>663</v>
      </c>
      <c r="G57" s="438" t="s">
        <v>560</v>
      </c>
      <c r="H57" s="438" t="s">
        <v>561</v>
      </c>
      <c r="I57" s="440">
        <v>22801.27</v>
      </c>
      <c r="J57" s="440">
        <v>2</v>
      </c>
      <c r="K57" s="441">
        <v>45602.54</v>
      </c>
    </row>
    <row r="58" spans="1:11" ht="14.4" customHeight="1" x14ac:dyDescent="0.3">
      <c r="A58" s="436" t="s">
        <v>377</v>
      </c>
      <c r="B58" s="437" t="s">
        <v>449</v>
      </c>
      <c r="C58" s="438" t="s">
        <v>382</v>
      </c>
      <c r="D58" s="439" t="s">
        <v>383</v>
      </c>
      <c r="E58" s="438" t="s">
        <v>662</v>
      </c>
      <c r="F58" s="439" t="s">
        <v>663</v>
      </c>
      <c r="G58" s="438" t="s">
        <v>562</v>
      </c>
      <c r="H58" s="438" t="s">
        <v>563</v>
      </c>
      <c r="I58" s="440">
        <v>2813.5</v>
      </c>
      <c r="J58" s="440">
        <v>2</v>
      </c>
      <c r="K58" s="441">
        <v>5627</v>
      </c>
    </row>
    <row r="59" spans="1:11" ht="14.4" customHeight="1" x14ac:dyDescent="0.3">
      <c r="A59" s="436" t="s">
        <v>377</v>
      </c>
      <c r="B59" s="437" t="s">
        <v>449</v>
      </c>
      <c r="C59" s="438" t="s">
        <v>382</v>
      </c>
      <c r="D59" s="439" t="s">
        <v>383</v>
      </c>
      <c r="E59" s="438" t="s">
        <v>662</v>
      </c>
      <c r="F59" s="439" t="s">
        <v>663</v>
      </c>
      <c r="G59" s="438" t="s">
        <v>564</v>
      </c>
      <c r="H59" s="438" t="s">
        <v>565</v>
      </c>
      <c r="I59" s="440">
        <v>9861.76</v>
      </c>
      <c r="J59" s="440">
        <v>1</v>
      </c>
      <c r="K59" s="441">
        <v>9861.76</v>
      </c>
    </row>
    <row r="60" spans="1:11" ht="14.4" customHeight="1" x14ac:dyDescent="0.3">
      <c r="A60" s="436" t="s">
        <v>377</v>
      </c>
      <c r="B60" s="437" t="s">
        <v>449</v>
      </c>
      <c r="C60" s="438" t="s">
        <v>382</v>
      </c>
      <c r="D60" s="439" t="s">
        <v>383</v>
      </c>
      <c r="E60" s="438" t="s">
        <v>662</v>
      </c>
      <c r="F60" s="439" t="s">
        <v>663</v>
      </c>
      <c r="G60" s="438" t="s">
        <v>566</v>
      </c>
      <c r="H60" s="438" t="s">
        <v>567</v>
      </c>
      <c r="I60" s="440">
        <v>5009.3999999999996</v>
      </c>
      <c r="J60" s="440">
        <v>2</v>
      </c>
      <c r="K60" s="441">
        <v>10018.799999999999</v>
      </c>
    </row>
    <row r="61" spans="1:11" ht="14.4" customHeight="1" x14ac:dyDescent="0.3">
      <c r="A61" s="436" t="s">
        <v>377</v>
      </c>
      <c r="B61" s="437" t="s">
        <v>449</v>
      </c>
      <c r="C61" s="438" t="s">
        <v>382</v>
      </c>
      <c r="D61" s="439" t="s">
        <v>383</v>
      </c>
      <c r="E61" s="438" t="s">
        <v>662</v>
      </c>
      <c r="F61" s="439" t="s">
        <v>663</v>
      </c>
      <c r="G61" s="438" t="s">
        <v>568</v>
      </c>
      <c r="H61" s="438" t="s">
        <v>569</v>
      </c>
      <c r="I61" s="440">
        <v>24490.400000000001</v>
      </c>
      <c r="J61" s="440">
        <v>1</v>
      </c>
      <c r="K61" s="441">
        <v>24490.400000000001</v>
      </c>
    </row>
    <row r="62" spans="1:11" ht="14.4" customHeight="1" x14ac:dyDescent="0.3">
      <c r="A62" s="436" t="s">
        <v>377</v>
      </c>
      <c r="B62" s="437" t="s">
        <v>449</v>
      </c>
      <c r="C62" s="438" t="s">
        <v>382</v>
      </c>
      <c r="D62" s="439" t="s">
        <v>383</v>
      </c>
      <c r="E62" s="438" t="s">
        <v>662</v>
      </c>
      <c r="F62" s="439" t="s">
        <v>663</v>
      </c>
      <c r="G62" s="438" t="s">
        <v>570</v>
      </c>
      <c r="H62" s="438" t="s">
        <v>571</v>
      </c>
      <c r="I62" s="440">
        <v>46887.5</v>
      </c>
      <c r="J62" s="440">
        <v>1</v>
      </c>
      <c r="K62" s="441">
        <v>46887.5</v>
      </c>
    </row>
    <row r="63" spans="1:11" ht="14.4" customHeight="1" x14ac:dyDescent="0.3">
      <c r="A63" s="436" t="s">
        <v>377</v>
      </c>
      <c r="B63" s="437" t="s">
        <v>449</v>
      </c>
      <c r="C63" s="438" t="s">
        <v>382</v>
      </c>
      <c r="D63" s="439" t="s">
        <v>383</v>
      </c>
      <c r="E63" s="438" t="s">
        <v>662</v>
      </c>
      <c r="F63" s="439" t="s">
        <v>663</v>
      </c>
      <c r="G63" s="438" t="s">
        <v>572</v>
      </c>
      <c r="H63" s="438" t="s">
        <v>573</v>
      </c>
      <c r="I63" s="440">
        <v>2057</v>
      </c>
      <c r="J63" s="440">
        <v>1</v>
      </c>
      <c r="K63" s="441">
        <v>2057</v>
      </c>
    </row>
    <row r="64" spans="1:11" ht="14.4" customHeight="1" x14ac:dyDescent="0.3">
      <c r="A64" s="436" t="s">
        <v>377</v>
      </c>
      <c r="B64" s="437" t="s">
        <v>449</v>
      </c>
      <c r="C64" s="438" t="s">
        <v>382</v>
      </c>
      <c r="D64" s="439" t="s">
        <v>383</v>
      </c>
      <c r="E64" s="438" t="s">
        <v>662</v>
      </c>
      <c r="F64" s="439" t="s">
        <v>663</v>
      </c>
      <c r="G64" s="438" t="s">
        <v>574</v>
      </c>
      <c r="H64" s="438" t="s">
        <v>575</v>
      </c>
      <c r="I64" s="440">
        <v>20449</v>
      </c>
      <c r="J64" s="440">
        <v>1</v>
      </c>
      <c r="K64" s="441">
        <v>20449</v>
      </c>
    </row>
    <row r="65" spans="1:11" ht="14.4" customHeight="1" x14ac:dyDescent="0.3">
      <c r="A65" s="436" t="s">
        <v>377</v>
      </c>
      <c r="B65" s="437" t="s">
        <v>449</v>
      </c>
      <c r="C65" s="438" t="s">
        <v>382</v>
      </c>
      <c r="D65" s="439" t="s">
        <v>383</v>
      </c>
      <c r="E65" s="438" t="s">
        <v>662</v>
      </c>
      <c r="F65" s="439" t="s">
        <v>663</v>
      </c>
      <c r="G65" s="438" t="s">
        <v>576</v>
      </c>
      <c r="H65" s="438" t="s">
        <v>577</v>
      </c>
      <c r="I65" s="440">
        <v>48400</v>
      </c>
      <c r="J65" s="440">
        <v>4</v>
      </c>
      <c r="K65" s="441">
        <v>193600</v>
      </c>
    </row>
    <row r="66" spans="1:11" ht="14.4" customHeight="1" x14ac:dyDescent="0.3">
      <c r="A66" s="436" t="s">
        <v>377</v>
      </c>
      <c r="B66" s="437" t="s">
        <v>449</v>
      </c>
      <c r="C66" s="438" t="s">
        <v>382</v>
      </c>
      <c r="D66" s="439" t="s">
        <v>383</v>
      </c>
      <c r="E66" s="438" t="s">
        <v>662</v>
      </c>
      <c r="F66" s="439" t="s">
        <v>663</v>
      </c>
      <c r="G66" s="438" t="s">
        <v>578</v>
      </c>
      <c r="H66" s="438" t="s">
        <v>579</v>
      </c>
      <c r="I66" s="440">
        <v>12824</v>
      </c>
      <c r="J66" s="440">
        <v>1</v>
      </c>
      <c r="K66" s="441">
        <v>12824</v>
      </c>
    </row>
    <row r="67" spans="1:11" ht="14.4" customHeight="1" x14ac:dyDescent="0.3">
      <c r="A67" s="436" t="s">
        <v>377</v>
      </c>
      <c r="B67" s="437" t="s">
        <v>449</v>
      </c>
      <c r="C67" s="438" t="s">
        <v>382</v>
      </c>
      <c r="D67" s="439" t="s">
        <v>383</v>
      </c>
      <c r="E67" s="438" t="s">
        <v>662</v>
      </c>
      <c r="F67" s="439" t="s">
        <v>663</v>
      </c>
      <c r="G67" s="438" t="s">
        <v>580</v>
      </c>
      <c r="H67" s="438" t="s">
        <v>581</v>
      </c>
      <c r="I67" s="440">
        <v>24375</v>
      </c>
      <c r="J67" s="440">
        <v>1</v>
      </c>
      <c r="K67" s="441">
        <v>24375</v>
      </c>
    </row>
    <row r="68" spans="1:11" ht="14.4" customHeight="1" x14ac:dyDescent="0.3">
      <c r="A68" s="436" t="s">
        <v>377</v>
      </c>
      <c r="B68" s="437" t="s">
        <v>449</v>
      </c>
      <c r="C68" s="438" t="s">
        <v>382</v>
      </c>
      <c r="D68" s="439" t="s">
        <v>383</v>
      </c>
      <c r="E68" s="438" t="s">
        <v>662</v>
      </c>
      <c r="F68" s="439" t="s">
        <v>663</v>
      </c>
      <c r="G68" s="438" t="s">
        <v>582</v>
      </c>
      <c r="H68" s="438" t="s">
        <v>583</v>
      </c>
      <c r="I68" s="440">
        <v>7457.2</v>
      </c>
      <c r="J68" s="440">
        <v>10</v>
      </c>
      <c r="K68" s="441">
        <v>74572.049999999988</v>
      </c>
    </row>
    <row r="69" spans="1:11" ht="14.4" customHeight="1" x14ac:dyDescent="0.3">
      <c r="A69" s="436" t="s">
        <v>377</v>
      </c>
      <c r="B69" s="437" t="s">
        <v>449</v>
      </c>
      <c r="C69" s="438" t="s">
        <v>382</v>
      </c>
      <c r="D69" s="439" t="s">
        <v>383</v>
      </c>
      <c r="E69" s="438" t="s">
        <v>662</v>
      </c>
      <c r="F69" s="439" t="s">
        <v>663</v>
      </c>
      <c r="G69" s="438" t="s">
        <v>584</v>
      </c>
      <c r="H69" s="438" t="s">
        <v>585</v>
      </c>
      <c r="I69" s="440">
        <v>23642.2</v>
      </c>
      <c r="J69" s="440">
        <v>1</v>
      </c>
      <c r="K69" s="441">
        <v>23642.2</v>
      </c>
    </row>
    <row r="70" spans="1:11" ht="14.4" customHeight="1" x14ac:dyDescent="0.3">
      <c r="A70" s="436" t="s">
        <v>377</v>
      </c>
      <c r="B70" s="437" t="s">
        <v>449</v>
      </c>
      <c r="C70" s="438" t="s">
        <v>382</v>
      </c>
      <c r="D70" s="439" t="s">
        <v>383</v>
      </c>
      <c r="E70" s="438" t="s">
        <v>662</v>
      </c>
      <c r="F70" s="439" t="s">
        <v>663</v>
      </c>
      <c r="G70" s="438" t="s">
        <v>586</v>
      </c>
      <c r="H70" s="438" t="s">
        <v>587</v>
      </c>
      <c r="I70" s="440">
        <v>18119</v>
      </c>
      <c r="J70" s="440">
        <v>1</v>
      </c>
      <c r="K70" s="441">
        <v>18119</v>
      </c>
    </row>
    <row r="71" spans="1:11" ht="14.4" customHeight="1" x14ac:dyDescent="0.3">
      <c r="A71" s="436" t="s">
        <v>377</v>
      </c>
      <c r="B71" s="437" t="s">
        <v>449</v>
      </c>
      <c r="C71" s="438" t="s">
        <v>382</v>
      </c>
      <c r="D71" s="439" t="s">
        <v>383</v>
      </c>
      <c r="E71" s="438" t="s">
        <v>662</v>
      </c>
      <c r="F71" s="439" t="s">
        <v>663</v>
      </c>
      <c r="G71" s="438" t="s">
        <v>588</v>
      </c>
      <c r="H71" s="438" t="s">
        <v>589</v>
      </c>
      <c r="I71" s="440">
        <v>580.79999999999995</v>
      </c>
      <c r="J71" s="440">
        <v>2</v>
      </c>
      <c r="K71" s="441">
        <v>1161.5999999999999</v>
      </c>
    </row>
    <row r="72" spans="1:11" ht="14.4" customHeight="1" x14ac:dyDescent="0.3">
      <c r="A72" s="436" t="s">
        <v>377</v>
      </c>
      <c r="B72" s="437" t="s">
        <v>449</v>
      </c>
      <c r="C72" s="438" t="s">
        <v>382</v>
      </c>
      <c r="D72" s="439" t="s">
        <v>383</v>
      </c>
      <c r="E72" s="438" t="s">
        <v>662</v>
      </c>
      <c r="F72" s="439" t="s">
        <v>663</v>
      </c>
      <c r="G72" s="438" t="s">
        <v>590</v>
      </c>
      <c r="H72" s="438" t="s">
        <v>591</v>
      </c>
      <c r="I72" s="440">
        <v>4831.92</v>
      </c>
      <c r="J72" s="440">
        <v>1</v>
      </c>
      <c r="K72" s="441">
        <v>4831.92</v>
      </c>
    </row>
    <row r="73" spans="1:11" ht="14.4" customHeight="1" x14ac:dyDescent="0.3">
      <c r="A73" s="436" t="s">
        <v>377</v>
      </c>
      <c r="B73" s="437" t="s">
        <v>449</v>
      </c>
      <c r="C73" s="438" t="s">
        <v>382</v>
      </c>
      <c r="D73" s="439" t="s">
        <v>383</v>
      </c>
      <c r="E73" s="438" t="s">
        <v>662</v>
      </c>
      <c r="F73" s="439" t="s">
        <v>663</v>
      </c>
      <c r="G73" s="438" t="s">
        <v>592</v>
      </c>
      <c r="H73" s="438" t="s">
        <v>593</v>
      </c>
      <c r="I73" s="440">
        <v>6670.13</v>
      </c>
      <c r="J73" s="440">
        <v>2</v>
      </c>
      <c r="K73" s="441">
        <v>13340.25</v>
      </c>
    </row>
    <row r="74" spans="1:11" ht="14.4" customHeight="1" x14ac:dyDescent="0.3">
      <c r="A74" s="436" t="s">
        <v>377</v>
      </c>
      <c r="B74" s="437" t="s">
        <v>449</v>
      </c>
      <c r="C74" s="438" t="s">
        <v>382</v>
      </c>
      <c r="D74" s="439" t="s">
        <v>383</v>
      </c>
      <c r="E74" s="438" t="s">
        <v>662</v>
      </c>
      <c r="F74" s="439" t="s">
        <v>663</v>
      </c>
      <c r="G74" s="438" t="s">
        <v>594</v>
      </c>
      <c r="H74" s="438" t="s">
        <v>595</v>
      </c>
      <c r="I74" s="440">
        <v>19361.46</v>
      </c>
      <c r="J74" s="440">
        <v>1</v>
      </c>
      <c r="K74" s="441">
        <v>19361.46</v>
      </c>
    </row>
    <row r="75" spans="1:11" ht="14.4" customHeight="1" x14ac:dyDescent="0.3">
      <c r="A75" s="436" t="s">
        <v>377</v>
      </c>
      <c r="B75" s="437" t="s">
        <v>449</v>
      </c>
      <c r="C75" s="438" t="s">
        <v>382</v>
      </c>
      <c r="D75" s="439" t="s">
        <v>383</v>
      </c>
      <c r="E75" s="438" t="s">
        <v>662</v>
      </c>
      <c r="F75" s="439" t="s">
        <v>663</v>
      </c>
      <c r="G75" s="438" t="s">
        <v>596</v>
      </c>
      <c r="H75" s="438" t="s">
        <v>597</v>
      </c>
      <c r="I75" s="440">
        <v>871.23</v>
      </c>
      <c r="J75" s="440">
        <v>1</v>
      </c>
      <c r="K75" s="441">
        <v>871.23</v>
      </c>
    </row>
    <row r="76" spans="1:11" ht="14.4" customHeight="1" x14ac:dyDescent="0.3">
      <c r="A76" s="436" t="s">
        <v>377</v>
      </c>
      <c r="B76" s="437" t="s">
        <v>449</v>
      </c>
      <c r="C76" s="438" t="s">
        <v>382</v>
      </c>
      <c r="D76" s="439" t="s">
        <v>383</v>
      </c>
      <c r="E76" s="438" t="s">
        <v>662</v>
      </c>
      <c r="F76" s="439" t="s">
        <v>663</v>
      </c>
      <c r="G76" s="438" t="s">
        <v>598</v>
      </c>
      <c r="H76" s="438" t="s">
        <v>599</v>
      </c>
      <c r="I76" s="440">
        <v>543.29</v>
      </c>
      <c r="J76" s="440">
        <v>1</v>
      </c>
      <c r="K76" s="441">
        <v>543.29</v>
      </c>
    </row>
    <row r="77" spans="1:11" ht="14.4" customHeight="1" x14ac:dyDescent="0.3">
      <c r="A77" s="436" t="s">
        <v>377</v>
      </c>
      <c r="B77" s="437" t="s">
        <v>449</v>
      </c>
      <c r="C77" s="438" t="s">
        <v>382</v>
      </c>
      <c r="D77" s="439" t="s">
        <v>383</v>
      </c>
      <c r="E77" s="438" t="s">
        <v>662</v>
      </c>
      <c r="F77" s="439" t="s">
        <v>663</v>
      </c>
      <c r="G77" s="438" t="s">
        <v>600</v>
      </c>
      <c r="H77" s="438" t="s">
        <v>601</v>
      </c>
      <c r="I77" s="440">
        <v>1070.9000000000001</v>
      </c>
      <c r="J77" s="440">
        <v>1</v>
      </c>
      <c r="K77" s="441">
        <v>1070.9000000000001</v>
      </c>
    </row>
    <row r="78" spans="1:11" ht="14.4" customHeight="1" x14ac:dyDescent="0.3">
      <c r="A78" s="436" t="s">
        <v>377</v>
      </c>
      <c r="B78" s="437" t="s">
        <v>449</v>
      </c>
      <c r="C78" s="438" t="s">
        <v>382</v>
      </c>
      <c r="D78" s="439" t="s">
        <v>383</v>
      </c>
      <c r="E78" s="438" t="s">
        <v>662</v>
      </c>
      <c r="F78" s="439" t="s">
        <v>663</v>
      </c>
      <c r="G78" s="438" t="s">
        <v>602</v>
      </c>
      <c r="H78" s="438" t="s">
        <v>603</v>
      </c>
      <c r="I78" s="440">
        <v>1171.28</v>
      </c>
      <c r="J78" s="440">
        <v>1</v>
      </c>
      <c r="K78" s="441">
        <v>1171.28</v>
      </c>
    </row>
    <row r="79" spans="1:11" ht="14.4" customHeight="1" x14ac:dyDescent="0.3">
      <c r="A79" s="436" t="s">
        <v>377</v>
      </c>
      <c r="B79" s="437" t="s">
        <v>449</v>
      </c>
      <c r="C79" s="438" t="s">
        <v>382</v>
      </c>
      <c r="D79" s="439" t="s">
        <v>383</v>
      </c>
      <c r="E79" s="438" t="s">
        <v>662</v>
      </c>
      <c r="F79" s="439" t="s">
        <v>663</v>
      </c>
      <c r="G79" s="438" t="s">
        <v>604</v>
      </c>
      <c r="H79" s="438" t="s">
        <v>605</v>
      </c>
      <c r="I79" s="440">
        <v>1393.97</v>
      </c>
      <c r="J79" s="440">
        <v>1</v>
      </c>
      <c r="K79" s="441">
        <v>1393.97</v>
      </c>
    </row>
    <row r="80" spans="1:11" ht="14.4" customHeight="1" x14ac:dyDescent="0.3">
      <c r="A80" s="436" t="s">
        <v>377</v>
      </c>
      <c r="B80" s="437" t="s">
        <v>449</v>
      </c>
      <c r="C80" s="438" t="s">
        <v>382</v>
      </c>
      <c r="D80" s="439" t="s">
        <v>383</v>
      </c>
      <c r="E80" s="438" t="s">
        <v>662</v>
      </c>
      <c r="F80" s="439" t="s">
        <v>663</v>
      </c>
      <c r="G80" s="438" t="s">
        <v>606</v>
      </c>
      <c r="H80" s="438" t="s">
        <v>607</v>
      </c>
      <c r="I80" s="440">
        <v>1449</v>
      </c>
      <c r="J80" s="440">
        <v>1</v>
      </c>
      <c r="K80" s="441">
        <v>1449</v>
      </c>
    </row>
    <row r="81" spans="1:11" ht="14.4" customHeight="1" x14ac:dyDescent="0.3">
      <c r="A81" s="436" t="s">
        <v>377</v>
      </c>
      <c r="B81" s="437" t="s">
        <v>449</v>
      </c>
      <c r="C81" s="438" t="s">
        <v>382</v>
      </c>
      <c r="D81" s="439" t="s">
        <v>383</v>
      </c>
      <c r="E81" s="438" t="s">
        <v>662</v>
      </c>
      <c r="F81" s="439" t="s">
        <v>663</v>
      </c>
      <c r="G81" s="438" t="s">
        <v>608</v>
      </c>
      <c r="H81" s="438" t="s">
        <v>609</v>
      </c>
      <c r="I81" s="440">
        <v>6047.89</v>
      </c>
      <c r="J81" s="440">
        <v>1</v>
      </c>
      <c r="K81" s="441">
        <v>6047.89</v>
      </c>
    </row>
    <row r="82" spans="1:11" ht="14.4" customHeight="1" x14ac:dyDescent="0.3">
      <c r="A82" s="436" t="s">
        <v>377</v>
      </c>
      <c r="B82" s="437" t="s">
        <v>449</v>
      </c>
      <c r="C82" s="438" t="s">
        <v>382</v>
      </c>
      <c r="D82" s="439" t="s">
        <v>383</v>
      </c>
      <c r="E82" s="438" t="s">
        <v>662</v>
      </c>
      <c r="F82" s="439" t="s">
        <v>663</v>
      </c>
      <c r="G82" s="438" t="s">
        <v>610</v>
      </c>
      <c r="H82" s="438" t="s">
        <v>611</v>
      </c>
      <c r="I82" s="440">
        <v>6629.6</v>
      </c>
      <c r="J82" s="440">
        <v>1</v>
      </c>
      <c r="K82" s="441">
        <v>6629.6</v>
      </c>
    </row>
    <row r="83" spans="1:11" ht="14.4" customHeight="1" x14ac:dyDescent="0.3">
      <c r="A83" s="436" t="s">
        <v>377</v>
      </c>
      <c r="B83" s="437" t="s">
        <v>449</v>
      </c>
      <c r="C83" s="438" t="s">
        <v>382</v>
      </c>
      <c r="D83" s="439" t="s">
        <v>383</v>
      </c>
      <c r="E83" s="438" t="s">
        <v>662</v>
      </c>
      <c r="F83" s="439" t="s">
        <v>663</v>
      </c>
      <c r="G83" s="438" t="s">
        <v>612</v>
      </c>
      <c r="H83" s="438" t="s">
        <v>613</v>
      </c>
      <c r="I83" s="440">
        <v>7369.08</v>
      </c>
      <c r="J83" s="440">
        <v>1</v>
      </c>
      <c r="K83" s="441">
        <v>7369.08</v>
      </c>
    </row>
    <row r="84" spans="1:11" ht="14.4" customHeight="1" x14ac:dyDescent="0.3">
      <c r="A84" s="436" t="s">
        <v>377</v>
      </c>
      <c r="B84" s="437" t="s">
        <v>449</v>
      </c>
      <c r="C84" s="438" t="s">
        <v>382</v>
      </c>
      <c r="D84" s="439" t="s">
        <v>383</v>
      </c>
      <c r="E84" s="438" t="s">
        <v>662</v>
      </c>
      <c r="F84" s="439" t="s">
        <v>663</v>
      </c>
      <c r="G84" s="438" t="s">
        <v>614</v>
      </c>
      <c r="H84" s="438" t="s">
        <v>615</v>
      </c>
      <c r="I84" s="440">
        <v>7369.08</v>
      </c>
      <c r="J84" s="440">
        <v>1</v>
      </c>
      <c r="K84" s="441">
        <v>7369.08</v>
      </c>
    </row>
    <row r="85" spans="1:11" ht="14.4" customHeight="1" x14ac:dyDescent="0.3">
      <c r="A85" s="436" t="s">
        <v>377</v>
      </c>
      <c r="B85" s="437" t="s">
        <v>449</v>
      </c>
      <c r="C85" s="438" t="s">
        <v>382</v>
      </c>
      <c r="D85" s="439" t="s">
        <v>383</v>
      </c>
      <c r="E85" s="438" t="s">
        <v>662</v>
      </c>
      <c r="F85" s="439" t="s">
        <v>663</v>
      </c>
      <c r="G85" s="438" t="s">
        <v>616</v>
      </c>
      <c r="H85" s="438" t="s">
        <v>617</v>
      </c>
      <c r="I85" s="440">
        <v>13278</v>
      </c>
      <c r="J85" s="440">
        <v>1</v>
      </c>
      <c r="K85" s="441">
        <v>13278</v>
      </c>
    </row>
    <row r="86" spans="1:11" ht="14.4" customHeight="1" x14ac:dyDescent="0.3">
      <c r="A86" s="436" t="s">
        <v>377</v>
      </c>
      <c r="B86" s="437" t="s">
        <v>449</v>
      </c>
      <c r="C86" s="438" t="s">
        <v>382</v>
      </c>
      <c r="D86" s="439" t="s">
        <v>383</v>
      </c>
      <c r="E86" s="438" t="s">
        <v>662</v>
      </c>
      <c r="F86" s="439" t="s">
        <v>663</v>
      </c>
      <c r="G86" s="438" t="s">
        <v>618</v>
      </c>
      <c r="H86" s="438" t="s">
        <v>619</v>
      </c>
      <c r="I86" s="440">
        <v>15195</v>
      </c>
      <c r="J86" s="440">
        <v>1</v>
      </c>
      <c r="K86" s="441">
        <v>15195</v>
      </c>
    </row>
    <row r="87" spans="1:11" ht="14.4" customHeight="1" x14ac:dyDescent="0.3">
      <c r="A87" s="436" t="s">
        <v>377</v>
      </c>
      <c r="B87" s="437" t="s">
        <v>449</v>
      </c>
      <c r="C87" s="438" t="s">
        <v>382</v>
      </c>
      <c r="D87" s="439" t="s">
        <v>383</v>
      </c>
      <c r="E87" s="438" t="s">
        <v>662</v>
      </c>
      <c r="F87" s="439" t="s">
        <v>663</v>
      </c>
      <c r="G87" s="438" t="s">
        <v>620</v>
      </c>
      <c r="H87" s="438" t="s">
        <v>621</v>
      </c>
      <c r="I87" s="440">
        <v>19664</v>
      </c>
      <c r="J87" s="440">
        <v>1</v>
      </c>
      <c r="K87" s="441">
        <v>19664</v>
      </c>
    </row>
    <row r="88" spans="1:11" ht="14.4" customHeight="1" x14ac:dyDescent="0.3">
      <c r="A88" s="436" t="s">
        <v>377</v>
      </c>
      <c r="B88" s="437" t="s">
        <v>449</v>
      </c>
      <c r="C88" s="438" t="s">
        <v>382</v>
      </c>
      <c r="D88" s="439" t="s">
        <v>383</v>
      </c>
      <c r="E88" s="438" t="s">
        <v>662</v>
      </c>
      <c r="F88" s="439" t="s">
        <v>663</v>
      </c>
      <c r="G88" s="438" t="s">
        <v>622</v>
      </c>
      <c r="H88" s="438" t="s">
        <v>623</v>
      </c>
      <c r="I88" s="440">
        <v>20057.28</v>
      </c>
      <c r="J88" s="440">
        <v>1</v>
      </c>
      <c r="K88" s="441">
        <v>20057.28</v>
      </c>
    </row>
    <row r="89" spans="1:11" ht="14.4" customHeight="1" x14ac:dyDescent="0.3">
      <c r="A89" s="436" t="s">
        <v>377</v>
      </c>
      <c r="B89" s="437" t="s">
        <v>449</v>
      </c>
      <c r="C89" s="438" t="s">
        <v>382</v>
      </c>
      <c r="D89" s="439" t="s">
        <v>383</v>
      </c>
      <c r="E89" s="438" t="s">
        <v>662</v>
      </c>
      <c r="F89" s="439" t="s">
        <v>663</v>
      </c>
      <c r="G89" s="438" t="s">
        <v>624</v>
      </c>
      <c r="H89" s="438" t="s">
        <v>625</v>
      </c>
      <c r="I89" s="440">
        <v>33982.9</v>
      </c>
      <c r="J89" s="440">
        <v>1</v>
      </c>
      <c r="K89" s="441">
        <v>33982.9</v>
      </c>
    </row>
    <row r="90" spans="1:11" ht="14.4" customHeight="1" x14ac:dyDescent="0.3">
      <c r="A90" s="436" t="s">
        <v>377</v>
      </c>
      <c r="B90" s="437" t="s">
        <v>449</v>
      </c>
      <c r="C90" s="438" t="s">
        <v>382</v>
      </c>
      <c r="D90" s="439" t="s">
        <v>383</v>
      </c>
      <c r="E90" s="438" t="s">
        <v>662</v>
      </c>
      <c r="F90" s="439" t="s">
        <v>663</v>
      </c>
      <c r="G90" s="438" t="s">
        <v>626</v>
      </c>
      <c r="H90" s="438" t="s">
        <v>627</v>
      </c>
      <c r="I90" s="440">
        <v>2299.33</v>
      </c>
      <c r="J90" s="440">
        <v>1</v>
      </c>
      <c r="K90" s="441">
        <v>2299.33</v>
      </c>
    </row>
    <row r="91" spans="1:11" ht="14.4" customHeight="1" x14ac:dyDescent="0.3">
      <c r="A91" s="436" t="s">
        <v>377</v>
      </c>
      <c r="B91" s="437" t="s">
        <v>449</v>
      </c>
      <c r="C91" s="438" t="s">
        <v>382</v>
      </c>
      <c r="D91" s="439" t="s">
        <v>383</v>
      </c>
      <c r="E91" s="438" t="s">
        <v>662</v>
      </c>
      <c r="F91" s="439" t="s">
        <v>663</v>
      </c>
      <c r="G91" s="438" t="s">
        <v>628</v>
      </c>
      <c r="H91" s="438" t="s">
        <v>629</v>
      </c>
      <c r="I91" s="440">
        <v>4210.8100000000004</v>
      </c>
      <c r="J91" s="440">
        <v>1</v>
      </c>
      <c r="K91" s="441">
        <v>4210.8100000000004</v>
      </c>
    </row>
    <row r="92" spans="1:11" ht="14.4" customHeight="1" x14ac:dyDescent="0.3">
      <c r="A92" s="436" t="s">
        <v>377</v>
      </c>
      <c r="B92" s="437" t="s">
        <v>449</v>
      </c>
      <c r="C92" s="438" t="s">
        <v>382</v>
      </c>
      <c r="D92" s="439" t="s">
        <v>383</v>
      </c>
      <c r="E92" s="438" t="s">
        <v>662</v>
      </c>
      <c r="F92" s="439" t="s">
        <v>663</v>
      </c>
      <c r="G92" s="438" t="s">
        <v>630</v>
      </c>
      <c r="H92" s="438" t="s">
        <v>631</v>
      </c>
      <c r="I92" s="440">
        <v>7284.21</v>
      </c>
      <c r="J92" s="440">
        <v>1</v>
      </c>
      <c r="K92" s="441">
        <v>7284.21</v>
      </c>
    </row>
    <row r="93" spans="1:11" ht="14.4" customHeight="1" x14ac:dyDescent="0.3">
      <c r="A93" s="436" t="s">
        <v>377</v>
      </c>
      <c r="B93" s="437" t="s">
        <v>449</v>
      </c>
      <c r="C93" s="438" t="s">
        <v>382</v>
      </c>
      <c r="D93" s="439" t="s">
        <v>383</v>
      </c>
      <c r="E93" s="438" t="s">
        <v>662</v>
      </c>
      <c r="F93" s="439" t="s">
        <v>663</v>
      </c>
      <c r="G93" s="438" t="s">
        <v>632</v>
      </c>
      <c r="H93" s="438" t="s">
        <v>633</v>
      </c>
      <c r="I93" s="440">
        <v>9200.86</v>
      </c>
      <c r="J93" s="440">
        <v>1</v>
      </c>
      <c r="K93" s="441">
        <v>9200.86</v>
      </c>
    </row>
    <row r="94" spans="1:11" ht="14.4" customHeight="1" x14ac:dyDescent="0.3">
      <c r="A94" s="436" t="s">
        <v>377</v>
      </c>
      <c r="B94" s="437" t="s">
        <v>449</v>
      </c>
      <c r="C94" s="438" t="s">
        <v>382</v>
      </c>
      <c r="D94" s="439" t="s">
        <v>383</v>
      </c>
      <c r="E94" s="438" t="s">
        <v>662</v>
      </c>
      <c r="F94" s="439" t="s">
        <v>663</v>
      </c>
      <c r="G94" s="438" t="s">
        <v>634</v>
      </c>
      <c r="H94" s="438" t="s">
        <v>635</v>
      </c>
      <c r="I94" s="440">
        <v>12163.15</v>
      </c>
      <c r="J94" s="440">
        <v>1</v>
      </c>
      <c r="K94" s="441">
        <v>12163.15</v>
      </c>
    </row>
    <row r="95" spans="1:11" ht="14.4" customHeight="1" x14ac:dyDescent="0.3">
      <c r="A95" s="436" t="s">
        <v>377</v>
      </c>
      <c r="B95" s="437" t="s">
        <v>449</v>
      </c>
      <c r="C95" s="438" t="s">
        <v>382</v>
      </c>
      <c r="D95" s="439" t="s">
        <v>383</v>
      </c>
      <c r="E95" s="438" t="s">
        <v>662</v>
      </c>
      <c r="F95" s="439" t="s">
        <v>663</v>
      </c>
      <c r="G95" s="438" t="s">
        <v>636</v>
      </c>
      <c r="H95" s="438" t="s">
        <v>637</v>
      </c>
      <c r="I95" s="440">
        <v>15093.5</v>
      </c>
      <c r="J95" s="440">
        <v>1</v>
      </c>
      <c r="K95" s="441">
        <v>15093.5</v>
      </c>
    </row>
    <row r="96" spans="1:11" ht="14.4" customHeight="1" x14ac:dyDescent="0.3">
      <c r="A96" s="436" t="s">
        <v>377</v>
      </c>
      <c r="B96" s="437" t="s">
        <v>449</v>
      </c>
      <c r="C96" s="438" t="s">
        <v>382</v>
      </c>
      <c r="D96" s="439" t="s">
        <v>383</v>
      </c>
      <c r="E96" s="438" t="s">
        <v>662</v>
      </c>
      <c r="F96" s="439" t="s">
        <v>663</v>
      </c>
      <c r="G96" s="438" t="s">
        <v>638</v>
      </c>
      <c r="H96" s="438" t="s">
        <v>639</v>
      </c>
      <c r="I96" s="440">
        <v>16542</v>
      </c>
      <c r="J96" s="440">
        <v>1</v>
      </c>
      <c r="K96" s="441">
        <v>16542</v>
      </c>
    </row>
    <row r="97" spans="1:11" ht="14.4" customHeight="1" x14ac:dyDescent="0.3">
      <c r="A97" s="436" t="s">
        <v>377</v>
      </c>
      <c r="B97" s="437" t="s">
        <v>449</v>
      </c>
      <c r="C97" s="438" t="s">
        <v>453</v>
      </c>
      <c r="D97" s="439" t="s">
        <v>454</v>
      </c>
      <c r="E97" s="438" t="s">
        <v>654</v>
      </c>
      <c r="F97" s="439" t="s">
        <v>655</v>
      </c>
      <c r="G97" s="438" t="s">
        <v>456</v>
      </c>
      <c r="H97" s="438" t="s">
        <v>457</v>
      </c>
      <c r="I97" s="440">
        <v>260.3</v>
      </c>
      <c r="J97" s="440">
        <v>10</v>
      </c>
      <c r="K97" s="441">
        <v>2603</v>
      </c>
    </row>
    <row r="98" spans="1:11" ht="14.4" customHeight="1" x14ac:dyDescent="0.3">
      <c r="A98" s="436" t="s">
        <v>377</v>
      </c>
      <c r="B98" s="437" t="s">
        <v>449</v>
      </c>
      <c r="C98" s="438" t="s">
        <v>453</v>
      </c>
      <c r="D98" s="439" t="s">
        <v>454</v>
      </c>
      <c r="E98" s="438" t="s">
        <v>660</v>
      </c>
      <c r="F98" s="439" t="s">
        <v>661</v>
      </c>
      <c r="G98" s="438" t="s">
        <v>512</v>
      </c>
      <c r="H98" s="438" t="s">
        <v>513</v>
      </c>
      <c r="I98" s="440">
        <v>0.69</v>
      </c>
      <c r="J98" s="440">
        <v>2000</v>
      </c>
      <c r="K98" s="441">
        <v>1380</v>
      </c>
    </row>
    <row r="99" spans="1:11" ht="14.4" customHeight="1" x14ac:dyDescent="0.3">
      <c r="A99" s="436" t="s">
        <v>377</v>
      </c>
      <c r="B99" s="437" t="s">
        <v>449</v>
      </c>
      <c r="C99" s="438" t="s">
        <v>453</v>
      </c>
      <c r="D99" s="439" t="s">
        <v>454</v>
      </c>
      <c r="E99" s="438" t="s">
        <v>660</v>
      </c>
      <c r="F99" s="439" t="s">
        <v>661</v>
      </c>
      <c r="G99" s="438" t="s">
        <v>514</v>
      </c>
      <c r="H99" s="438" t="s">
        <v>515</v>
      </c>
      <c r="I99" s="440">
        <v>0.69</v>
      </c>
      <c r="J99" s="440">
        <v>2000</v>
      </c>
      <c r="K99" s="441">
        <v>1380</v>
      </c>
    </row>
    <row r="100" spans="1:11" ht="14.4" customHeight="1" x14ac:dyDescent="0.3">
      <c r="A100" s="436" t="s">
        <v>377</v>
      </c>
      <c r="B100" s="437" t="s">
        <v>449</v>
      </c>
      <c r="C100" s="438" t="s">
        <v>453</v>
      </c>
      <c r="D100" s="439" t="s">
        <v>454</v>
      </c>
      <c r="E100" s="438" t="s">
        <v>662</v>
      </c>
      <c r="F100" s="439" t="s">
        <v>663</v>
      </c>
      <c r="G100" s="438" t="s">
        <v>640</v>
      </c>
      <c r="H100" s="438" t="s">
        <v>641</v>
      </c>
      <c r="I100" s="440">
        <v>47.07</v>
      </c>
      <c r="J100" s="440">
        <v>2</v>
      </c>
      <c r="K100" s="441">
        <v>94.14</v>
      </c>
    </row>
    <row r="101" spans="1:11" ht="14.4" customHeight="1" x14ac:dyDescent="0.3">
      <c r="A101" s="436" t="s">
        <v>377</v>
      </c>
      <c r="B101" s="437" t="s">
        <v>449</v>
      </c>
      <c r="C101" s="438" t="s">
        <v>453</v>
      </c>
      <c r="D101" s="439" t="s">
        <v>454</v>
      </c>
      <c r="E101" s="438" t="s">
        <v>662</v>
      </c>
      <c r="F101" s="439" t="s">
        <v>663</v>
      </c>
      <c r="G101" s="438" t="s">
        <v>522</v>
      </c>
      <c r="H101" s="438" t="s">
        <v>523</v>
      </c>
      <c r="I101" s="440">
        <v>461.01499999999999</v>
      </c>
      <c r="J101" s="440">
        <v>20</v>
      </c>
      <c r="K101" s="441">
        <v>9220.2799999999988</v>
      </c>
    </row>
    <row r="102" spans="1:11" ht="14.4" customHeight="1" x14ac:dyDescent="0.3">
      <c r="A102" s="436" t="s">
        <v>377</v>
      </c>
      <c r="B102" s="437" t="s">
        <v>449</v>
      </c>
      <c r="C102" s="438" t="s">
        <v>453</v>
      </c>
      <c r="D102" s="439" t="s">
        <v>454</v>
      </c>
      <c r="E102" s="438" t="s">
        <v>662</v>
      </c>
      <c r="F102" s="439" t="s">
        <v>663</v>
      </c>
      <c r="G102" s="438" t="s">
        <v>642</v>
      </c>
      <c r="H102" s="438" t="s">
        <v>643</v>
      </c>
      <c r="I102" s="440">
        <v>815.8</v>
      </c>
      <c r="J102" s="440">
        <v>5</v>
      </c>
      <c r="K102" s="441">
        <v>4079</v>
      </c>
    </row>
    <row r="103" spans="1:11" ht="14.4" customHeight="1" x14ac:dyDescent="0.3">
      <c r="A103" s="436" t="s">
        <v>377</v>
      </c>
      <c r="B103" s="437" t="s">
        <v>449</v>
      </c>
      <c r="C103" s="438" t="s">
        <v>453</v>
      </c>
      <c r="D103" s="439" t="s">
        <v>454</v>
      </c>
      <c r="E103" s="438" t="s">
        <v>662</v>
      </c>
      <c r="F103" s="439" t="s">
        <v>663</v>
      </c>
      <c r="G103" s="438" t="s">
        <v>536</v>
      </c>
      <c r="H103" s="438" t="s">
        <v>537</v>
      </c>
      <c r="I103" s="440">
        <v>617.12333333333333</v>
      </c>
      <c r="J103" s="440">
        <v>22</v>
      </c>
      <c r="K103" s="441">
        <v>13576.72</v>
      </c>
    </row>
    <row r="104" spans="1:11" ht="14.4" customHeight="1" x14ac:dyDescent="0.3">
      <c r="A104" s="436" t="s">
        <v>377</v>
      </c>
      <c r="B104" s="437" t="s">
        <v>449</v>
      </c>
      <c r="C104" s="438" t="s">
        <v>453</v>
      </c>
      <c r="D104" s="439" t="s">
        <v>454</v>
      </c>
      <c r="E104" s="438" t="s">
        <v>662</v>
      </c>
      <c r="F104" s="439" t="s">
        <v>663</v>
      </c>
      <c r="G104" s="438" t="s">
        <v>644</v>
      </c>
      <c r="H104" s="438" t="s">
        <v>645</v>
      </c>
      <c r="I104" s="440">
        <v>5623.33</v>
      </c>
      <c r="J104" s="440">
        <v>1</v>
      </c>
      <c r="K104" s="441">
        <v>5623.33</v>
      </c>
    </row>
    <row r="105" spans="1:11" ht="14.4" customHeight="1" x14ac:dyDescent="0.3">
      <c r="A105" s="436" t="s">
        <v>377</v>
      </c>
      <c r="B105" s="437" t="s">
        <v>449</v>
      </c>
      <c r="C105" s="438" t="s">
        <v>453</v>
      </c>
      <c r="D105" s="439" t="s">
        <v>454</v>
      </c>
      <c r="E105" s="438" t="s">
        <v>662</v>
      </c>
      <c r="F105" s="439" t="s">
        <v>663</v>
      </c>
      <c r="G105" s="438" t="s">
        <v>544</v>
      </c>
      <c r="H105" s="438" t="s">
        <v>545</v>
      </c>
      <c r="I105" s="440">
        <v>90.265000000000001</v>
      </c>
      <c r="J105" s="440">
        <v>5</v>
      </c>
      <c r="K105" s="441">
        <v>451.32000000000005</v>
      </c>
    </row>
    <row r="106" spans="1:11" ht="14.4" customHeight="1" x14ac:dyDescent="0.3">
      <c r="A106" s="436" t="s">
        <v>377</v>
      </c>
      <c r="B106" s="437" t="s">
        <v>449</v>
      </c>
      <c r="C106" s="438" t="s">
        <v>453</v>
      </c>
      <c r="D106" s="439" t="s">
        <v>454</v>
      </c>
      <c r="E106" s="438" t="s">
        <v>662</v>
      </c>
      <c r="F106" s="439" t="s">
        <v>663</v>
      </c>
      <c r="G106" s="438" t="s">
        <v>554</v>
      </c>
      <c r="H106" s="438" t="s">
        <v>555</v>
      </c>
      <c r="I106" s="440">
        <v>724.18</v>
      </c>
      <c r="J106" s="440">
        <v>2</v>
      </c>
      <c r="K106" s="441">
        <v>1448.37</v>
      </c>
    </row>
    <row r="107" spans="1:11" ht="14.4" customHeight="1" x14ac:dyDescent="0.3">
      <c r="A107" s="436" t="s">
        <v>377</v>
      </c>
      <c r="B107" s="437" t="s">
        <v>449</v>
      </c>
      <c r="C107" s="438" t="s">
        <v>453</v>
      </c>
      <c r="D107" s="439" t="s">
        <v>454</v>
      </c>
      <c r="E107" s="438" t="s">
        <v>662</v>
      </c>
      <c r="F107" s="439" t="s">
        <v>663</v>
      </c>
      <c r="G107" s="438" t="s">
        <v>646</v>
      </c>
      <c r="H107" s="438" t="s">
        <v>647</v>
      </c>
      <c r="I107" s="440">
        <v>1577.32</v>
      </c>
      <c r="J107" s="440">
        <v>2</v>
      </c>
      <c r="K107" s="441">
        <v>3154.63</v>
      </c>
    </row>
    <row r="108" spans="1:11" ht="14.4" customHeight="1" x14ac:dyDescent="0.3">
      <c r="A108" s="436" t="s">
        <v>377</v>
      </c>
      <c r="B108" s="437" t="s">
        <v>449</v>
      </c>
      <c r="C108" s="438" t="s">
        <v>453</v>
      </c>
      <c r="D108" s="439" t="s">
        <v>454</v>
      </c>
      <c r="E108" s="438" t="s">
        <v>662</v>
      </c>
      <c r="F108" s="439" t="s">
        <v>663</v>
      </c>
      <c r="G108" s="438" t="s">
        <v>648</v>
      </c>
      <c r="H108" s="438" t="s">
        <v>649</v>
      </c>
      <c r="I108" s="440">
        <v>3957.17</v>
      </c>
      <c r="J108" s="440">
        <v>2</v>
      </c>
      <c r="K108" s="441">
        <v>7914.34</v>
      </c>
    </row>
    <row r="109" spans="1:11" ht="14.4" customHeight="1" x14ac:dyDescent="0.3">
      <c r="A109" s="436" t="s">
        <v>377</v>
      </c>
      <c r="B109" s="437" t="s">
        <v>449</v>
      </c>
      <c r="C109" s="438" t="s">
        <v>453</v>
      </c>
      <c r="D109" s="439" t="s">
        <v>454</v>
      </c>
      <c r="E109" s="438" t="s">
        <v>662</v>
      </c>
      <c r="F109" s="439" t="s">
        <v>663</v>
      </c>
      <c r="G109" s="438" t="s">
        <v>650</v>
      </c>
      <c r="H109" s="438" t="s">
        <v>651</v>
      </c>
      <c r="I109" s="440">
        <v>428.34</v>
      </c>
      <c r="J109" s="440">
        <v>2</v>
      </c>
      <c r="K109" s="441">
        <v>856.68</v>
      </c>
    </row>
    <row r="110" spans="1:11" ht="14.4" customHeight="1" thickBot="1" x14ac:dyDescent="0.35">
      <c r="A110" s="442" t="s">
        <v>377</v>
      </c>
      <c r="B110" s="443" t="s">
        <v>449</v>
      </c>
      <c r="C110" s="444" t="s">
        <v>453</v>
      </c>
      <c r="D110" s="445" t="s">
        <v>454</v>
      </c>
      <c r="E110" s="444" t="s">
        <v>662</v>
      </c>
      <c r="F110" s="445" t="s">
        <v>663</v>
      </c>
      <c r="G110" s="444" t="s">
        <v>652</v>
      </c>
      <c r="H110" s="444" t="s">
        <v>653</v>
      </c>
      <c r="I110" s="446">
        <v>343.64</v>
      </c>
      <c r="J110" s="446">
        <v>1</v>
      </c>
      <c r="K110" s="447">
        <v>343.64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69" t="s">
        <v>92</v>
      </c>
      <c r="B1" s="369"/>
      <c r="C1" s="317"/>
      <c r="D1" s="317"/>
      <c r="E1" s="317"/>
      <c r="F1" s="317"/>
      <c r="G1" s="317"/>
      <c r="H1" s="317"/>
      <c r="I1" s="317"/>
      <c r="J1" s="317"/>
      <c r="K1" s="317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7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68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45</v>
      </c>
      <c r="C6" s="246">
        <f xml:space="preserve">
TRUNC(IF($A$4&lt;=12,SUMIFS('ON Data'!I:I,'ON Data'!$D:$D,$A$4,'ON Data'!$E:$E,1),SUMIFS('ON Data'!I:I,'ON Data'!$E:$E,1)/'ON Data'!$D$3),1)</f>
        <v>4</v>
      </c>
      <c r="D6" s="246">
        <f xml:space="preserve">
TRUNC(IF($A$4&lt;=12,SUMIFS('ON Data'!J:J,'ON Data'!$D:$D,$A$4,'ON Data'!$E:$E,1),SUMIFS('ON Data'!J:J,'ON Data'!$E:$E,1)/'ON Data'!$D$3),1)</f>
        <v>1.3</v>
      </c>
      <c r="E6" s="246">
        <f xml:space="preserve">
TRUNC(IF($A$4&lt;=12,SUMIFS('ON Data'!K:K,'ON Data'!$D:$D,$A$4,'ON Data'!$E:$E,1),SUMIFS('ON Data'!K:K,'ON Data'!$E:$E,1)/'ON Data'!$D$3),1)</f>
        <v>2.4</v>
      </c>
      <c r="F6" s="246">
        <f xml:space="preserve">
TRUNC(IF($A$4&lt;=12,SUMIFS('ON Data'!L:L,'ON Data'!$D:$D,$A$4,'ON Data'!$E:$E,1),SUMIFS('ON Data'!L:L,'ON Data'!$E:$E,1)/'ON Data'!$D$3),1)</f>
        <v>9.9</v>
      </c>
      <c r="G6" s="246">
        <f xml:space="preserve">
TRUNC(IF($A$4&lt;=12,SUMIFS('ON Data'!W:W,'ON Data'!$D:$D,$A$4,'ON Data'!$E:$E,1),SUMIFS('ON Data'!W:W,'ON Data'!$E:$E,1)/'ON Data'!$D$3),1)</f>
        <v>17.3</v>
      </c>
      <c r="H6" s="246">
        <f xml:space="preserve">
TRUNC(IF($A$4&lt;=12,SUMIFS('ON Data'!AL:AL,'ON Data'!$D:$D,$A$4,'ON Data'!$E:$E,1),SUMIFS('ON Data'!AL:AL,'ON Data'!$E:$E,1)/'ON Data'!$D$3),1)</f>
        <v>2.1</v>
      </c>
      <c r="I6" s="246">
        <f xml:space="preserve">
TRUNC(IF($A$4&lt;=12,SUMIFS('ON Data'!AP:AP,'ON Data'!$D:$D,$A$4,'ON Data'!$E:$E,1),SUMIFS('ON Data'!AP:AP,'ON Data'!$E:$E,1)/'ON Data'!$D$3),1)</f>
        <v>1</v>
      </c>
      <c r="J6" s="246">
        <f xml:space="preserve">
TRUNC(IF($A$4&lt;=12,SUMIFS('ON Data'!AT:AT,'ON Data'!$D:$D,$A$4,'ON Data'!$E:$E,1),SUMIFS('ON Data'!AT:AT,'ON Data'!$E:$E,1)/'ON Data'!$D$3),1)</f>
        <v>5</v>
      </c>
      <c r="K6" s="247">
        <f xml:space="preserve">
TRUNC(IF($A$4&lt;=12,SUMIFS('ON Data'!AW:AW,'ON Data'!$D:$D,$A$4,'ON Data'!$E:$E,1),SUMIFS('ON Data'!AW:AW,'ON Data'!$E:$E,1)/'ON Data'!$D$3),1)</f>
        <v>2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20288</v>
      </c>
      <c r="C11" s="231"/>
      <c r="D11" s="231">
        <f xml:space="preserve">
IF($A$4&lt;=12,SUMIFS('ON Data'!J:J,'ON Data'!$D:$D,$A$4,'ON Data'!$E:$E,2),SUMIFS('ON Data'!J:J,'ON Data'!$E:$E,2))</f>
        <v>588</v>
      </c>
      <c r="E11" s="231">
        <f xml:space="preserve">
IF($A$4&lt;=12,SUMIFS('ON Data'!K:K,'ON Data'!$D:$D,$A$4,'ON Data'!$E:$E,2),SUMIFS('ON Data'!K:K,'ON Data'!$E:$E,2))</f>
        <v>1192</v>
      </c>
      <c r="F11" s="231">
        <f xml:space="preserve">
IF($A$4&lt;=12,SUMIFS('ON Data'!L:L,'ON Data'!$D:$D,$A$4,'ON Data'!$E:$E,2),SUMIFS('ON Data'!L:L,'ON Data'!$E:$E,2))</f>
        <v>4692</v>
      </c>
      <c r="G11" s="231">
        <f xml:space="preserve">
IF($A$4&lt;=12,SUMIFS('ON Data'!W:W,'ON Data'!$D:$D,$A$4,'ON Data'!$E:$E,2),SUMIFS('ON Data'!W:W,'ON Data'!$E:$E,2))</f>
        <v>7588.8</v>
      </c>
      <c r="H11" s="231">
        <f xml:space="preserve">
IF($A$4&lt;=12,SUMIFS('ON Data'!AL:AL,'ON Data'!$D:$D,$A$4,'ON Data'!$E:$E,2),SUMIFS('ON Data'!AL:AL,'ON Data'!$E:$E,2))</f>
        <v>1031.2</v>
      </c>
      <c r="I11" s="231">
        <f xml:space="preserve">
IF($A$4&lt;=12,SUMIFS('ON Data'!AP:AP,'ON Data'!$D:$D,$A$4,'ON Data'!$E:$E,2),SUMIFS('ON Data'!AP:AP,'ON Data'!$E:$E,2))</f>
        <v>480</v>
      </c>
      <c r="J11" s="231">
        <f xml:space="preserve">
IF($A$4&lt;=12,SUMIFS('ON Data'!AT:AT,'ON Data'!$D:$D,$A$4,'ON Data'!$E:$E,2),SUMIFS('ON Data'!AT:AT,'ON Data'!$E:$E,2))</f>
        <v>2196</v>
      </c>
      <c r="K11" s="232">
        <f xml:space="preserve">
IF($A$4&lt;=12,SUMIFS('ON Data'!AW:AW,'ON Data'!$D:$D,$A$4,'ON Data'!$E:$E,2),SUMIFS('ON Data'!AW:AW,'ON Data'!$E:$E,2))</f>
        <v>656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8</v>
      </c>
      <c r="C12" s="231"/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3</v>
      </c>
      <c r="G12" s="231">
        <f xml:space="preserve">
IF($A$4&lt;=12,SUMIFS('ON Data'!W:W,'ON Data'!$D:$D,$A$4,'ON Data'!$E:$E,3),SUMIFS('ON Data'!W:W,'ON Data'!$E:$E,3))</f>
        <v>5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34</v>
      </c>
      <c r="C13" s="231"/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14.5</v>
      </c>
      <c r="G13" s="231">
        <f xml:space="preserve">
IF($A$4&lt;=12,SUMIFS('ON Data'!W:W,'ON Data'!$D:$D,$A$4,'ON Data'!$E:$E,4),SUMIFS('ON Data'!W:W,'ON Data'!$E:$E,4))</f>
        <v>5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30</v>
      </c>
      <c r="C14" s="234"/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0</v>
      </c>
      <c r="G14" s="234">
        <f xml:space="preserve">
IF($A$4&lt;=12,SUMIFS('ON Data'!W:W,'ON Data'!$D:$D,$A$4,'ON Data'!$E:$E,5),SUMIFS('ON Data'!W:W,'ON Data'!$E:$E,5))</f>
        <v>30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/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/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70652</v>
      </c>
      <c r="C18" s="231"/>
      <c r="D18" s="231">
        <f t="shared" ref="D18:F18" si="0" xml:space="preserve">
D19-D16-D17</f>
        <v>0</v>
      </c>
      <c r="E18" s="231">
        <f t="shared" si="0"/>
        <v>0</v>
      </c>
      <c r="F18" s="231">
        <f t="shared" si="0"/>
        <v>0</v>
      </c>
      <c r="G18" s="231">
        <f t="shared" ref="G18:H18" si="1" xml:space="preserve">
G19-G16-G17</f>
        <v>58802</v>
      </c>
      <c r="H18" s="231">
        <f t="shared" si="1"/>
        <v>0</v>
      </c>
      <c r="I18" s="231">
        <f t="shared" ref="I18:K18" si="2" xml:space="preserve">
I19-I16-I17</f>
        <v>4350</v>
      </c>
      <c r="J18" s="231">
        <f t="shared" si="2"/>
        <v>7500</v>
      </c>
      <c r="K18" s="232">
        <f t="shared" si="2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70652</v>
      </c>
      <c r="C19" s="240"/>
      <c r="D19" s="240">
        <f xml:space="preserve">
IF($A$4&lt;=12,SUMIFS('ON Data'!J:J,'ON Data'!$D:$D,$A$4,'ON Data'!$E:$E,9),SUMIFS('ON Data'!J:J,'ON Data'!$E:$E,9))</f>
        <v>0</v>
      </c>
      <c r="E19" s="240">
        <f xml:space="preserve">
IF($A$4&lt;=12,SUMIFS('ON Data'!K:K,'ON Data'!$D:$D,$A$4,'ON Data'!$E:$E,9),SUMIFS('ON Data'!K:K,'ON Data'!$E:$E,9))</f>
        <v>0</v>
      </c>
      <c r="F19" s="240">
        <f xml:space="preserve">
IF($A$4&lt;=12,SUMIFS('ON Data'!L:L,'ON Data'!$D:$D,$A$4,'ON Data'!$E:$E,9),SUMIFS('ON Data'!L:L,'ON Data'!$E:$E,9))</f>
        <v>0</v>
      </c>
      <c r="G19" s="240">
        <f xml:space="preserve">
IF($A$4&lt;=12,SUMIFS('ON Data'!W:W,'ON Data'!$D:$D,$A$4,'ON Data'!$E:$E,9),SUMIFS('ON Data'!W:W,'ON Data'!$E:$E,9))</f>
        <v>58802</v>
      </c>
      <c r="H19" s="240">
        <f xml:space="preserve">
IF($A$4&lt;=12,SUMIFS('ON Data'!AL:AL,'ON Data'!$D:$D,$A$4,'ON Data'!$E:$E,9),SUMIFS('ON Data'!AL:AL,'ON Data'!$E:$E,9))</f>
        <v>0</v>
      </c>
      <c r="I19" s="240">
        <f xml:space="preserve">
IF($A$4&lt;=12,SUMIFS('ON Data'!AP:AP,'ON Data'!$D:$D,$A$4,'ON Data'!$E:$E,9),SUMIFS('ON Data'!AP:AP,'ON Data'!$E:$E,9))</f>
        <v>4350</v>
      </c>
      <c r="J19" s="240">
        <f xml:space="preserve">
IF($A$4&lt;=12,SUMIFS('ON Data'!AT:AT,'ON Data'!$D:$D,$A$4,'ON Data'!$E:$E,9),SUMIFS('ON Data'!AT:AT,'ON Data'!$E:$E,9))</f>
        <v>7500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3">
        <f xml:space="preserve">
IF($A$4&lt;=12,SUMIFS('ON Data'!F:F,'ON Data'!$D:$D,$A$4,'ON Data'!$E:$E,6),SUMIFS('ON Data'!F:F,'ON Data'!$E:$E,6))</f>
        <v>5409776</v>
      </c>
      <c r="C20" s="298"/>
      <c r="D20" s="298">
        <f xml:space="preserve">
IF($A$4&lt;=12,SUMIFS('ON Data'!J:J,'ON Data'!$D:$D,$A$4,'ON Data'!$E:$E,6),SUMIFS('ON Data'!J:J,'ON Data'!$E:$E,6))</f>
        <v>123225</v>
      </c>
      <c r="E20" s="298">
        <f xml:space="preserve">
IF($A$4&lt;=12,SUMIFS('ON Data'!K:K,'ON Data'!$D:$D,$A$4,'ON Data'!$E:$E,6),SUMIFS('ON Data'!K:K,'ON Data'!$E:$E,6))</f>
        <v>350280</v>
      </c>
      <c r="F20" s="298">
        <f xml:space="preserve">
IF($A$4&lt;=12,SUMIFS('ON Data'!L:L,'ON Data'!$D:$D,$A$4,'ON Data'!$E:$E,6),SUMIFS('ON Data'!L:L,'ON Data'!$E:$E,6))</f>
        <v>2278995</v>
      </c>
      <c r="G20" s="298">
        <f xml:space="preserve">
IF($A$4&lt;=12,SUMIFS('ON Data'!W:W,'ON Data'!$D:$D,$A$4,'ON Data'!$E:$E,6),SUMIFS('ON Data'!W:W,'ON Data'!$E:$E,6))</f>
        <v>1547994</v>
      </c>
      <c r="H20" s="298">
        <f xml:space="preserve">
IF($A$4&lt;=12,SUMIFS('ON Data'!AL:AL,'ON Data'!$D:$D,$A$4,'ON Data'!$E:$E,6),SUMIFS('ON Data'!AL:AL,'ON Data'!$E:$E,6))</f>
        <v>232580</v>
      </c>
      <c r="I20" s="298">
        <f xml:space="preserve">
IF($A$4&lt;=12,SUMIFS('ON Data'!AP:AP,'ON Data'!$D:$D,$A$4,'ON Data'!$E:$E,6),SUMIFS('ON Data'!AP:AP,'ON Data'!$E:$E,6))</f>
        <v>61542</v>
      </c>
      <c r="J20" s="298">
        <f xml:space="preserve">
IF($A$4&lt;=12,SUMIFS('ON Data'!AT:AT,'ON Data'!$D:$D,$A$4,'ON Data'!$E:$E,6),SUMIFS('ON Data'!AT:AT,'ON Data'!$E:$E,6))</f>
        <v>298472</v>
      </c>
      <c r="K20" s="299">
        <f xml:space="preserve">
IF($A$4&lt;=12,SUMIFS('ON Data'!AW:AW,'ON Data'!$D:$D,$A$4,'ON Data'!$E:$E,6),SUMIFS('ON Data'!AW:AW,'ON Data'!$E:$E,6))</f>
        <v>191756</v>
      </c>
      <c r="L20" s="291"/>
    </row>
    <row r="21" spans="1:46" ht="15" hidden="1" outlineLevel="1" thickBot="1" x14ac:dyDescent="0.35">
      <c r="A21" s="210" t="s">
        <v>93</v>
      </c>
      <c r="B21" s="314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5" t="str">
        <f xml:space="preserve">
IF(OR(B21="",B21=0),"",B20/B21)</f>
        <v/>
      </c>
      <c r="C22" s="281"/>
      <c r="D22" s="281" t="str">
        <f t="shared" ref="D22:F22" si="3" xml:space="preserve">
IF(OR(D21="",D21=0),"",D20/D21)</f>
        <v/>
      </c>
      <c r="E22" s="281" t="str">
        <f t="shared" si="3"/>
        <v/>
      </c>
      <c r="F22" s="281" t="str">
        <f t="shared" si="3"/>
        <v/>
      </c>
      <c r="G22" s="281" t="str">
        <f t="shared" ref="G22:I22" si="4" xml:space="preserve">
IF(OR(G21="",G21=0),"",G20/G21)</f>
        <v/>
      </c>
      <c r="H22" s="281" t="str">
        <f t="shared" si="4"/>
        <v/>
      </c>
      <c r="I22" s="281" t="str">
        <f t="shared" si="4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6">
        <f xml:space="preserve">
IF(B21="","",B20-B21)</f>
        <v>5409776</v>
      </c>
      <c r="C23" s="234"/>
      <c r="D23" s="234">
        <f t="shared" ref="D23:F23" si="5" xml:space="preserve">
IF(D21="","",D20-D21)</f>
        <v>123225</v>
      </c>
      <c r="E23" s="234">
        <f t="shared" si="5"/>
        <v>350280</v>
      </c>
      <c r="F23" s="234">
        <f t="shared" si="5"/>
        <v>2278995</v>
      </c>
      <c r="G23" s="234">
        <f t="shared" ref="G23:I23" si="6" xml:space="preserve">
IF(G21="","",G20-G21)</f>
        <v>1547994</v>
      </c>
      <c r="H23" s="234">
        <f t="shared" si="6"/>
        <v>232580</v>
      </c>
      <c r="I23" s="234">
        <f t="shared" si="6"/>
        <v>61542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10" t="s">
        <v>224</v>
      </c>
      <c r="D24" s="311" t="s">
        <v>225</v>
      </c>
      <c r="E24" s="311" t="s">
        <v>226</v>
      </c>
      <c r="F24" s="312" t="s">
        <v>168</v>
      </c>
      <c r="AT24" s="291"/>
    </row>
    <row r="25" spans="1:46" x14ac:dyDescent="0.3">
      <c r="A25" s="213" t="s">
        <v>59</v>
      </c>
      <c r="B25" s="230">
        <f xml:space="preserve">
SUM(C25:F25)</f>
        <v>47114</v>
      </c>
      <c r="C25" s="301">
        <f xml:space="preserve">
IF($A$4&lt;=12,SUMIFS('ON Data'!$G:$G,'ON Data'!$D:$D,$A$4,'ON Data'!$E:$E,10),SUMIFS('ON Data'!$G:$G,'ON Data'!$E:$E,10))</f>
        <v>19500</v>
      </c>
      <c r="D25" s="302">
        <f xml:space="preserve">
IF($A$4&lt;=12,SUMIFS('ON Data'!$J:$J,'ON Data'!$D:$D,$A$4,'ON Data'!$E:$E,10),SUMIFS('ON Data'!$J:$J,'ON Data'!$E:$E,10))</f>
        <v>23500</v>
      </c>
      <c r="E25" s="302">
        <f xml:space="preserve">
IF($A$4&lt;=12,SUMIFS('ON Data'!$H:$H,'ON Data'!$D:$D,$A$4,'ON Data'!$E:$E,10),SUMIFS('ON Data'!$H:$H,'ON Data'!$E:$E,10))</f>
        <v>4114</v>
      </c>
      <c r="F25" s="303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17324.769599087398</v>
      </c>
      <c r="C26" s="301">
        <f xml:space="preserve">
IF($A$4&lt;=12,SUMIFS('ON Data'!$G:$G,'ON Data'!$D:$D,$A$4,'ON Data'!$E:$E,11),SUMIFS('ON Data'!$G:$G,'ON Data'!$E:$E,11))</f>
        <v>10449.7695990874</v>
      </c>
      <c r="D26" s="302">
        <f xml:space="preserve">
IF($A$4&lt;=12,SUMIFS('ON Data'!$J:$J,'ON Data'!$D:$D,$A$4,'ON Data'!$E:$E,11),SUMIFS('ON Data'!$J:$J,'ON Data'!$E:$E,11))</f>
        <v>3125</v>
      </c>
      <c r="E26" s="302">
        <f xml:space="preserve">
IF($A$4&lt;=12,SUMIFS('ON Data'!$H:$H,'ON Data'!$D:$D,$A$4,'ON Data'!$E:$E,11),SUMIFS('ON Data'!$H:$H,'ON Data'!$E:$E,11))</f>
        <v>3750</v>
      </c>
      <c r="F26" s="303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2.7194589648385157</v>
      </c>
      <c r="C27" s="304">
        <f xml:space="preserve">
IF(C26=0,0,C25/C26)</f>
        <v>1.8660698511192988</v>
      </c>
      <c r="D27" s="305">
        <f t="shared" ref="D27:E27" si="7" xml:space="preserve">
IF(D26=0,0,D25/D26)</f>
        <v>7.52</v>
      </c>
      <c r="E27" s="305">
        <f t="shared" si="7"/>
        <v>1.0970666666666666</v>
      </c>
      <c r="F27" s="306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-29789.230400912602</v>
      </c>
      <c r="C28" s="307">
        <f xml:space="preserve">
C26-C25</f>
        <v>-9050.2304009126001</v>
      </c>
      <c r="D28" s="308">
        <f t="shared" ref="D28:E28" si="8" xml:space="preserve">
D26-D25</f>
        <v>-20375</v>
      </c>
      <c r="E28" s="308">
        <f t="shared" si="8"/>
        <v>-364</v>
      </c>
      <c r="F28" s="309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665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3</v>
      </c>
      <c r="F3" s="200">
        <f>SUMIF($E5:$E1048576,"&lt;10",F5:F1048576)</f>
        <v>5500923.0999999996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326808</v>
      </c>
      <c r="J3" s="200">
        <f t="shared" si="0"/>
        <v>123816.90000000001</v>
      </c>
      <c r="K3" s="200">
        <f t="shared" si="0"/>
        <v>351493.69999999995</v>
      </c>
      <c r="L3" s="200">
        <f t="shared" si="0"/>
        <v>2283734.2999999998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1614476.7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233617.50000000003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66375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308183</v>
      </c>
      <c r="AU3" s="200">
        <f t="shared" si="0"/>
        <v>0</v>
      </c>
      <c r="AV3" s="200">
        <f t="shared" si="0"/>
        <v>0</v>
      </c>
      <c r="AW3" s="200">
        <f t="shared" si="0"/>
        <v>192418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0" t="s">
        <v>668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7598684</v>
      </c>
      <c r="C3" s="190">
        <f t="shared" ref="C3:Z3" si="0">SUBTOTAL(9,C6:C1048576)</f>
        <v>7</v>
      </c>
      <c r="D3" s="190"/>
      <c r="E3" s="190">
        <f>SUBTOTAL(9,E6:E1048576)/4</f>
        <v>7884991</v>
      </c>
      <c r="F3" s="190"/>
      <c r="G3" s="190">
        <f t="shared" si="0"/>
        <v>6</v>
      </c>
      <c r="H3" s="190">
        <f>SUBTOTAL(9,H6:H1048576)/4</f>
        <v>9679085</v>
      </c>
      <c r="I3" s="193">
        <f>IF(B3&lt;&gt;0,H3/B3,"")</f>
        <v>1.2737843816113421</v>
      </c>
      <c r="J3" s="191">
        <f>IF(E3&lt;&gt;0,H3/E3,"")</f>
        <v>1.2275327898281685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1" t="s">
        <v>190</v>
      </c>
      <c r="B4" s="372" t="s">
        <v>85</v>
      </c>
      <c r="C4" s="373"/>
      <c r="D4" s="374"/>
      <c r="E4" s="373"/>
      <c r="F4" s="374"/>
      <c r="G4" s="373"/>
      <c r="H4" s="373"/>
      <c r="I4" s="374"/>
      <c r="J4" s="375"/>
      <c r="K4" s="372" t="s">
        <v>86</v>
      </c>
      <c r="L4" s="374"/>
      <c r="M4" s="373"/>
      <c r="N4" s="373"/>
      <c r="O4" s="374"/>
      <c r="P4" s="373"/>
      <c r="Q4" s="373"/>
      <c r="R4" s="374"/>
      <c r="S4" s="375"/>
      <c r="T4" s="372" t="s">
        <v>87</v>
      </c>
      <c r="U4" s="374"/>
      <c r="V4" s="373"/>
      <c r="W4" s="373"/>
      <c r="X4" s="374"/>
      <c r="Y4" s="373"/>
      <c r="Z4" s="373"/>
      <c r="AA4" s="374"/>
      <c r="AB4" s="375"/>
    </row>
    <row r="5" spans="1:28" ht="14.4" customHeight="1" thickBot="1" x14ac:dyDescent="0.35">
      <c r="A5" s="467"/>
      <c r="B5" s="468">
        <v>2015</v>
      </c>
      <c r="C5" s="469"/>
      <c r="D5" s="469"/>
      <c r="E5" s="469">
        <v>2016</v>
      </c>
      <c r="F5" s="469"/>
      <c r="G5" s="469"/>
      <c r="H5" s="469">
        <v>2017</v>
      </c>
      <c r="I5" s="470" t="s">
        <v>214</v>
      </c>
      <c r="J5" s="471" t="s">
        <v>2</v>
      </c>
      <c r="K5" s="468">
        <v>2015</v>
      </c>
      <c r="L5" s="469"/>
      <c r="M5" s="469"/>
      <c r="N5" s="469">
        <v>2016</v>
      </c>
      <c r="O5" s="469"/>
      <c r="P5" s="469"/>
      <c r="Q5" s="469">
        <v>2017</v>
      </c>
      <c r="R5" s="470" t="s">
        <v>214</v>
      </c>
      <c r="S5" s="471" t="s">
        <v>2</v>
      </c>
      <c r="T5" s="468">
        <v>2015</v>
      </c>
      <c r="U5" s="469"/>
      <c r="V5" s="469"/>
      <c r="W5" s="469">
        <v>2016</v>
      </c>
      <c r="X5" s="469"/>
      <c r="Y5" s="469"/>
      <c r="Z5" s="469">
        <v>2017</v>
      </c>
      <c r="AA5" s="470" t="s">
        <v>214</v>
      </c>
      <c r="AB5" s="471" t="s">
        <v>2</v>
      </c>
    </row>
    <row r="6" spans="1:28" ht="14.4" customHeight="1" x14ac:dyDescent="0.3">
      <c r="A6" s="472" t="s">
        <v>666</v>
      </c>
      <c r="B6" s="473">
        <v>7598684</v>
      </c>
      <c r="C6" s="474">
        <v>1</v>
      </c>
      <c r="D6" s="474">
        <v>0.96368962247388745</v>
      </c>
      <c r="E6" s="473">
        <v>7884991</v>
      </c>
      <c r="F6" s="474">
        <v>1.0376784980136033</v>
      </c>
      <c r="G6" s="474">
        <v>1</v>
      </c>
      <c r="H6" s="473">
        <v>9679085</v>
      </c>
      <c r="I6" s="474">
        <v>1.2737843816113421</v>
      </c>
      <c r="J6" s="474">
        <v>1.2275327898281685</v>
      </c>
      <c r="K6" s="473"/>
      <c r="L6" s="474"/>
      <c r="M6" s="474"/>
      <c r="N6" s="473"/>
      <c r="O6" s="474"/>
      <c r="P6" s="474"/>
      <c r="Q6" s="473"/>
      <c r="R6" s="474"/>
      <c r="S6" s="474"/>
      <c r="T6" s="473"/>
      <c r="U6" s="474"/>
      <c r="V6" s="474"/>
      <c r="W6" s="473"/>
      <c r="X6" s="474"/>
      <c r="Y6" s="474"/>
      <c r="Z6" s="473"/>
      <c r="AA6" s="474"/>
      <c r="AB6" s="475"/>
    </row>
    <row r="7" spans="1:28" ht="14.4" customHeight="1" thickBot="1" x14ac:dyDescent="0.35">
      <c r="A7" s="479" t="s">
        <v>667</v>
      </c>
      <c r="B7" s="476">
        <v>7598684</v>
      </c>
      <c r="C7" s="477">
        <v>1</v>
      </c>
      <c r="D7" s="477">
        <v>0.96368962247388745</v>
      </c>
      <c r="E7" s="476">
        <v>7884991</v>
      </c>
      <c r="F7" s="477">
        <v>1.0376784980136033</v>
      </c>
      <c r="G7" s="477">
        <v>1</v>
      </c>
      <c r="H7" s="476">
        <v>9679085</v>
      </c>
      <c r="I7" s="477">
        <v>1.2737843816113421</v>
      </c>
      <c r="J7" s="477">
        <v>1.2275327898281685</v>
      </c>
      <c r="K7" s="476"/>
      <c r="L7" s="477"/>
      <c r="M7" s="477"/>
      <c r="N7" s="476"/>
      <c r="O7" s="477"/>
      <c r="P7" s="477"/>
      <c r="Q7" s="476"/>
      <c r="R7" s="477"/>
      <c r="S7" s="477"/>
      <c r="T7" s="476"/>
      <c r="U7" s="477"/>
      <c r="V7" s="477"/>
      <c r="W7" s="476"/>
      <c r="X7" s="477"/>
      <c r="Y7" s="477"/>
      <c r="Z7" s="476"/>
      <c r="AA7" s="477"/>
      <c r="AB7" s="478"/>
    </row>
    <row r="8" spans="1:28" ht="14.4" customHeight="1" thickBot="1" x14ac:dyDescent="0.35"/>
    <row r="9" spans="1:28" ht="14.4" customHeight="1" x14ac:dyDescent="0.3">
      <c r="A9" s="472" t="s">
        <v>382</v>
      </c>
      <c r="B9" s="473">
        <v>6642268</v>
      </c>
      <c r="C9" s="474">
        <v>1</v>
      </c>
      <c r="D9" s="474">
        <v>0.94904469974491701</v>
      </c>
      <c r="E9" s="473">
        <v>6998899</v>
      </c>
      <c r="F9" s="474">
        <v>1.0536911488666221</v>
      </c>
      <c r="G9" s="474">
        <v>1</v>
      </c>
      <c r="H9" s="473">
        <v>8750946</v>
      </c>
      <c r="I9" s="474">
        <v>1.3174635531116781</v>
      </c>
      <c r="J9" s="475">
        <v>1.2503318021877441</v>
      </c>
    </row>
    <row r="10" spans="1:28" ht="14.4" customHeight="1" x14ac:dyDescent="0.3">
      <c r="A10" s="487" t="s">
        <v>669</v>
      </c>
      <c r="B10" s="480">
        <v>749</v>
      </c>
      <c r="C10" s="481">
        <v>1</v>
      </c>
      <c r="D10" s="481"/>
      <c r="E10" s="480"/>
      <c r="F10" s="481"/>
      <c r="G10" s="481"/>
      <c r="H10" s="480">
        <v>6601826</v>
      </c>
      <c r="I10" s="481">
        <v>8814.1869158878508</v>
      </c>
      <c r="J10" s="482"/>
    </row>
    <row r="11" spans="1:28" ht="14.4" customHeight="1" x14ac:dyDescent="0.3">
      <c r="A11" s="487" t="s">
        <v>670</v>
      </c>
      <c r="B11" s="480">
        <v>6641519</v>
      </c>
      <c r="C11" s="481">
        <v>1</v>
      </c>
      <c r="D11" s="481">
        <v>0.94893768291269809</v>
      </c>
      <c r="E11" s="480">
        <v>6998899</v>
      </c>
      <c r="F11" s="481">
        <v>1.0538099793134672</v>
      </c>
      <c r="G11" s="481">
        <v>1</v>
      </c>
      <c r="H11" s="480">
        <v>2149120</v>
      </c>
      <c r="I11" s="481">
        <v>0.32358862483115686</v>
      </c>
      <c r="J11" s="482">
        <v>0.30706543986418433</v>
      </c>
    </row>
    <row r="12" spans="1:28" ht="14.4" customHeight="1" x14ac:dyDescent="0.3">
      <c r="A12" s="483" t="s">
        <v>453</v>
      </c>
      <c r="B12" s="484">
        <v>956416</v>
      </c>
      <c r="C12" s="485">
        <v>1</v>
      </c>
      <c r="D12" s="485">
        <v>1.0793642195167092</v>
      </c>
      <c r="E12" s="484">
        <v>886092</v>
      </c>
      <c r="F12" s="485">
        <v>0.92647132628479656</v>
      </c>
      <c r="G12" s="485">
        <v>1</v>
      </c>
      <c r="H12" s="484">
        <v>928139</v>
      </c>
      <c r="I12" s="485">
        <v>0.97043441347698067</v>
      </c>
      <c r="J12" s="486">
        <v>1.047452183294737</v>
      </c>
    </row>
    <row r="13" spans="1:28" ht="14.4" customHeight="1" x14ac:dyDescent="0.3">
      <c r="A13" s="487" t="s">
        <v>669</v>
      </c>
      <c r="B13" s="480"/>
      <c r="C13" s="481"/>
      <c r="D13" s="481"/>
      <c r="E13" s="480"/>
      <c r="F13" s="481"/>
      <c r="G13" s="481"/>
      <c r="H13" s="480">
        <v>499807</v>
      </c>
      <c r="I13" s="481"/>
      <c r="J13" s="482"/>
    </row>
    <row r="14" spans="1:28" ht="14.4" customHeight="1" thickBot="1" x14ac:dyDescent="0.35">
      <c r="A14" s="479" t="s">
        <v>670</v>
      </c>
      <c r="B14" s="476">
        <v>956416</v>
      </c>
      <c r="C14" s="477">
        <v>1</v>
      </c>
      <c r="D14" s="477">
        <v>1.0793642195167092</v>
      </c>
      <c r="E14" s="476">
        <v>886092</v>
      </c>
      <c r="F14" s="477">
        <v>0.92647132628479656</v>
      </c>
      <c r="G14" s="477">
        <v>1</v>
      </c>
      <c r="H14" s="476">
        <v>428332</v>
      </c>
      <c r="I14" s="477">
        <v>0.44785114427194861</v>
      </c>
      <c r="J14" s="478">
        <v>0.483394500796757</v>
      </c>
    </row>
    <row r="15" spans="1:28" ht="14.4" customHeight="1" x14ac:dyDescent="0.3">
      <c r="A15" s="488" t="s">
        <v>671</v>
      </c>
    </row>
    <row r="16" spans="1:28" ht="14.4" customHeight="1" x14ac:dyDescent="0.3">
      <c r="A16" s="489" t="s">
        <v>672</v>
      </c>
    </row>
    <row r="17" spans="1:1" ht="14.4" customHeight="1" x14ac:dyDescent="0.3">
      <c r="A17" s="488" t="s">
        <v>673</v>
      </c>
    </row>
    <row r="18" spans="1:1" ht="14.4" customHeight="1" x14ac:dyDescent="0.3">
      <c r="A18" s="488" t="s">
        <v>674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0" t="s">
        <v>697</v>
      </c>
      <c r="B1" s="322"/>
      <c r="C1" s="322"/>
      <c r="D1" s="322"/>
      <c r="E1" s="322"/>
      <c r="F1" s="322"/>
      <c r="G1" s="322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25058</v>
      </c>
      <c r="C3" s="279">
        <f t="shared" si="0"/>
        <v>24670</v>
      </c>
      <c r="D3" s="294">
        <f t="shared" si="0"/>
        <v>25282</v>
      </c>
      <c r="E3" s="192">
        <f t="shared" si="0"/>
        <v>7598684</v>
      </c>
      <c r="F3" s="190">
        <f t="shared" si="0"/>
        <v>7884991</v>
      </c>
      <c r="G3" s="280">
        <f t="shared" si="0"/>
        <v>9679085</v>
      </c>
    </row>
    <row r="4" spans="1:7" ht="14.4" customHeight="1" x14ac:dyDescent="0.3">
      <c r="A4" s="371" t="s">
        <v>113</v>
      </c>
      <c r="B4" s="376" t="s">
        <v>188</v>
      </c>
      <c r="C4" s="374"/>
      <c r="D4" s="377"/>
      <c r="E4" s="376" t="s">
        <v>85</v>
      </c>
      <c r="F4" s="374"/>
      <c r="G4" s="377"/>
    </row>
    <row r="5" spans="1:7" ht="14.4" customHeight="1" thickBot="1" x14ac:dyDescent="0.35">
      <c r="A5" s="467"/>
      <c r="B5" s="468">
        <v>2015</v>
      </c>
      <c r="C5" s="469">
        <v>2016</v>
      </c>
      <c r="D5" s="490">
        <v>2017</v>
      </c>
      <c r="E5" s="468">
        <v>2015</v>
      </c>
      <c r="F5" s="469">
        <v>2016</v>
      </c>
      <c r="G5" s="490">
        <v>2017</v>
      </c>
    </row>
    <row r="6" spans="1:7" ht="14.4" customHeight="1" x14ac:dyDescent="0.3">
      <c r="A6" s="454" t="s">
        <v>669</v>
      </c>
      <c r="B6" s="434">
        <v>4</v>
      </c>
      <c r="C6" s="434"/>
      <c r="D6" s="434">
        <v>18763</v>
      </c>
      <c r="E6" s="491">
        <v>749</v>
      </c>
      <c r="F6" s="491"/>
      <c r="G6" s="492">
        <v>7101633</v>
      </c>
    </row>
    <row r="7" spans="1:7" ht="14.4" customHeight="1" x14ac:dyDescent="0.3">
      <c r="A7" s="497" t="s">
        <v>675</v>
      </c>
      <c r="B7" s="440">
        <v>474</v>
      </c>
      <c r="C7" s="440">
        <v>1280</v>
      </c>
      <c r="D7" s="440">
        <v>215</v>
      </c>
      <c r="E7" s="493">
        <v>128008</v>
      </c>
      <c r="F7" s="493">
        <v>406285</v>
      </c>
      <c r="G7" s="494">
        <v>78618</v>
      </c>
    </row>
    <row r="8" spans="1:7" ht="14.4" customHeight="1" x14ac:dyDescent="0.3">
      <c r="A8" s="497" t="s">
        <v>676</v>
      </c>
      <c r="B8" s="440">
        <v>1785</v>
      </c>
      <c r="C8" s="440">
        <v>1843</v>
      </c>
      <c r="D8" s="440">
        <v>657</v>
      </c>
      <c r="E8" s="493">
        <v>380210</v>
      </c>
      <c r="F8" s="493">
        <v>436050</v>
      </c>
      <c r="G8" s="494">
        <v>141070</v>
      </c>
    </row>
    <row r="9" spans="1:7" ht="14.4" customHeight="1" x14ac:dyDescent="0.3">
      <c r="A9" s="497" t="s">
        <v>677</v>
      </c>
      <c r="B9" s="440">
        <v>1645</v>
      </c>
      <c r="C9" s="440">
        <v>1390</v>
      </c>
      <c r="D9" s="440">
        <v>798</v>
      </c>
      <c r="E9" s="493">
        <v>764985</v>
      </c>
      <c r="F9" s="493">
        <v>718699</v>
      </c>
      <c r="G9" s="494">
        <v>424073</v>
      </c>
    </row>
    <row r="10" spans="1:7" ht="14.4" customHeight="1" x14ac:dyDescent="0.3">
      <c r="A10" s="497" t="s">
        <v>678</v>
      </c>
      <c r="B10" s="440">
        <v>2975</v>
      </c>
      <c r="C10" s="440">
        <v>2594</v>
      </c>
      <c r="D10" s="440">
        <v>869</v>
      </c>
      <c r="E10" s="493">
        <v>838214</v>
      </c>
      <c r="F10" s="493">
        <v>880328</v>
      </c>
      <c r="G10" s="494">
        <v>257992</v>
      </c>
    </row>
    <row r="11" spans="1:7" ht="14.4" customHeight="1" x14ac:dyDescent="0.3">
      <c r="A11" s="497" t="s">
        <v>679</v>
      </c>
      <c r="B11" s="440">
        <v>239</v>
      </c>
      <c r="C11" s="440">
        <v>664</v>
      </c>
      <c r="D11" s="440">
        <v>147</v>
      </c>
      <c r="E11" s="493">
        <v>43268</v>
      </c>
      <c r="F11" s="493">
        <v>169917</v>
      </c>
      <c r="G11" s="494">
        <v>37047</v>
      </c>
    </row>
    <row r="12" spans="1:7" ht="14.4" customHeight="1" x14ac:dyDescent="0.3">
      <c r="A12" s="497" t="s">
        <v>680</v>
      </c>
      <c r="B12" s="440">
        <v>2384</v>
      </c>
      <c r="C12" s="440">
        <v>3194</v>
      </c>
      <c r="D12" s="440"/>
      <c r="E12" s="493">
        <v>634082</v>
      </c>
      <c r="F12" s="493">
        <v>815972</v>
      </c>
      <c r="G12" s="494"/>
    </row>
    <row r="13" spans="1:7" ht="14.4" customHeight="1" x14ac:dyDescent="0.3">
      <c r="A13" s="497" t="s">
        <v>681</v>
      </c>
      <c r="B13" s="440">
        <v>595</v>
      </c>
      <c r="C13" s="440">
        <v>676</v>
      </c>
      <c r="D13" s="440">
        <v>246</v>
      </c>
      <c r="E13" s="493">
        <v>827370</v>
      </c>
      <c r="F13" s="493">
        <v>913256</v>
      </c>
      <c r="G13" s="494">
        <v>376227</v>
      </c>
    </row>
    <row r="14" spans="1:7" ht="14.4" customHeight="1" x14ac:dyDescent="0.3">
      <c r="A14" s="497" t="s">
        <v>682</v>
      </c>
      <c r="B14" s="440"/>
      <c r="C14" s="440">
        <v>497</v>
      </c>
      <c r="D14" s="440">
        <v>264</v>
      </c>
      <c r="E14" s="493"/>
      <c r="F14" s="493">
        <v>100442</v>
      </c>
      <c r="G14" s="494">
        <v>81167</v>
      </c>
    </row>
    <row r="15" spans="1:7" ht="14.4" customHeight="1" x14ac:dyDescent="0.3">
      <c r="A15" s="497" t="s">
        <v>683</v>
      </c>
      <c r="B15" s="440">
        <v>2781</v>
      </c>
      <c r="C15" s="440">
        <v>3668</v>
      </c>
      <c r="D15" s="440">
        <v>831</v>
      </c>
      <c r="E15" s="493">
        <v>712826</v>
      </c>
      <c r="F15" s="493">
        <v>1045061</v>
      </c>
      <c r="G15" s="494">
        <v>223809</v>
      </c>
    </row>
    <row r="16" spans="1:7" ht="14.4" customHeight="1" x14ac:dyDescent="0.3">
      <c r="A16" s="497" t="s">
        <v>684</v>
      </c>
      <c r="B16" s="440">
        <v>5</v>
      </c>
      <c r="C16" s="440">
        <v>7</v>
      </c>
      <c r="D16" s="440">
        <v>40</v>
      </c>
      <c r="E16" s="493">
        <v>1095</v>
      </c>
      <c r="F16" s="493">
        <v>1210</v>
      </c>
      <c r="G16" s="494">
        <v>52105</v>
      </c>
    </row>
    <row r="17" spans="1:7" ht="14.4" customHeight="1" x14ac:dyDescent="0.3">
      <c r="A17" s="497" t="s">
        <v>685</v>
      </c>
      <c r="B17" s="440"/>
      <c r="C17" s="440"/>
      <c r="D17" s="440">
        <v>150</v>
      </c>
      <c r="E17" s="493"/>
      <c r="F17" s="493"/>
      <c r="G17" s="494">
        <v>45068</v>
      </c>
    </row>
    <row r="18" spans="1:7" ht="14.4" customHeight="1" x14ac:dyDescent="0.3">
      <c r="A18" s="497" t="s">
        <v>686</v>
      </c>
      <c r="B18" s="440">
        <v>416</v>
      </c>
      <c r="C18" s="440">
        <v>582</v>
      </c>
      <c r="D18" s="440">
        <v>115</v>
      </c>
      <c r="E18" s="493">
        <v>77017</v>
      </c>
      <c r="F18" s="493">
        <v>130398</v>
      </c>
      <c r="G18" s="494">
        <v>39401</v>
      </c>
    </row>
    <row r="19" spans="1:7" ht="14.4" customHeight="1" x14ac:dyDescent="0.3">
      <c r="A19" s="497" t="s">
        <v>687</v>
      </c>
      <c r="B19" s="440"/>
      <c r="C19" s="440">
        <v>45</v>
      </c>
      <c r="D19" s="440"/>
      <c r="E19" s="493"/>
      <c r="F19" s="493">
        <v>11203</v>
      </c>
      <c r="G19" s="494"/>
    </row>
    <row r="20" spans="1:7" ht="14.4" customHeight="1" x14ac:dyDescent="0.3">
      <c r="A20" s="497" t="s">
        <v>688</v>
      </c>
      <c r="B20" s="440">
        <v>401</v>
      </c>
      <c r="C20" s="440">
        <v>773</v>
      </c>
      <c r="D20" s="440">
        <v>112</v>
      </c>
      <c r="E20" s="493">
        <v>86584</v>
      </c>
      <c r="F20" s="493">
        <v>188764</v>
      </c>
      <c r="G20" s="494">
        <v>25086</v>
      </c>
    </row>
    <row r="21" spans="1:7" ht="14.4" customHeight="1" x14ac:dyDescent="0.3">
      <c r="A21" s="497" t="s">
        <v>689</v>
      </c>
      <c r="B21" s="440">
        <v>1830</v>
      </c>
      <c r="C21" s="440"/>
      <c r="D21" s="440"/>
      <c r="E21" s="493">
        <v>462737</v>
      </c>
      <c r="F21" s="493"/>
      <c r="G21" s="494"/>
    </row>
    <row r="22" spans="1:7" ht="14.4" customHeight="1" x14ac:dyDescent="0.3">
      <c r="A22" s="497" t="s">
        <v>690</v>
      </c>
      <c r="B22" s="440">
        <v>2094</v>
      </c>
      <c r="C22" s="440">
        <v>2412</v>
      </c>
      <c r="D22" s="440">
        <v>553</v>
      </c>
      <c r="E22" s="493">
        <v>480281</v>
      </c>
      <c r="F22" s="493">
        <v>569385</v>
      </c>
      <c r="G22" s="494">
        <v>226854</v>
      </c>
    </row>
    <row r="23" spans="1:7" ht="14.4" customHeight="1" x14ac:dyDescent="0.3">
      <c r="A23" s="497" t="s">
        <v>691</v>
      </c>
      <c r="B23" s="440">
        <v>184</v>
      </c>
      <c r="C23" s="440"/>
      <c r="D23" s="440"/>
      <c r="E23" s="493">
        <v>36711</v>
      </c>
      <c r="F23" s="493"/>
      <c r="G23" s="494"/>
    </row>
    <row r="24" spans="1:7" ht="14.4" customHeight="1" x14ac:dyDescent="0.3">
      <c r="A24" s="497" t="s">
        <v>692</v>
      </c>
      <c r="B24" s="440">
        <v>643</v>
      </c>
      <c r="C24" s="440">
        <v>530</v>
      </c>
      <c r="D24" s="440">
        <v>46</v>
      </c>
      <c r="E24" s="493">
        <v>124253</v>
      </c>
      <c r="F24" s="493">
        <v>118864</v>
      </c>
      <c r="G24" s="494">
        <v>8144</v>
      </c>
    </row>
    <row r="25" spans="1:7" ht="14.4" customHeight="1" x14ac:dyDescent="0.3">
      <c r="A25" s="497" t="s">
        <v>693</v>
      </c>
      <c r="B25" s="440">
        <v>968</v>
      </c>
      <c r="C25" s="440">
        <v>683</v>
      </c>
      <c r="D25" s="440">
        <v>279</v>
      </c>
      <c r="E25" s="493">
        <v>725137</v>
      </c>
      <c r="F25" s="493">
        <v>480428</v>
      </c>
      <c r="G25" s="494">
        <v>183730</v>
      </c>
    </row>
    <row r="26" spans="1:7" ht="14.4" customHeight="1" x14ac:dyDescent="0.3">
      <c r="A26" s="497" t="s">
        <v>694</v>
      </c>
      <c r="B26" s="440">
        <v>2320</v>
      </c>
      <c r="C26" s="440">
        <v>2167</v>
      </c>
      <c r="D26" s="440">
        <v>500</v>
      </c>
      <c r="E26" s="493">
        <v>587713</v>
      </c>
      <c r="F26" s="493">
        <v>542173</v>
      </c>
      <c r="G26" s="494">
        <v>192078</v>
      </c>
    </row>
    <row r="27" spans="1:7" ht="14.4" customHeight="1" x14ac:dyDescent="0.3">
      <c r="A27" s="497" t="s">
        <v>695</v>
      </c>
      <c r="B27" s="440">
        <v>2068</v>
      </c>
      <c r="C27" s="440">
        <v>517</v>
      </c>
      <c r="D27" s="440">
        <v>633</v>
      </c>
      <c r="E27" s="493">
        <v>448025</v>
      </c>
      <c r="F27" s="493">
        <v>110162</v>
      </c>
      <c r="G27" s="494">
        <v>158756</v>
      </c>
    </row>
    <row r="28" spans="1:7" ht="14.4" customHeight="1" thickBot="1" x14ac:dyDescent="0.35">
      <c r="A28" s="498" t="s">
        <v>696</v>
      </c>
      <c r="B28" s="446">
        <v>1247</v>
      </c>
      <c r="C28" s="446">
        <v>1148</v>
      </c>
      <c r="D28" s="446">
        <v>64</v>
      </c>
      <c r="E28" s="495">
        <v>239419</v>
      </c>
      <c r="F28" s="495">
        <v>246394</v>
      </c>
      <c r="G28" s="496">
        <v>26227</v>
      </c>
    </row>
    <row r="29" spans="1:7" ht="14.4" customHeight="1" x14ac:dyDescent="0.3">
      <c r="A29" s="488" t="s">
        <v>671</v>
      </c>
    </row>
    <row r="30" spans="1:7" ht="14.4" customHeight="1" x14ac:dyDescent="0.3">
      <c r="A30" s="489" t="s">
        <v>672</v>
      </c>
    </row>
    <row r="31" spans="1:7" ht="14.4" customHeight="1" x14ac:dyDescent="0.3">
      <c r="A31" s="488" t="s">
        <v>673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2" t="s">
        <v>814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25058</v>
      </c>
      <c r="H3" s="78">
        <f t="shared" si="0"/>
        <v>7598684</v>
      </c>
      <c r="I3" s="58"/>
      <c r="J3" s="58"/>
      <c r="K3" s="78">
        <f t="shared" si="0"/>
        <v>24670</v>
      </c>
      <c r="L3" s="78">
        <f t="shared" si="0"/>
        <v>7884991</v>
      </c>
      <c r="M3" s="58"/>
      <c r="N3" s="58"/>
      <c r="O3" s="78">
        <f t="shared" si="0"/>
        <v>25282</v>
      </c>
      <c r="P3" s="78">
        <f t="shared" si="0"/>
        <v>9679085</v>
      </c>
      <c r="Q3" s="59">
        <f>IF(L3=0,0,P3/L3)</f>
        <v>1.2275327898281685</v>
      </c>
      <c r="R3" s="79">
        <f>IF(O3=0,0,P3/O3)</f>
        <v>382.84490942172295</v>
      </c>
    </row>
    <row r="4" spans="1:18" ht="14.4" customHeight="1" x14ac:dyDescent="0.3">
      <c r="A4" s="378" t="s">
        <v>215</v>
      </c>
      <c r="B4" s="378" t="s">
        <v>81</v>
      </c>
      <c r="C4" s="386" t="s">
        <v>0</v>
      </c>
      <c r="D4" s="380" t="s">
        <v>82</v>
      </c>
      <c r="E4" s="385" t="s">
        <v>57</v>
      </c>
      <c r="F4" s="381" t="s">
        <v>56</v>
      </c>
      <c r="G4" s="382">
        <v>2015</v>
      </c>
      <c r="H4" s="383"/>
      <c r="I4" s="76"/>
      <c r="J4" s="76"/>
      <c r="K4" s="382">
        <v>2016</v>
      </c>
      <c r="L4" s="383"/>
      <c r="M4" s="76"/>
      <c r="N4" s="76"/>
      <c r="O4" s="382">
        <v>2017</v>
      </c>
      <c r="P4" s="383"/>
      <c r="Q4" s="384" t="s">
        <v>2</v>
      </c>
      <c r="R4" s="379" t="s">
        <v>84</v>
      </c>
    </row>
    <row r="5" spans="1:18" ht="14.4" customHeight="1" thickBot="1" x14ac:dyDescent="0.35">
      <c r="A5" s="499"/>
      <c r="B5" s="499"/>
      <c r="C5" s="500"/>
      <c r="D5" s="501"/>
      <c r="E5" s="502"/>
      <c r="F5" s="503"/>
      <c r="G5" s="504" t="s">
        <v>58</v>
      </c>
      <c r="H5" s="505" t="s">
        <v>14</v>
      </c>
      <c r="I5" s="506"/>
      <c r="J5" s="506"/>
      <c r="K5" s="504" t="s">
        <v>58</v>
      </c>
      <c r="L5" s="505" t="s">
        <v>14</v>
      </c>
      <c r="M5" s="506"/>
      <c r="N5" s="506"/>
      <c r="O5" s="504" t="s">
        <v>58</v>
      </c>
      <c r="P5" s="505" t="s">
        <v>14</v>
      </c>
      <c r="Q5" s="507"/>
      <c r="R5" s="508"/>
    </row>
    <row r="6" spans="1:18" ht="14.4" customHeight="1" x14ac:dyDescent="0.3">
      <c r="A6" s="430" t="s">
        <v>698</v>
      </c>
      <c r="B6" s="431" t="s">
        <v>699</v>
      </c>
      <c r="C6" s="431" t="s">
        <v>382</v>
      </c>
      <c r="D6" s="431" t="s">
        <v>700</v>
      </c>
      <c r="E6" s="431" t="s">
        <v>701</v>
      </c>
      <c r="F6" s="431" t="s">
        <v>702</v>
      </c>
      <c r="G6" s="434">
        <v>3788</v>
      </c>
      <c r="H6" s="434">
        <v>204552</v>
      </c>
      <c r="I6" s="431">
        <v>0.84859447081079287</v>
      </c>
      <c r="J6" s="431">
        <v>54</v>
      </c>
      <c r="K6" s="434">
        <v>4156</v>
      </c>
      <c r="L6" s="434">
        <v>241048</v>
      </c>
      <c r="M6" s="431">
        <v>1</v>
      </c>
      <c r="N6" s="431">
        <v>58</v>
      </c>
      <c r="O6" s="434">
        <v>3055</v>
      </c>
      <c r="P6" s="434">
        <v>177190</v>
      </c>
      <c r="Q6" s="455">
        <v>0.73508180943214629</v>
      </c>
      <c r="R6" s="435">
        <v>58</v>
      </c>
    </row>
    <row r="7" spans="1:18" ht="14.4" customHeight="1" x14ac:dyDescent="0.3">
      <c r="A7" s="436" t="s">
        <v>698</v>
      </c>
      <c r="B7" s="437" t="s">
        <v>699</v>
      </c>
      <c r="C7" s="437" t="s">
        <v>382</v>
      </c>
      <c r="D7" s="437" t="s">
        <v>700</v>
      </c>
      <c r="E7" s="437" t="s">
        <v>703</v>
      </c>
      <c r="F7" s="437" t="s">
        <v>704</v>
      </c>
      <c r="G7" s="440">
        <v>206</v>
      </c>
      <c r="H7" s="440">
        <v>25338</v>
      </c>
      <c r="I7" s="437">
        <v>0.81268843415228686</v>
      </c>
      <c r="J7" s="437">
        <v>123</v>
      </c>
      <c r="K7" s="440">
        <v>238</v>
      </c>
      <c r="L7" s="440">
        <v>31178</v>
      </c>
      <c r="M7" s="437">
        <v>1</v>
      </c>
      <c r="N7" s="437">
        <v>131</v>
      </c>
      <c r="O7" s="440">
        <v>154</v>
      </c>
      <c r="P7" s="440">
        <v>20174</v>
      </c>
      <c r="Q7" s="509">
        <v>0.6470588235294118</v>
      </c>
      <c r="R7" s="441">
        <v>131</v>
      </c>
    </row>
    <row r="8" spans="1:18" ht="14.4" customHeight="1" x14ac:dyDescent="0.3">
      <c r="A8" s="436" t="s">
        <v>698</v>
      </c>
      <c r="B8" s="437" t="s">
        <v>699</v>
      </c>
      <c r="C8" s="437" t="s">
        <v>382</v>
      </c>
      <c r="D8" s="437" t="s">
        <v>700</v>
      </c>
      <c r="E8" s="437" t="s">
        <v>705</v>
      </c>
      <c r="F8" s="437" t="s">
        <v>706</v>
      </c>
      <c r="G8" s="440">
        <v>11</v>
      </c>
      <c r="H8" s="440">
        <v>1947</v>
      </c>
      <c r="I8" s="437">
        <v>0.6059757236227824</v>
      </c>
      <c r="J8" s="437">
        <v>177</v>
      </c>
      <c r="K8" s="440">
        <v>17</v>
      </c>
      <c r="L8" s="440">
        <v>3213</v>
      </c>
      <c r="M8" s="437">
        <v>1</v>
      </c>
      <c r="N8" s="437">
        <v>189</v>
      </c>
      <c r="O8" s="440">
        <v>15</v>
      </c>
      <c r="P8" s="440">
        <v>2835</v>
      </c>
      <c r="Q8" s="509">
        <v>0.88235294117647056</v>
      </c>
      <c r="R8" s="441">
        <v>189</v>
      </c>
    </row>
    <row r="9" spans="1:18" ht="14.4" customHeight="1" x14ac:dyDescent="0.3">
      <c r="A9" s="436" t="s">
        <v>698</v>
      </c>
      <c r="B9" s="437" t="s">
        <v>699</v>
      </c>
      <c r="C9" s="437" t="s">
        <v>382</v>
      </c>
      <c r="D9" s="437" t="s">
        <v>700</v>
      </c>
      <c r="E9" s="437" t="s">
        <v>707</v>
      </c>
      <c r="F9" s="437" t="s">
        <v>708</v>
      </c>
      <c r="G9" s="440">
        <v>1</v>
      </c>
      <c r="H9" s="440">
        <v>2012</v>
      </c>
      <c r="I9" s="437"/>
      <c r="J9" s="437">
        <v>2012</v>
      </c>
      <c r="K9" s="440"/>
      <c r="L9" s="440"/>
      <c r="M9" s="437"/>
      <c r="N9" s="437"/>
      <c r="O9" s="440"/>
      <c r="P9" s="440"/>
      <c r="Q9" s="509"/>
      <c r="R9" s="441"/>
    </row>
    <row r="10" spans="1:18" ht="14.4" customHeight="1" x14ac:dyDescent="0.3">
      <c r="A10" s="436" t="s">
        <v>698</v>
      </c>
      <c r="B10" s="437" t="s">
        <v>699</v>
      </c>
      <c r="C10" s="437" t="s">
        <v>382</v>
      </c>
      <c r="D10" s="437" t="s">
        <v>700</v>
      </c>
      <c r="E10" s="437" t="s">
        <v>709</v>
      </c>
      <c r="F10" s="437" t="s">
        <v>710</v>
      </c>
      <c r="G10" s="440">
        <v>2</v>
      </c>
      <c r="H10" s="440">
        <v>768</v>
      </c>
      <c r="I10" s="437">
        <v>0.94348894348894352</v>
      </c>
      <c r="J10" s="437">
        <v>384</v>
      </c>
      <c r="K10" s="440">
        <v>2</v>
      </c>
      <c r="L10" s="440">
        <v>814</v>
      </c>
      <c r="M10" s="437">
        <v>1</v>
      </c>
      <c r="N10" s="437">
        <v>407</v>
      </c>
      <c r="O10" s="440">
        <v>2</v>
      </c>
      <c r="P10" s="440">
        <v>816</v>
      </c>
      <c r="Q10" s="509">
        <v>1.0024570024570025</v>
      </c>
      <c r="R10" s="441">
        <v>408</v>
      </c>
    </row>
    <row r="11" spans="1:18" ht="14.4" customHeight="1" x14ac:dyDescent="0.3">
      <c r="A11" s="436" t="s">
        <v>698</v>
      </c>
      <c r="B11" s="437" t="s">
        <v>699</v>
      </c>
      <c r="C11" s="437" t="s">
        <v>382</v>
      </c>
      <c r="D11" s="437" t="s">
        <v>700</v>
      </c>
      <c r="E11" s="437" t="s">
        <v>711</v>
      </c>
      <c r="F11" s="437" t="s">
        <v>712</v>
      </c>
      <c r="G11" s="440">
        <v>863</v>
      </c>
      <c r="H11" s="440">
        <v>148436</v>
      </c>
      <c r="I11" s="437">
        <v>1.1206099954703306</v>
      </c>
      <c r="J11" s="437">
        <v>172</v>
      </c>
      <c r="K11" s="440">
        <v>740</v>
      </c>
      <c r="L11" s="440">
        <v>132460</v>
      </c>
      <c r="M11" s="437">
        <v>1</v>
      </c>
      <c r="N11" s="437">
        <v>179</v>
      </c>
      <c r="O11" s="440">
        <v>833</v>
      </c>
      <c r="P11" s="440">
        <v>149940</v>
      </c>
      <c r="Q11" s="509">
        <v>1.131964366601238</v>
      </c>
      <c r="R11" s="441">
        <v>180</v>
      </c>
    </row>
    <row r="12" spans="1:18" ht="14.4" customHeight="1" x14ac:dyDescent="0.3">
      <c r="A12" s="436" t="s">
        <v>698</v>
      </c>
      <c r="B12" s="437" t="s">
        <v>699</v>
      </c>
      <c r="C12" s="437" t="s">
        <v>382</v>
      </c>
      <c r="D12" s="437" t="s">
        <v>700</v>
      </c>
      <c r="E12" s="437" t="s">
        <v>713</v>
      </c>
      <c r="F12" s="437" t="s">
        <v>714</v>
      </c>
      <c r="G12" s="440">
        <v>9</v>
      </c>
      <c r="H12" s="440">
        <v>4797</v>
      </c>
      <c r="I12" s="437">
        <v>8.4305799648506152</v>
      </c>
      <c r="J12" s="437">
        <v>533</v>
      </c>
      <c r="K12" s="440">
        <v>1</v>
      </c>
      <c r="L12" s="440">
        <v>569</v>
      </c>
      <c r="M12" s="437">
        <v>1</v>
      </c>
      <c r="N12" s="437">
        <v>569</v>
      </c>
      <c r="O12" s="440">
        <v>6</v>
      </c>
      <c r="P12" s="440">
        <v>3414</v>
      </c>
      <c r="Q12" s="509">
        <v>6</v>
      </c>
      <c r="R12" s="441">
        <v>569</v>
      </c>
    </row>
    <row r="13" spans="1:18" ht="14.4" customHeight="1" x14ac:dyDescent="0.3">
      <c r="A13" s="436" t="s">
        <v>698</v>
      </c>
      <c r="B13" s="437" t="s">
        <v>699</v>
      </c>
      <c r="C13" s="437" t="s">
        <v>382</v>
      </c>
      <c r="D13" s="437" t="s">
        <v>700</v>
      </c>
      <c r="E13" s="437" t="s">
        <v>715</v>
      </c>
      <c r="F13" s="437" t="s">
        <v>716</v>
      </c>
      <c r="G13" s="440">
        <v>351</v>
      </c>
      <c r="H13" s="440">
        <v>113022</v>
      </c>
      <c r="I13" s="437">
        <v>0.60789027833803955</v>
      </c>
      <c r="J13" s="437">
        <v>322</v>
      </c>
      <c r="K13" s="440">
        <v>555</v>
      </c>
      <c r="L13" s="440">
        <v>185925</v>
      </c>
      <c r="M13" s="437">
        <v>1</v>
      </c>
      <c r="N13" s="437">
        <v>335</v>
      </c>
      <c r="O13" s="440">
        <v>457</v>
      </c>
      <c r="P13" s="440">
        <v>153552</v>
      </c>
      <c r="Q13" s="509">
        <v>0.8258814037918516</v>
      </c>
      <c r="R13" s="441">
        <v>336</v>
      </c>
    </row>
    <row r="14" spans="1:18" ht="14.4" customHeight="1" x14ac:dyDescent="0.3">
      <c r="A14" s="436" t="s">
        <v>698</v>
      </c>
      <c r="B14" s="437" t="s">
        <v>699</v>
      </c>
      <c r="C14" s="437" t="s">
        <v>382</v>
      </c>
      <c r="D14" s="437" t="s">
        <v>700</v>
      </c>
      <c r="E14" s="437" t="s">
        <v>717</v>
      </c>
      <c r="F14" s="437" t="s">
        <v>718</v>
      </c>
      <c r="G14" s="440">
        <v>62</v>
      </c>
      <c r="H14" s="440">
        <v>27218</v>
      </c>
      <c r="I14" s="437">
        <v>0.76189676408017015</v>
      </c>
      <c r="J14" s="437">
        <v>439</v>
      </c>
      <c r="K14" s="440">
        <v>78</v>
      </c>
      <c r="L14" s="440">
        <v>35724</v>
      </c>
      <c r="M14" s="437">
        <v>1</v>
      </c>
      <c r="N14" s="437">
        <v>458</v>
      </c>
      <c r="O14" s="440">
        <v>60</v>
      </c>
      <c r="P14" s="440">
        <v>27540</v>
      </c>
      <c r="Q14" s="509">
        <v>0.77091031239502861</v>
      </c>
      <c r="R14" s="441">
        <v>459</v>
      </c>
    </row>
    <row r="15" spans="1:18" ht="14.4" customHeight="1" x14ac:dyDescent="0.3">
      <c r="A15" s="436" t="s">
        <v>698</v>
      </c>
      <c r="B15" s="437" t="s">
        <v>699</v>
      </c>
      <c r="C15" s="437" t="s">
        <v>382</v>
      </c>
      <c r="D15" s="437" t="s">
        <v>700</v>
      </c>
      <c r="E15" s="437" t="s">
        <v>719</v>
      </c>
      <c r="F15" s="437" t="s">
        <v>720</v>
      </c>
      <c r="G15" s="440">
        <v>2204</v>
      </c>
      <c r="H15" s="440">
        <v>751564</v>
      </c>
      <c r="I15" s="437">
        <v>0.92543124625210715</v>
      </c>
      <c r="J15" s="437">
        <v>341</v>
      </c>
      <c r="K15" s="440">
        <v>2327</v>
      </c>
      <c r="L15" s="440">
        <v>812123</v>
      </c>
      <c r="M15" s="437">
        <v>1</v>
      </c>
      <c r="N15" s="437">
        <v>349</v>
      </c>
      <c r="O15" s="440">
        <v>3186</v>
      </c>
      <c r="P15" s="440">
        <v>1111914</v>
      </c>
      <c r="Q15" s="509">
        <v>1.369144821658788</v>
      </c>
      <c r="R15" s="441">
        <v>349</v>
      </c>
    </row>
    <row r="16" spans="1:18" ht="14.4" customHeight="1" x14ac:dyDescent="0.3">
      <c r="A16" s="436" t="s">
        <v>698</v>
      </c>
      <c r="B16" s="437" t="s">
        <v>699</v>
      </c>
      <c r="C16" s="437" t="s">
        <v>382</v>
      </c>
      <c r="D16" s="437" t="s">
        <v>700</v>
      </c>
      <c r="E16" s="437" t="s">
        <v>721</v>
      </c>
      <c r="F16" s="437" t="s">
        <v>722</v>
      </c>
      <c r="G16" s="440">
        <v>1</v>
      </c>
      <c r="H16" s="440">
        <v>1598</v>
      </c>
      <c r="I16" s="437">
        <v>0.24168179068360557</v>
      </c>
      <c r="J16" s="437">
        <v>1598</v>
      </c>
      <c r="K16" s="440">
        <v>4</v>
      </c>
      <c r="L16" s="440">
        <v>6612</v>
      </c>
      <c r="M16" s="437">
        <v>1</v>
      </c>
      <c r="N16" s="437">
        <v>1653</v>
      </c>
      <c r="O16" s="440">
        <v>1</v>
      </c>
      <c r="P16" s="440">
        <v>1653</v>
      </c>
      <c r="Q16" s="509">
        <v>0.25</v>
      </c>
      <c r="R16" s="441">
        <v>1653</v>
      </c>
    </row>
    <row r="17" spans="1:18" ht="14.4" customHeight="1" x14ac:dyDescent="0.3">
      <c r="A17" s="436" t="s">
        <v>698</v>
      </c>
      <c r="B17" s="437" t="s">
        <v>699</v>
      </c>
      <c r="C17" s="437" t="s">
        <v>382</v>
      </c>
      <c r="D17" s="437" t="s">
        <v>700</v>
      </c>
      <c r="E17" s="437" t="s">
        <v>723</v>
      </c>
      <c r="F17" s="437" t="s">
        <v>724</v>
      </c>
      <c r="G17" s="440">
        <v>2</v>
      </c>
      <c r="H17" s="440">
        <v>6936</v>
      </c>
      <c r="I17" s="437"/>
      <c r="J17" s="437">
        <v>3468</v>
      </c>
      <c r="K17" s="440"/>
      <c r="L17" s="440"/>
      <c r="M17" s="437"/>
      <c r="N17" s="437"/>
      <c r="O17" s="440"/>
      <c r="P17" s="440"/>
      <c r="Q17" s="509"/>
      <c r="R17" s="441"/>
    </row>
    <row r="18" spans="1:18" ht="14.4" customHeight="1" x14ac:dyDescent="0.3">
      <c r="A18" s="436" t="s">
        <v>698</v>
      </c>
      <c r="B18" s="437" t="s">
        <v>699</v>
      </c>
      <c r="C18" s="437" t="s">
        <v>382</v>
      </c>
      <c r="D18" s="437" t="s">
        <v>700</v>
      </c>
      <c r="E18" s="437" t="s">
        <v>725</v>
      </c>
      <c r="F18" s="437" t="s">
        <v>726</v>
      </c>
      <c r="G18" s="440">
        <v>1</v>
      </c>
      <c r="H18" s="440">
        <v>5933</v>
      </c>
      <c r="I18" s="437">
        <v>0.31764642895384942</v>
      </c>
      <c r="J18" s="437">
        <v>5933</v>
      </c>
      <c r="K18" s="440">
        <v>3</v>
      </c>
      <c r="L18" s="440">
        <v>18678</v>
      </c>
      <c r="M18" s="437">
        <v>1</v>
      </c>
      <c r="N18" s="437">
        <v>6226</v>
      </c>
      <c r="O18" s="440">
        <v>7</v>
      </c>
      <c r="P18" s="440">
        <v>43617</v>
      </c>
      <c r="Q18" s="509">
        <v>2.3352071956312237</v>
      </c>
      <c r="R18" s="441">
        <v>6231</v>
      </c>
    </row>
    <row r="19" spans="1:18" ht="14.4" customHeight="1" x14ac:dyDescent="0.3">
      <c r="A19" s="436" t="s">
        <v>698</v>
      </c>
      <c r="B19" s="437" t="s">
        <v>699</v>
      </c>
      <c r="C19" s="437" t="s">
        <v>382</v>
      </c>
      <c r="D19" s="437" t="s">
        <v>700</v>
      </c>
      <c r="E19" s="437" t="s">
        <v>727</v>
      </c>
      <c r="F19" s="437" t="s">
        <v>728</v>
      </c>
      <c r="G19" s="440">
        <v>2</v>
      </c>
      <c r="H19" s="440">
        <v>218</v>
      </c>
      <c r="I19" s="437">
        <v>0.93162393162393164</v>
      </c>
      <c r="J19" s="437">
        <v>109</v>
      </c>
      <c r="K19" s="440">
        <v>2</v>
      </c>
      <c r="L19" s="440">
        <v>234</v>
      </c>
      <c r="M19" s="437">
        <v>1</v>
      </c>
      <c r="N19" s="437">
        <v>117</v>
      </c>
      <c r="O19" s="440"/>
      <c r="P19" s="440"/>
      <c r="Q19" s="509"/>
      <c r="R19" s="441"/>
    </row>
    <row r="20" spans="1:18" ht="14.4" customHeight="1" x14ac:dyDescent="0.3">
      <c r="A20" s="436" t="s">
        <v>698</v>
      </c>
      <c r="B20" s="437" t="s">
        <v>699</v>
      </c>
      <c r="C20" s="437" t="s">
        <v>382</v>
      </c>
      <c r="D20" s="437" t="s">
        <v>700</v>
      </c>
      <c r="E20" s="437" t="s">
        <v>729</v>
      </c>
      <c r="F20" s="437" t="s">
        <v>730</v>
      </c>
      <c r="G20" s="440"/>
      <c r="H20" s="440"/>
      <c r="I20" s="437"/>
      <c r="J20" s="437"/>
      <c r="K20" s="440">
        <v>53</v>
      </c>
      <c r="L20" s="440">
        <v>2597</v>
      </c>
      <c r="M20" s="437">
        <v>1</v>
      </c>
      <c r="N20" s="437">
        <v>49</v>
      </c>
      <c r="O20" s="440">
        <v>66</v>
      </c>
      <c r="P20" s="440">
        <v>3234</v>
      </c>
      <c r="Q20" s="509">
        <v>1.2452830188679245</v>
      </c>
      <c r="R20" s="441">
        <v>49</v>
      </c>
    </row>
    <row r="21" spans="1:18" ht="14.4" customHeight="1" x14ac:dyDescent="0.3">
      <c r="A21" s="436" t="s">
        <v>698</v>
      </c>
      <c r="B21" s="437" t="s">
        <v>699</v>
      </c>
      <c r="C21" s="437" t="s">
        <v>382</v>
      </c>
      <c r="D21" s="437" t="s">
        <v>700</v>
      </c>
      <c r="E21" s="437" t="s">
        <v>731</v>
      </c>
      <c r="F21" s="437" t="s">
        <v>732</v>
      </c>
      <c r="G21" s="440">
        <v>24</v>
      </c>
      <c r="H21" s="440">
        <v>9024</v>
      </c>
      <c r="I21" s="437">
        <v>0.93271317829457367</v>
      </c>
      <c r="J21" s="437">
        <v>376</v>
      </c>
      <c r="K21" s="440">
        <v>25</v>
      </c>
      <c r="L21" s="440">
        <v>9675</v>
      </c>
      <c r="M21" s="437">
        <v>1</v>
      </c>
      <c r="N21" s="437">
        <v>387</v>
      </c>
      <c r="O21" s="440">
        <v>27</v>
      </c>
      <c r="P21" s="440">
        <v>10557</v>
      </c>
      <c r="Q21" s="509">
        <v>1.0911627906976744</v>
      </c>
      <c r="R21" s="441">
        <v>391</v>
      </c>
    </row>
    <row r="22" spans="1:18" ht="14.4" customHeight="1" x14ac:dyDescent="0.3">
      <c r="A22" s="436" t="s">
        <v>698</v>
      </c>
      <c r="B22" s="437" t="s">
        <v>699</v>
      </c>
      <c r="C22" s="437" t="s">
        <v>382</v>
      </c>
      <c r="D22" s="437" t="s">
        <v>700</v>
      </c>
      <c r="E22" s="437" t="s">
        <v>733</v>
      </c>
      <c r="F22" s="437" t="s">
        <v>734</v>
      </c>
      <c r="G22" s="440">
        <v>22</v>
      </c>
      <c r="H22" s="440">
        <v>814</v>
      </c>
      <c r="I22" s="437">
        <v>0.69100169779286924</v>
      </c>
      <c r="J22" s="437">
        <v>37</v>
      </c>
      <c r="K22" s="440">
        <v>31</v>
      </c>
      <c r="L22" s="440">
        <v>1178</v>
      </c>
      <c r="M22" s="437">
        <v>1</v>
      </c>
      <c r="N22" s="437">
        <v>38</v>
      </c>
      <c r="O22" s="440">
        <v>31</v>
      </c>
      <c r="P22" s="440">
        <v>1178</v>
      </c>
      <c r="Q22" s="509">
        <v>1</v>
      </c>
      <c r="R22" s="441">
        <v>38</v>
      </c>
    </row>
    <row r="23" spans="1:18" ht="14.4" customHeight="1" x14ac:dyDescent="0.3">
      <c r="A23" s="436" t="s">
        <v>698</v>
      </c>
      <c r="B23" s="437" t="s">
        <v>699</v>
      </c>
      <c r="C23" s="437" t="s">
        <v>382</v>
      </c>
      <c r="D23" s="437" t="s">
        <v>700</v>
      </c>
      <c r="E23" s="437" t="s">
        <v>735</v>
      </c>
      <c r="F23" s="437" t="s">
        <v>736</v>
      </c>
      <c r="G23" s="440">
        <v>1</v>
      </c>
      <c r="H23" s="440">
        <v>255</v>
      </c>
      <c r="I23" s="437">
        <v>0.32196969696969696</v>
      </c>
      <c r="J23" s="437">
        <v>255</v>
      </c>
      <c r="K23" s="440">
        <v>3</v>
      </c>
      <c r="L23" s="440">
        <v>792</v>
      </c>
      <c r="M23" s="437">
        <v>1</v>
      </c>
      <c r="N23" s="437">
        <v>264</v>
      </c>
      <c r="O23" s="440">
        <v>16</v>
      </c>
      <c r="P23" s="440">
        <v>4240</v>
      </c>
      <c r="Q23" s="509">
        <v>5.3535353535353538</v>
      </c>
      <c r="R23" s="441">
        <v>265</v>
      </c>
    </row>
    <row r="24" spans="1:18" ht="14.4" customHeight="1" x14ac:dyDescent="0.3">
      <c r="A24" s="436" t="s">
        <v>698</v>
      </c>
      <c r="B24" s="437" t="s">
        <v>699</v>
      </c>
      <c r="C24" s="437" t="s">
        <v>382</v>
      </c>
      <c r="D24" s="437" t="s">
        <v>700</v>
      </c>
      <c r="E24" s="437" t="s">
        <v>737</v>
      </c>
      <c r="F24" s="437" t="s">
        <v>738</v>
      </c>
      <c r="G24" s="440">
        <v>110</v>
      </c>
      <c r="H24" s="440">
        <v>74360</v>
      </c>
      <c r="I24" s="437">
        <v>0.62132352941176472</v>
      </c>
      <c r="J24" s="437">
        <v>676</v>
      </c>
      <c r="K24" s="440">
        <v>170</v>
      </c>
      <c r="L24" s="440">
        <v>119680</v>
      </c>
      <c r="M24" s="437">
        <v>1</v>
      </c>
      <c r="N24" s="437">
        <v>704</v>
      </c>
      <c r="O24" s="440">
        <v>152</v>
      </c>
      <c r="P24" s="440">
        <v>107160</v>
      </c>
      <c r="Q24" s="509">
        <v>0.89538770053475936</v>
      </c>
      <c r="R24" s="441">
        <v>705</v>
      </c>
    </row>
    <row r="25" spans="1:18" ht="14.4" customHeight="1" x14ac:dyDescent="0.3">
      <c r="A25" s="436" t="s">
        <v>698</v>
      </c>
      <c r="B25" s="437" t="s">
        <v>699</v>
      </c>
      <c r="C25" s="437" t="s">
        <v>382</v>
      </c>
      <c r="D25" s="437" t="s">
        <v>700</v>
      </c>
      <c r="E25" s="437" t="s">
        <v>739</v>
      </c>
      <c r="F25" s="437" t="s">
        <v>740</v>
      </c>
      <c r="G25" s="440">
        <v>15</v>
      </c>
      <c r="H25" s="440">
        <v>2070</v>
      </c>
      <c r="I25" s="437">
        <v>2.0116618075801749</v>
      </c>
      <c r="J25" s="437">
        <v>138</v>
      </c>
      <c r="K25" s="440">
        <v>7</v>
      </c>
      <c r="L25" s="440">
        <v>1029</v>
      </c>
      <c r="M25" s="437">
        <v>1</v>
      </c>
      <c r="N25" s="437">
        <v>147</v>
      </c>
      <c r="O25" s="440">
        <v>17</v>
      </c>
      <c r="P25" s="440">
        <v>2499</v>
      </c>
      <c r="Q25" s="509">
        <v>2.4285714285714284</v>
      </c>
      <c r="R25" s="441">
        <v>147</v>
      </c>
    </row>
    <row r="26" spans="1:18" ht="14.4" customHeight="1" x14ac:dyDescent="0.3">
      <c r="A26" s="436" t="s">
        <v>698</v>
      </c>
      <c r="B26" s="437" t="s">
        <v>699</v>
      </c>
      <c r="C26" s="437" t="s">
        <v>382</v>
      </c>
      <c r="D26" s="437" t="s">
        <v>700</v>
      </c>
      <c r="E26" s="437" t="s">
        <v>741</v>
      </c>
      <c r="F26" s="437" t="s">
        <v>742</v>
      </c>
      <c r="G26" s="440">
        <v>1433</v>
      </c>
      <c r="H26" s="440">
        <v>408405</v>
      </c>
      <c r="I26" s="437">
        <v>1.088685170178282</v>
      </c>
      <c r="J26" s="437">
        <v>285</v>
      </c>
      <c r="K26" s="440">
        <v>1234</v>
      </c>
      <c r="L26" s="440">
        <v>375136</v>
      </c>
      <c r="M26" s="437">
        <v>1</v>
      </c>
      <c r="N26" s="437">
        <v>304</v>
      </c>
      <c r="O26" s="440">
        <v>1142</v>
      </c>
      <c r="P26" s="440">
        <v>348310</v>
      </c>
      <c r="Q26" s="509">
        <v>0.92848993431715432</v>
      </c>
      <c r="R26" s="441">
        <v>305</v>
      </c>
    </row>
    <row r="27" spans="1:18" ht="14.4" customHeight="1" x14ac:dyDescent="0.3">
      <c r="A27" s="436" t="s">
        <v>698</v>
      </c>
      <c r="B27" s="437" t="s">
        <v>699</v>
      </c>
      <c r="C27" s="437" t="s">
        <v>382</v>
      </c>
      <c r="D27" s="437" t="s">
        <v>700</v>
      </c>
      <c r="E27" s="437" t="s">
        <v>743</v>
      </c>
      <c r="F27" s="437" t="s">
        <v>744</v>
      </c>
      <c r="G27" s="440">
        <v>1</v>
      </c>
      <c r="H27" s="440">
        <v>3505</v>
      </c>
      <c r="I27" s="437">
        <v>0.94550849743728083</v>
      </c>
      <c r="J27" s="437">
        <v>3505</v>
      </c>
      <c r="K27" s="440">
        <v>1</v>
      </c>
      <c r="L27" s="440">
        <v>3707</v>
      </c>
      <c r="M27" s="437">
        <v>1</v>
      </c>
      <c r="N27" s="437">
        <v>3707</v>
      </c>
      <c r="O27" s="440">
        <v>3</v>
      </c>
      <c r="P27" s="440">
        <v>11136</v>
      </c>
      <c r="Q27" s="509">
        <v>3.0040463987051522</v>
      </c>
      <c r="R27" s="441">
        <v>3712</v>
      </c>
    </row>
    <row r="28" spans="1:18" ht="14.4" customHeight="1" x14ac:dyDescent="0.3">
      <c r="A28" s="436" t="s">
        <v>698</v>
      </c>
      <c r="B28" s="437" t="s">
        <v>699</v>
      </c>
      <c r="C28" s="437" t="s">
        <v>382</v>
      </c>
      <c r="D28" s="437" t="s">
        <v>700</v>
      </c>
      <c r="E28" s="437" t="s">
        <v>745</v>
      </c>
      <c r="F28" s="437" t="s">
        <v>746</v>
      </c>
      <c r="G28" s="440">
        <v>2069</v>
      </c>
      <c r="H28" s="440">
        <v>955878</v>
      </c>
      <c r="I28" s="437">
        <v>0.98421958723398995</v>
      </c>
      <c r="J28" s="437">
        <v>462</v>
      </c>
      <c r="K28" s="440">
        <v>1966</v>
      </c>
      <c r="L28" s="440">
        <v>971204</v>
      </c>
      <c r="M28" s="437">
        <v>1</v>
      </c>
      <c r="N28" s="437">
        <v>494</v>
      </c>
      <c r="O28" s="440">
        <v>2384</v>
      </c>
      <c r="P28" s="440">
        <v>1177696</v>
      </c>
      <c r="Q28" s="509">
        <v>1.2126144455747712</v>
      </c>
      <c r="R28" s="441">
        <v>494</v>
      </c>
    </row>
    <row r="29" spans="1:18" ht="14.4" customHeight="1" x14ac:dyDescent="0.3">
      <c r="A29" s="436" t="s">
        <v>698</v>
      </c>
      <c r="B29" s="437" t="s">
        <v>699</v>
      </c>
      <c r="C29" s="437" t="s">
        <v>382</v>
      </c>
      <c r="D29" s="437" t="s">
        <v>700</v>
      </c>
      <c r="E29" s="437" t="s">
        <v>747</v>
      </c>
      <c r="F29" s="437" t="s">
        <v>748</v>
      </c>
      <c r="G29" s="440">
        <v>2804</v>
      </c>
      <c r="H29" s="440">
        <v>998224</v>
      </c>
      <c r="I29" s="437">
        <v>1.0559306077114297</v>
      </c>
      <c r="J29" s="437">
        <v>356</v>
      </c>
      <c r="K29" s="440">
        <v>2555</v>
      </c>
      <c r="L29" s="440">
        <v>945350</v>
      </c>
      <c r="M29" s="437">
        <v>1</v>
      </c>
      <c r="N29" s="437">
        <v>370</v>
      </c>
      <c r="O29" s="440">
        <v>2758</v>
      </c>
      <c r="P29" s="440">
        <v>1020460</v>
      </c>
      <c r="Q29" s="509">
        <v>1.0794520547945206</v>
      </c>
      <c r="R29" s="441">
        <v>370</v>
      </c>
    </row>
    <row r="30" spans="1:18" ht="14.4" customHeight="1" x14ac:dyDescent="0.3">
      <c r="A30" s="436" t="s">
        <v>698</v>
      </c>
      <c r="B30" s="437" t="s">
        <v>699</v>
      </c>
      <c r="C30" s="437" t="s">
        <v>382</v>
      </c>
      <c r="D30" s="437" t="s">
        <v>700</v>
      </c>
      <c r="E30" s="437" t="s">
        <v>749</v>
      </c>
      <c r="F30" s="437" t="s">
        <v>750</v>
      </c>
      <c r="G30" s="440">
        <v>152</v>
      </c>
      <c r="H30" s="440">
        <v>443384</v>
      </c>
      <c r="I30" s="437">
        <v>0.78459768894551507</v>
      </c>
      <c r="J30" s="437">
        <v>2917</v>
      </c>
      <c r="K30" s="440">
        <v>182</v>
      </c>
      <c r="L30" s="440">
        <v>565110</v>
      </c>
      <c r="M30" s="437">
        <v>1</v>
      </c>
      <c r="N30" s="437">
        <v>3105</v>
      </c>
      <c r="O30" s="440">
        <v>271</v>
      </c>
      <c r="P30" s="440">
        <v>842268</v>
      </c>
      <c r="Q30" s="509">
        <v>1.4904496469713862</v>
      </c>
      <c r="R30" s="441">
        <v>3108</v>
      </c>
    </row>
    <row r="31" spans="1:18" ht="14.4" customHeight="1" x14ac:dyDescent="0.3">
      <c r="A31" s="436" t="s">
        <v>698</v>
      </c>
      <c r="B31" s="437" t="s">
        <v>699</v>
      </c>
      <c r="C31" s="437" t="s">
        <v>382</v>
      </c>
      <c r="D31" s="437" t="s">
        <v>700</v>
      </c>
      <c r="E31" s="437" t="s">
        <v>751</v>
      </c>
      <c r="F31" s="437" t="s">
        <v>752</v>
      </c>
      <c r="G31" s="440"/>
      <c r="H31" s="440"/>
      <c r="I31" s="437"/>
      <c r="J31" s="437"/>
      <c r="K31" s="440"/>
      <c r="L31" s="440"/>
      <c r="M31" s="437"/>
      <c r="N31" s="437"/>
      <c r="O31" s="440">
        <v>7</v>
      </c>
      <c r="P31" s="440">
        <v>89558</v>
      </c>
      <c r="Q31" s="509"/>
      <c r="R31" s="441">
        <v>12794</v>
      </c>
    </row>
    <row r="32" spans="1:18" ht="14.4" customHeight="1" x14ac:dyDescent="0.3">
      <c r="A32" s="436" t="s">
        <v>698</v>
      </c>
      <c r="B32" s="437" t="s">
        <v>699</v>
      </c>
      <c r="C32" s="437" t="s">
        <v>382</v>
      </c>
      <c r="D32" s="437" t="s">
        <v>700</v>
      </c>
      <c r="E32" s="437" t="s">
        <v>753</v>
      </c>
      <c r="F32" s="437" t="s">
        <v>754</v>
      </c>
      <c r="G32" s="440">
        <v>491</v>
      </c>
      <c r="H32" s="440">
        <v>51555</v>
      </c>
      <c r="I32" s="437">
        <v>1.0801382778126964</v>
      </c>
      <c r="J32" s="437">
        <v>105</v>
      </c>
      <c r="K32" s="440">
        <v>430</v>
      </c>
      <c r="L32" s="440">
        <v>47730</v>
      </c>
      <c r="M32" s="437">
        <v>1</v>
      </c>
      <c r="N32" s="437">
        <v>111</v>
      </c>
      <c r="O32" s="440">
        <v>432</v>
      </c>
      <c r="P32" s="440">
        <v>47952</v>
      </c>
      <c r="Q32" s="509">
        <v>1.0046511627906978</v>
      </c>
      <c r="R32" s="441">
        <v>111</v>
      </c>
    </row>
    <row r="33" spans="1:18" ht="14.4" customHeight="1" x14ac:dyDescent="0.3">
      <c r="A33" s="436" t="s">
        <v>698</v>
      </c>
      <c r="B33" s="437" t="s">
        <v>699</v>
      </c>
      <c r="C33" s="437" t="s">
        <v>382</v>
      </c>
      <c r="D33" s="437" t="s">
        <v>700</v>
      </c>
      <c r="E33" s="437" t="s">
        <v>755</v>
      </c>
      <c r="F33" s="437" t="s">
        <v>756</v>
      </c>
      <c r="G33" s="440">
        <v>72</v>
      </c>
      <c r="H33" s="440">
        <v>8424</v>
      </c>
      <c r="I33" s="437">
        <v>2.1739354838709679</v>
      </c>
      <c r="J33" s="437">
        <v>117</v>
      </c>
      <c r="K33" s="440">
        <v>31</v>
      </c>
      <c r="L33" s="440">
        <v>3875</v>
      </c>
      <c r="M33" s="437">
        <v>1</v>
      </c>
      <c r="N33" s="437">
        <v>125</v>
      </c>
      <c r="O33" s="440">
        <v>38</v>
      </c>
      <c r="P33" s="440">
        <v>4750</v>
      </c>
      <c r="Q33" s="509">
        <v>1.2258064516129032</v>
      </c>
      <c r="R33" s="441">
        <v>125</v>
      </c>
    </row>
    <row r="34" spans="1:18" ht="14.4" customHeight="1" x14ac:dyDescent="0.3">
      <c r="A34" s="436" t="s">
        <v>698</v>
      </c>
      <c r="B34" s="437" t="s">
        <v>699</v>
      </c>
      <c r="C34" s="437" t="s">
        <v>382</v>
      </c>
      <c r="D34" s="437" t="s">
        <v>700</v>
      </c>
      <c r="E34" s="437" t="s">
        <v>757</v>
      </c>
      <c r="F34" s="437" t="s">
        <v>758</v>
      </c>
      <c r="G34" s="440">
        <v>21</v>
      </c>
      <c r="H34" s="440">
        <v>9723</v>
      </c>
      <c r="I34" s="437">
        <v>0.42700922266139657</v>
      </c>
      <c r="J34" s="437">
        <v>463</v>
      </c>
      <c r="K34" s="440">
        <v>46</v>
      </c>
      <c r="L34" s="440">
        <v>22770</v>
      </c>
      <c r="M34" s="437">
        <v>1</v>
      </c>
      <c r="N34" s="437">
        <v>495</v>
      </c>
      <c r="O34" s="440">
        <v>36</v>
      </c>
      <c r="P34" s="440">
        <v>17820</v>
      </c>
      <c r="Q34" s="509">
        <v>0.78260869565217395</v>
      </c>
      <c r="R34" s="441">
        <v>495</v>
      </c>
    </row>
    <row r="35" spans="1:18" ht="14.4" customHeight="1" x14ac:dyDescent="0.3">
      <c r="A35" s="436" t="s">
        <v>698</v>
      </c>
      <c r="B35" s="437" t="s">
        <v>699</v>
      </c>
      <c r="C35" s="437" t="s">
        <v>382</v>
      </c>
      <c r="D35" s="437" t="s">
        <v>700</v>
      </c>
      <c r="E35" s="437" t="s">
        <v>759</v>
      </c>
      <c r="F35" s="437" t="s">
        <v>760</v>
      </c>
      <c r="G35" s="440">
        <v>31</v>
      </c>
      <c r="H35" s="440">
        <v>39308</v>
      </c>
      <c r="I35" s="437">
        <v>0.87535909141520984</v>
      </c>
      <c r="J35" s="437">
        <v>1268</v>
      </c>
      <c r="K35" s="440">
        <v>35</v>
      </c>
      <c r="L35" s="440">
        <v>44905</v>
      </c>
      <c r="M35" s="437">
        <v>1</v>
      </c>
      <c r="N35" s="437">
        <v>1283</v>
      </c>
      <c r="O35" s="440">
        <v>41</v>
      </c>
      <c r="P35" s="440">
        <v>52685</v>
      </c>
      <c r="Q35" s="509">
        <v>1.173254648702817</v>
      </c>
      <c r="R35" s="441">
        <v>1285</v>
      </c>
    </row>
    <row r="36" spans="1:18" ht="14.4" customHeight="1" x14ac:dyDescent="0.3">
      <c r="A36" s="436" t="s">
        <v>698</v>
      </c>
      <c r="B36" s="437" t="s">
        <v>699</v>
      </c>
      <c r="C36" s="437" t="s">
        <v>382</v>
      </c>
      <c r="D36" s="437" t="s">
        <v>700</v>
      </c>
      <c r="E36" s="437" t="s">
        <v>761</v>
      </c>
      <c r="F36" s="437" t="s">
        <v>762</v>
      </c>
      <c r="G36" s="440">
        <v>738</v>
      </c>
      <c r="H36" s="440">
        <v>322506</v>
      </c>
      <c r="I36" s="437">
        <v>0.94425901201602136</v>
      </c>
      <c r="J36" s="437">
        <v>437</v>
      </c>
      <c r="K36" s="440">
        <v>749</v>
      </c>
      <c r="L36" s="440">
        <v>341544</v>
      </c>
      <c r="M36" s="437">
        <v>1</v>
      </c>
      <c r="N36" s="437">
        <v>456</v>
      </c>
      <c r="O36" s="440">
        <v>846</v>
      </c>
      <c r="P36" s="440">
        <v>385776</v>
      </c>
      <c r="Q36" s="509">
        <v>1.1295060080106809</v>
      </c>
      <c r="R36" s="441">
        <v>456</v>
      </c>
    </row>
    <row r="37" spans="1:18" ht="14.4" customHeight="1" x14ac:dyDescent="0.3">
      <c r="A37" s="436" t="s">
        <v>698</v>
      </c>
      <c r="B37" s="437" t="s">
        <v>699</v>
      </c>
      <c r="C37" s="437" t="s">
        <v>382</v>
      </c>
      <c r="D37" s="437" t="s">
        <v>700</v>
      </c>
      <c r="E37" s="437" t="s">
        <v>763</v>
      </c>
      <c r="F37" s="437" t="s">
        <v>764</v>
      </c>
      <c r="G37" s="440">
        <v>4676</v>
      </c>
      <c r="H37" s="440">
        <v>252504</v>
      </c>
      <c r="I37" s="437">
        <v>1.0916542731643206</v>
      </c>
      <c r="J37" s="437">
        <v>54</v>
      </c>
      <c r="K37" s="440">
        <v>3988</v>
      </c>
      <c r="L37" s="440">
        <v>231304</v>
      </c>
      <c r="M37" s="437">
        <v>1</v>
      </c>
      <c r="N37" s="437">
        <v>58</v>
      </c>
      <c r="O37" s="440">
        <v>2872</v>
      </c>
      <c r="P37" s="440">
        <v>166576</v>
      </c>
      <c r="Q37" s="509">
        <v>0.72016048144433298</v>
      </c>
      <c r="R37" s="441">
        <v>58</v>
      </c>
    </row>
    <row r="38" spans="1:18" ht="14.4" customHeight="1" x14ac:dyDescent="0.3">
      <c r="A38" s="436" t="s">
        <v>698</v>
      </c>
      <c r="B38" s="437" t="s">
        <v>699</v>
      </c>
      <c r="C38" s="437" t="s">
        <v>382</v>
      </c>
      <c r="D38" s="437" t="s">
        <v>700</v>
      </c>
      <c r="E38" s="437" t="s">
        <v>765</v>
      </c>
      <c r="F38" s="437" t="s">
        <v>766</v>
      </c>
      <c r="G38" s="440"/>
      <c r="H38" s="440"/>
      <c r="I38" s="437"/>
      <c r="J38" s="437"/>
      <c r="K38" s="440">
        <v>5</v>
      </c>
      <c r="L38" s="440">
        <v>10865</v>
      </c>
      <c r="M38" s="437">
        <v>1</v>
      </c>
      <c r="N38" s="437">
        <v>2173</v>
      </c>
      <c r="O38" s="440">
        <v>111</v>
      </c>
      <c r="P38" s="440">
        <v>241203</v>
      </c>
      <c r="Q38" s="509">
        <v>22.2</v>
      </c>
      <c r="R38" s="441">
        <v>2173</v>
      </c>
    </row>
    <row r="39" spans="1:18" ht="14.4" customHeight="1" x14ac:dyDescent="0.3">
      <c r="A39" s="436" t="s">
        <v>698</v>
      </c>
      <c r="B39" s="437" t="s">
        <v>699</v>
      </c>
      <c r="C39" s="437" t="s">
        <v>382</v>
      </c>
      <c r="D39" s="437" t="s">
        <v>700</v>
      </c>
      <c r="E39" s="437" t="s">
        <v>767</v>
      </c>
      <c r="F39" s="437" t="s">
        <v>768</v>
      </c>
      <c r="G39" s="440"/>
      <c r="H39" s="440"/>
      <c r="I39" s="437"/>
      <c r="J39" s="437"/>
      <c r="K39" s="440"/>
      <c r="L39" s="440"/>
      <c r="M39" s="437"/>
      <c r="N39" s="437"/>
      <c r="O39" s="440">
        <v>20</v>
      </c>
      <c r="P39" s="440">
        <v>195240</v>
      </c>
      <c r="Q39" s="509"/>
      <c r="R39" s="441">
        <v>9762</v>
      </c>
    </row>
    <row r="40" spans="1:18" ht="14.4" customHeight="1" x14ac:dyDescent="0.3">
      <c r="A40" s="436" t="s">
        <v>698</v>
      </c>
      <c r="B40" s="437" t="s">
        <v>699</v>
      </c>
      <c r="C40" s="437" t="s">
        <v>382</v>
      </c>
      <c r="D40" s="437" t="s">
        <v>700</v>
      </c>
      <c r="E40" s="437" t="s">
        <v>769</v>
      </c>
      <c r="F40" s="437" t="s">
        <v>770</v>
      </c>
      <c r="G40" s="440"/>
      <c r="H40" s="440"/>
      <c r="I40" s="437"/>
      <c r="J40" s="437"/>
      <c r="K40" s="440"/>
      <c r="L40" s="440"/>
      <c r="M40" s="437"/>
      <c r="N40" s="437"/>
      <c r="O40" s="440">
        <v>4</v>
      </c>
      <c r="P40" s="440">
        <v>1012</v>
      </c>
      <c r="Q40" s="509"/>
      <c r="R40" s="441">
        <v>253</v>
      </c>
    </row>
    <row r="41" spans="1:18" ht="14.4" customHeight="1" x14ac:dyDescent="0.3">
      <c r="A41" s="436" t="s">
        <v>698</v>
      </c>
      <c r="B41" s="437" t="s">
        <v>699</v>
      </c>
      <c r="C41" s="437" t="s">
        <v>382</v>
      </c>
      <c r="D41" s="437" t="s">
        <v>700</v>
      </c>
      <c r="E41" s="437" t="s">
        <v>771</v>
      </c>
      <c r="F41" s="437" t="s">
        <v>772</v>
      </c>
      <c r="G41" s="440">
        <v>2636</v>
      </c>
      <c r="H41" s="440">
        <v>445484</v>
      </c>
      <c r="I41" s="437">
        <v>0.98210758377425045</v>
      </c>
      <c r="J41" s="437">
        <v>169</v>
      </c>
      <c r="K41" s="440">
        <v>2592</v>
      </c>
      <c r="L41" s="440">
        <v>453600</v>
      </c>
      <c r="M41" s="437">
        <v>1</v>
      </c>
      <c r="N41" s="437">
        <v>175</v>
      </c>
      <c r="O41" s="440">
        <v>3442</v>
      </c>
      <c r="P41" s="440">
        <v>605792</v>
      </c>
      <c r="Q41" s="509">
        <v>1.335520282186949</v>
      </c>
      <c r="R41" s="441">
        <v>176</v>
      </c>
    </row>
    <row r="42" spans="1:18" ht="14.4" customHeight="1" x14ac:dyDescent="0.3">
      <c r="A42" s="436" t="s">
        <v>698</v>
      </c>
      <c r="B42" s="437" t="s">
        <v>699</v>
      </c>
      <c r="C42" s="437" t="s">
        <v>382</v>
      </c>
      <c r="D42" s="437" t="s">
        <v>700</v>
      </c>
      <c r="E42" s="437" t="s">
        <v>773</v>
      </c>
      <c r="F42" s="437" t="s">
        <v>774</v>
      </c>
      <c r="G42" s="440">
        <v>587</v>
      </c>
      <c r="H42" s="440">
        <v>47547</v>
      </c>
      <c r="I42" s="437">
        <v>0.80139895499747171</v>
      </c>
      <c r="J42" s="437">
        <v>81</v>
      </c>
      <c r="K42" s="440">
        <v>698</v>
      </c>
      <c r="L42" s="440">
        <v>59330</v>
      </c>
      <c r="M42" s="437">
        <v>1</v>
      </c>
      <c r="N42" s="437">
        <v>85</v>
      </c>
      <c r="O42" s="440">
        <v>726</v>
      </c>
      <c r="P42" s="440">
        <v>61710</v>
      </c>
      <c r="Q42" s="509">
        <v>1.0401146131805157</v>
      </c>
      <c r="R42" s="441">
        <v>85</v>
      </c>
    </row>
    <row r="43" spans="1:18" ht="14.4" customHeight="1" x14ac:dyDescent="0.3">
      <c r="A43" s="436" t="s">
        <v>698</v>
      </c>
      <c r="B43" s="437" t="s">
        <v>699</v>
      </c>
      <c r="C43" s="437" t="s">
        <v>382</v>
      </c>
      <c r="D43" s="437" t="s">
        <v>700</v>
      </c>
      <c r="E43" s="437" t="s">
        <v>775</v>
      </c>
      <c r="F43" s="437" t="s">
        <v>776</v>
      </c>
      <c r="G43" s="440"/>
      <c r="H43" s="440"/>
      <c r="I43" s="437"/>
      <c r="J43" s="437"/>
      <c r="K43" s="440"/>
      <c r="L43" s="440"/>
      <c r="M43" s="437"/>
      <c r="N43" s="437"/>
      <c r="O43" s="440">
        <v>2</v>
      </c>
      <c r="P43" s="440">
        <v>356</v>
      </c>
      <c r="Q43" s="509"/>
      <c r="R43" s="441">
        <v>178</v>
      </c>
    </row>
    <row r="44" spans="1:18" ht="14.4" customHeight="1" x14ac:dyDescent="0.3">
      <c r="A44" s="436" t="s">
        <v>698</v>
      </c>
      <c r="B44" s="437" t="s">
        <v>699</v>
      </c>
      <c r="C44" s="437" t="s">
        <v>382</v>
      </c>
      <c r="D44" s="437" t="s">
        <v>700</v>
      </c>
      <c r="E44" s="437" t="s">
        <v>777</v>
      </c>
      <c r="F44" s="437" t="s">
        <v>778</v>
      </c>
      <c r="G44" s="440">
        <v>57</v>
      </c>
      <c r="H44" s="440">
        <v>9291</v>
      </c>
      <c r="I44" s="437">
        <v>0.79675842552096732</v>
      </c>
      <c r="J44" s="437">
        <v>163</v>
      </c>
      <c r="K44" s="440">
        <v>69</v>
      </c>
      <c r="L44" s="440">
        <v>11661</v>
      </c>
      <c r="M44" s="437">
        <v>1</v>
      </c>
      <c r="N44" s="437">
        <v>169</v>
      </c>
      <c r="O44" s="440">
        <v>51</v>
      </c>
      <c r="P44" s="440">
        <v>8670</v>
      </c>
      <c r="Q44" s="509">
        <v>0.74350398765114489</v>
      </c>
      <c r="R44" s="441">
        <v>170</v>
      </c>
    </row>
    <row r="45" spans="1:18" ht="14.4" customHeight="1" x14ac:dyDescent="0.3">
      <c r="A45" s="436" t="s">
        <v>698</v>
      </c>
      <c r="B45" s="437" t="s">
        <v>699</v>
      </c>
      <c r="C45" s="437" t="s">
        <v>382</v>
      </c>
      <c r="D45" s="437" t="s">
        <v>700</v>
      </c>
      <c r="E45" s="437" t="s">
        <v>779</v>
      </c>
      <c r="F45" s="437" t="s">
        <v>780</v>
      </c>
      <c r="G45" s="440"/>
      <c r="H45" s="440"/>
      <c r="I45" s="437"/>
      <c r="J45" s="437"/>
      <c r="K45" s="440">
        <v>25</v>
      </c>
      <c r="L45" s="440">
        <v>725</v>
      </c>
      <c r="M45" s="437">
        <v>1</v>
      </c>
      <c r="N45" s="437">
        <v>29</v>
      </c>
      <c r="O45" s="440">
        <v>33</v>
      </c>
      <c r="P45" s="440">
        <v>957</v>
      </c>
      <c r="Q45" s="509">
        <v>1.32</v>
      </c>
      <c r="R45" s="441">
        <v>29</v>
      </c>
    </row>
    <row r="46" spans="1:18" ht="14.4" customHeight="1" x14ac:dyDescent="0.3">
      <c r="A46" s="436" t="s">
        <v>698</v>
      </c>
      <c r="B46" s="437" t="s">
        <v>699</v>
      </c>
      <c r="C46" s="437" t="s">
        <v>382</v>
      </c>
      <c r="D46" s="437" t="s">
        <v>700</v>
      </c>
      <c r="E46" s="437" t="s">
        <v>781</v>
      </c>
      <c r="F46" s="437" t="s">
        <v>782</v>
      </c>
      <c r="G46" s="440">
        <v>132</v>
      </c>
      <c r="H46" s="440">
        <v>133056</v>
      </c>
      <c r="I46" s="437">
        <v>0.70378774655262699</v>
      </c>
      <c r="J46" s="437">
        <v>1008</v>
      </c>
      <c r="K46" s="440">
        <v>187</v>
      </c>
      <c r="L46" s="440">
        <v>189057</v>
      </c>
      <c r="M46" s="437">
        <v>1</v>
      </c>
      <c r="N46" s="437">
        <v>1011</v>
      </c>
      <c r="O46" s="440">
        <v>164</v>
      </c>
      <c r="P46" s="440">
        <v>165968</v>
      </c>
      <c r="Q46" s="509">
        <v>0.87787281084540636</v>
      </c>
      <c r="R46" s="441">
        <v>1012</v>
      </c>
    </row>
    <row r="47" spans="1:18" ht="14.4" customHeight="1" x14ac:dyDescent="0.3">
      <c r="A47" s="436" t="s">
        <v>698</v>
      </c>
      <c r="B47" s="437" t="s">
        <v>699</v>
      </c>
      <c r="C47" s="437" t="s">
        <v>382</v>
      </c>
      <c r="D47" s="437" t="s">
        <v>700</v>
      </c>
      <c r="E47" s="437" t="s">
        <v>783</v>
      </c>
      <c r="F47" s="437" t="s">
        <v>784</v>
      </c>
      <c r="G47" s="440">
        <v>64</v>
      </c>
      <c r="H47" s="440">
        <v>10880</v>
      </c>
      <c r="I47" s="437">
        <v>1.3737373737373737</v>
      </c>
      <c r="J47" s="437">
        <v>170</v>
      </c>
      <c r="K47" s="440">
        <v>45</v>
      </c>
      <c r="L47" s="440">
        <v>7920</v>
      </c>
      <c r="M47" s="437">
        <v>1</v>
      </c>
      <c r="N47" s="437">
        <v>176</v>
      </c>
      <c r="O47" s="440">
        <v>77</v>
      </c>
      <c r="P47" s="440">
        <v>13552</v>
      </c>
      <c r="Q47" s="509">
        <v>1.711111111111111</v>
      </c>
      <c r="R47" s="441">
        <v>176</v>
      </c>
    </row>
    <row r="48" spans="1:18" ht="14.4" customHeight="1" x14ac:dyDescent="0.3">
      <c r="A48" s="436" t="s">
        <v>698</v>
      </c>
      <c r="B48" s="437" t="s">
        <v>699</v>
      </c>
      <c r="C48" s="437" t="s">
        <v>382</v>
      </c>
      <c r="D48" s="437" t="s">
        <v>700</v>
      </c>
      <c r="E48" s="437" t="s">
        <v>785</v>
      </c>
      <c r="F48" s="437" t="s">
        <v>786</v>
      </c>
      <c r="G48" s="440">
        <v>167</v>
      </c>
      <c r="H48" s="440">
        <v>378088</v>
      </c>
      <c r="I48" s="437">
        <v>0.87204254946190429</v>
      </c>
      <c r="J48" s="437">
        <v>2264</v>
      </c>
      <c r="K48" s="440">
        <v>189</v>
      </c>
      <c r="L48" s="440">
        <v>433566</v>
      </c>
      <c r="M48" s="437">
        <v>1</v>
      </c>
      <c r="N48" s="437">
        <v>2294</v>
      </c>
      <c r="O48" s="440">
        <v>231</v>
      </c>
      <c r="P48" s="440">
        <v>530607</v>
      </c>
      <c r="Q48" s="509">
        <v>1.2238205947883367</v>
      </c>
      <c r="R48" s="441">
        <v>2297</v>
      </c>
    </row>
    <row r="49" spans="1:18" ht="14.4" customHeight="1" x14ac:dyDescent="0.3">
      <c r="A49" s="436" t="s">
        <v>698</v>
      </c>
      <c r="B49" s="437" t="s">
        <v>699</v>
      </c>
      <c r="C49" s="437" t="s">
        <v>382</v>
      </c>
      <c r="D49" s="437" t="s">
        <v>700</v>
      </c>
      <c r="E49" s="437" t="s">
        <v>787</v>
      </c>
      <c r="F49" s="437" t="s">
        <v>788</v>
      </c>
      <c r="G49" s="440">
        <v>173</v>
      </c>
      <c r="H49" s="440">
        <v>42731</v>
      </c>
      <c r="I49" s="437">
        <v>0.69433882551753279</v>
      </c>
      <c r="J49" s="437">
        <v>247</v>
      </c>
      <c r="K49" s="440">
        <v>234</v>
      </c>
      <c r="L49" s="440">
        <v>61542</v>
      </c>
      <c r="M49" s="437">
        <v>1</v>
      </c>
      <c r="N49" s="437">
        <v>263</v>
      </c>
      <c r="O49" s="440">
        <v>224</v>
      </c>
      <c r="P49" s="440">
        <v>59136</v>
      </c>
      <c r="Q49" s="509">
        <v>0.96090474797699132</v>
      </c>
      <c r="R49" s="441">
        <v>264</v>
      </c>
    </row>
    <row r="50" spans="1:18" ht="14.4" customHeight="1" x14ac:dyDescent="0.3">
      <c r="A50" s="436" t="s">
        <v>698</v>
      </c>
      <c r="B50" s="437" t="s">
        <v>699</v>
      </c>
      <c r="C50" s="437" t="s">
        <v>382</v>
      </c>
      <c r="D50" s="437" t="s">
        <v>700</v>
      </c>
      <c r="E50" s="437" t="s">
        <v>789</v>
      </c>
      <c r="F50" s="437" t="s">
        <v>790</v>
      </c>
      <c r="G50" s="440">
        <v>333</v>
      </c>
      <c r="H50" s="440">
        <v>669996</v>
      </c>
      <c r="I50" s="437">
        <v>1.1693387088329232</v>
      </c>
      <c r="J50" s="437">
        <v>2012</v>
      </c>
      <c r="K50" s="440">
        <v>269</v>
      </c>
      <c r="L50" s="440">
        <v>572970</v>
      </c>
      <c r="M50" s="437">
        <v>1</v>
      </c>
      <c r="N50" s="437">
        <v>2130</v>
      </c>
      <c r="O50" s="440">
        <v>378</v>
      </c>
      <c r="P50" s="440">
        <v>805518</v>
      </c>
      <c r="Q50" s="509">
        <v>1.4058641813707524</v>
      </c>
      <c r="R50" s="441">
        <v>2131</v>
      </c>
    </row>
    <row r="51" spans="1:18" ht="14.4" customHeight="1" x14ac:dyDescent="0.3">
      <c r="A51" s="436" t="s">
        <v>698</v>
      </c>
      <c r="B51" s="437" t="s">
        <v>699</v>
      </c>
      <c r="C51" s="437" t="s">
        <v>382</v>
      </c>
      <c r="D51" s="437" t="s">
        <v>700</v>
      </c>
      <c r="E51" s="437" t="s">
        <v>791</v>
      </c>
      <c r="F51" s="437" t="s">
        <v>792</v>
      </c>
      <c r="G51" s="440">
        <v>3</v>
      </c>
      <c r="H51" s="440">
        <v>678</v>
      </c>
      <c r="I51" s="437">
        <v>1.4008264462809918</v>
      </c>
      <c r="J51" s="437">
        <v>226</v>
      </c>
      <c r="K51" s="440">
        <v>2</v>
      </c>
      <c r="L51" s="440">
        <v>484</v>
      </c>
      <c r="M51" s="437">
        <v>1</v>
      </c>
      <c r="N51" s="437">
        <v>242</v>
      </c>
      <c r="O51" s="440">
        <v>2</v>
      </c>
      <c r="P51" s="440">
        <v>484</v>
      </c>
      <c r="Q51" s="509">
        <v>1</v>
      </c>
      <c r="R51" s="441">
        <v>242</v>
      </c>
    </row>
    <row r="52" spans="1:18" ht="14.4" customHeight="1" x14ac:dyDescent="0.3">
      <c r="A52" s="436" t="s">
        <v>698</v>
      </c>
      <c r="B52" s="437" t="s">
        <v>699</v>
      </c>
      <c r="C52" s="437" t="s">
        <v>382</v>
      </c>
      <c r="D52" s="437" t="s">
        <v>700</v>
      </c>
      <c r="E52" s="437" t="s">
        <v>793</v>
      </c>
      <c r="F52" s="437" t="s">
        <v>794</v>
      </c>
      <c r="G52" s="440"/>
      <c r="H52" s="440"/>
      <c r="I52" s="437"/>
      <c r="J52" s="437"/>
      <c r="K52" s="440">
        <v>4</v>
      </c>
      <c r="L52" s="440">
        <v>1692</v>
      </c>
      <c r="M52" s="437">
        <v>1</v>
      </c>
      <c r="N52" s="437">
        <v>423</v>
      </c>
      <c r="O52" s="440">
        <v>3</v>
      </c>
      <c r="P52" s="440">
        <v>1272</v>
      </c>
      <c r="Q52" s="509">
        <v>0.75177304964539005</v>
      </c>
      <c r="R52" s="441">
        <v>424</v>
      </c>
    </row>
    <row r="53" spans="1:18" ht="14.4" customHeight="1" x14ac:dyDescent="0.3">
      <c r="A53" s="436" t="s">
        <v>698</v>
      </c>
      <c r="B53" s="437" t="s">
        <v>699</v>
      </c>
      <c r="C53" s="437" t="s">
        <v>382</v>
      </c>
      <c r="D53" s="437" t="s">
        <v>700</v>
      </c>
      <c r="E53" s="437" t="s">
        <v>795</v>
      </c>
      <c r="F53" s="437" t="s">
        <v>796</v>
      </c>
      <c r="G53" s="440"/>
      <c r="H53" s="440"/>
      <c r="I53" s="437"/>
      <c r="J53" s="437"/>
      <c r="K53" s="440">
        <v>1</v>
      </c>
      <c r="L53" s="440">
        <v>847</v>
      </c>
      <c r="M53" s="437">
        <v>1</v>
      </c>
      <c r="N53" s="437">
        <v>847</v>
      </c>
      <c r="O53" s="440"/>
      <c r="P53" s="440"/>
      <c r="Q53" s="509"/>
      <c r="R53" s="441"/>
    </row>
    <row r="54" spans="1:18" ht="14.4" customHeight="1" x14ac:dyDescent="0.3">
      <c r="A54" s="436" t="s">
        <v>698</v>
      </c>
      <c r="B54" s="437" t="s">
        <v>699</v>
      </c>
      <c r="C54" s="437" t="s">
        <v>382</v>
      </c>
      <c r="D54" s="437" t="s">
        <v>700</v>
      </c>
      <c r="E54" s="437" t="s">
        <v>797</v>
      </c>
      <c r="F54" s="437" t="s">
        <v>702</v>
      </c>
      <c r="G54" s="440">
        <v>2</v>
      </c>
      <c r="H54" s="440">
        <v>70</v>
      </c>
      <c r="I54" s="437"/>
      <c r="J54" s="437">
        <v>35</v>
      </c>
      <c r="K54" s="440"/>
      <c r="L54" s="440"/>
      <c r="M54" s="437"/>
      <c r="N54" s="437"/>
      <c r="O54" s="440">
        <v>72</v>
      </c>
      <c r="P54" s="440">
        <v>2664</v>
      </c>
      <c r="Q54" s="509"/>
      <c r="R54" s="441">
        <v>37</v>
      </c>
    </row>
    <row r="55" spans="1:18" ht="14.4" customHeight="1" x14ac:dyDescent="0.3">
      <c r="A55" s="436" t="s">
        <v>698</v>
      </c>
      <c r="B55" s="437" t="s">
        <v>699</v>
      </c>
      <c r="C55" s="437" t="s">
        <v>382</v>
      </c>
      <c r="D55" s="437" t="s">
        <v>700</v>
      </c>
      <c r="E55" s="437" t="s">
        <v>798</v>
      </c>
      <c r="F55" s="437" t="s">
        <v>799</v>
      </c>
      <c r="G55" s="440">
        <v>3</v>
      </c>
      <c r="H55" s="440">
        <v>15267</v>
      </c>
      <c r="I55" s="437">
        <v>0.7317388803680982</v>
      </c>
      <c r="J55" s="437">
        <v>5089</v>
      </c>
      <c r="K55" s="440">
        <v>4</v>
      </c>
      <c r="L55" s="440">
        <v>20864</v>
      </c>
      <c r="M55" s="437">
        <v>1</v>
      </c>
      <c r="N55" s="437">
        <v>5216</v>
      </c>
      <c r="O55" s="440">
        <v>8</v>
      </c>
      <c r="P55" s="440">
        <v>41760</v>
      </c>
      <c r="Q55" s="509">
        <v>2.0015337423312882</v>
      </c>
      <c r="R55" s="441">
        <v>5220</v>
      </c>
    </row>
    <row r="56" spans="1:18" ht="14.4" customHeight="1" x14ac:dyDescent="0.3">
      <c r="A56" s="436" t="s">
        <v>698</v>
      </c>
      <c r="B56" s="437" t="s">
        <v>699</v>
      </c>
      <c r="C56" s="437" t="s">
        <v>382</v>
      </c>
      <c r="D56" s="437" t="s">
        <v>700</v>
      </c>
      <c r="E56" s="437" t="s">
        <v>800</v>
      </c>
      <c r="F56" s="437" t="s">
        <v>801</v>
      </c>
      <c r="G56" s="440"/>
      <c r="H56" s="440"/>
      <c r="I56" s="437"/>
      <c r="J56" s="437"/>
      <c r="K56" s="440">
        <v>1</v>
      </c>
      <c r="L56" s="440">
        <v>1055</v>
      </c>
      <c r="M56" s="437">
        <v>1</v>
      </c>
      <c r="N56" s="437">
        <v>1055</v>
      </c>
      <c r="O56" s="440">
        <v>6</v>
      </c>
      <c r="P56" s="440">
        <v>6342</v>
      </c>
      <c r="Q56" s="509">
        <v>6.0113744075829381</v>
      </c>
      <c r="R56" s="441">
        <v>1057</v>
      </c>
    </row>
    <row r="57" spans="1:18" ht="14.4" customHeight="1" x14ac:dyDescent="0.3">
      <c r="A57" s="436" t="s">
        <v>698</v>
      </c>
      <c r="B57" s="437" t="s">
        <v>699</v>
      </c>
      <c r="C57" s="437" t="s">
        <v>382</v>
      </c>
      <c r="D57" s="437" t="s">
        <v>700</v>
      </c>
      <c r="E57" s="437" t="s">
        <v>802</v>
      </c>
      <c r="F57" s="437" t="s">
        <v>803</v>
      </c>
      <c r="G57" s="440">
        <v>38</v>
      </c>
      <c r="H57" s="440">
        <v>10222</v>
      </c>
      <c r="I57" s="437">
        <v>0.93402777777777779</v>
      </c>
      <c r="J57" s="437">
        <v>269</v>
      </c>
      <c r="K57" s="440">
        <v>38</v>
      </c>
      <c r="L57" s="440">
        <v>10944</v>
      </c>
      <c r="M57" s="437">
        <v>1</v>
      </c>
      <c r="N57" s="437">
        <v>288</v>
      </c>
      <c r="O57" s="440">
        <v>54</v>
      </c>
      <c r="P57" s="440">
        <v>15606</v>
      </c>
      <c r="Q57" s="509">
        <v>1.4259868421052631</v>
      </c>
      <c r="R57" s="441">
        <v>289</v>
      </c>
    </row>
    <row r="58" spans="1:18" ht="14.4" customHeight="1" x14ac:dyDescent="0.3">
      <c r="A58" s="436" t="s">
        <v>698</v>
      </c>
      <c r="B58" s="437" t="s">
        <v>699</v>
      </c>
      <c r="C58" s="437" t="s">
        <v>382</v>
      </c>
      <c r="D58" s="437" t="s">
        <v>700</v>
      </c>
      <c r="E58" s="437" t="s">
        <v>804</v>
      </c>
      <c r="F58" s="437" t="s">
        <v>805</v>
      </c>
      <c r="G58" s="440">
        <v>3</v>
      </c>
      <c r="H58" s="440">
        <v>3150</v>
      </c>
      <c r="I58" s="437">
        <v>2.8740875912408761</v>
      </c>
      <c r="J58" s="437">
        <v>1050</v>
      </c>
      <c r="K58" s="440">
        <v>1</v>
      </c>
      <c r="L58" s="440">
        <v>1096</v>
      </c>
      <c r="M58" s="437">
        <v>1</v>
      </c>
      <c r="N58" s="437">
        <v>1096</v>
      </c>
      <c r="O58" s="440">
        <v>3</v>
      </c>
      <c r="P58" s="440">
        <v>3294</v>
      </c>
      <c r="Q58" s="509">
        <v>3.0054744525547443</v>
      </c>
      <c r="R58" s="441">
        <v>1098</v>
      </c>
    </row>
    <row r="59" spans="1:18" ht="14.4" customHeight="1" x14ac:dyDescent="0.3">
      <c r="A59" s="436" t="s">
        <v>698</v>
      </c>
      <c r="B59" s="437" t="s">
        <v>699</v>
      </c>
      <c r="C59" s="437" t="s">
        <v>382</v>
      </c>
      <c r="D59" s="437" t="s">
        <v>700</v>
      </c>
      <c r="E59" s="437" t="s">
        <v>806</v>
      </c>
      <c r="F59" s="437" t="s">
        <v>807</v>
      </c>
      <c r="G59" s="440"/>
      <c r="H59" s="440"/>
      <c r="I59" s="437"/>
      <c r="J59" s="437"/>
      <c r="K59" s="440">
        <v>7</v>
      </c>
      <c r="L59" s="440">
        <v>749</v>
      </c>
      <c r="M59" s="437">
        <v>1</v>
      </c>
      <c r="N59" s="437">
        <v>107</v>
      </c>
      <c r="O59" s="440">
        <v>25</v>
      </c>
      <c r="P59" s="440">
        <v>2675</v>
      </c>
      <c r="Q59" s="509">
        <v>3.5714285714285716</v>
      </c>
      <c r="R59" s="441">
        <v>107</v>
      </c>
    </row>
    <row r="60" spans="1:18" ht="14.4" customHeight="1" x14ac:dyDescent="0.3">
      <c r="A60" s="436" t="s">
        <v>698</v>
      </c>
      <c r="B60" s="437" t="s">
        <v>699</v>
      </c>
      <c r="C60" s="437" t="s">
        <v>382</v>
      </c>
      <c r="D60" s="437" t="s">
        <v>700</v>
      </c>
      <c r="E60" s="437" t="s">
        <v>808</v>
      </c>
      <c r="F60" s="437" t="s">
        <v>809</v>
      </c>
      <c r="G60" s="440">
        <v>5</v>
      </c>
      <c r="H60" s="440">
        <v>1530</v>
      </c>
      <c r="I60" s="437">
        <v>0.40605095541401276</v>
      </c>
      <c r="J60" s="437">
        <v>306</v>
      </c>
      <c r="K60" s="440">
        <v>12</v>
      </c>
      <c r="L60" s="440">
        <v>3768</v>
      </c>
      <c r="M60" s="437">
        <v>1</v>
      </c>
      <c r="N60" s="437">
        <v>314</v>
      </c>
      <c r="O60" s="440">
        <v>2</v>
      </c>
      <c r="P60" s="440">
        <v>628</v>
      </c>
      <c r="Q60" s="509">
        <v>0.16666666666666666</v>
      </c>
      <c r="R60" s="441">
        <v>314</v>
      </c>
    </row>
    <row r="61" spans="1:18" ht="14.4" customHeight="1" x14ac:dyDescent="0.3">
      <c r="A61" s="436" t="s">
        <v>698</v>
      </c>
      <c r="B61" s="437" t="s">
        <v>699</v>
      </c>
      <c r="C61" s="437" t="s">
        <v>382</v>
      </c>
      <c r="D61" s="437" t="s">
        <v>700</v>
      </c>
      <c r="E61" s="437" t="s">
        <v>810</v>
      </c>
      <c r="F61" s="437" t="s">
        <v>811</v>
      </c>
      <c r="G61" s="440"/>
      <c r="H61" s="440"/>
      <c r="I61" s="437"/>
      <c r="J61" s="437"/>
      <c r="K61" s="440">
        <v>5</v>
      </c>
      <c r="L61" s="440">
        <v>0</v>
      </c>
      <c r="M61" s="437"/>
      <c r="N61" s="437">
        <v>0</v>
      </c>
      <c r="O61" s="440">
        <v>57</v>
      </c>
      <c r="P61" s="440">
        <v>0</v>
      </c>
      <c r="Q61" s="509"/>
      <c r="R61" s="441">
        <v>0</v>
      </c>
    </row>
    <row r="62" spans="1:18" ht="14.4" customHeight="1" x14ac:dyDescent="0.3">
      <c r="A62" s="436" t="s">
        <v>698</v>
      </c>
      <c r="B62" s="437" t="s">
        <v>699</v>
      </c>
      <c r="C62" s="437" t="s">
        <v>382</v>
      </c>
      <c r="D62" s="437" t="s">
        <v>700</v>
      </c>
      <c r="E62" s="437" t="s">
        <v>812</v>
      </c>
      <c r="F62" s="437" t="s">
        <v>813</v>
      </c>
      <c r="G62" s="440"/>
      <c r="H62" s="440"/>
      <c r="I62" s="437"/>
      <c r="J62" s="437"/>
      <c r="K62" s="440"/>
      <c r="L62" s="440"/>
      <c r="M62" s="437"/>
      <c r="N62" s="437"/>
      <c r="O62" s="440">
        <v>19</v>
      </c>
      <c r="P62" s="440">
        <v>0</v>
      </c>
      <c r="Q62" s="509"/>
      <c r="R62" s="441">
        <v>0</v>
      </c>
    </row>
    <row r="63" spans="1:18" ht="14.4" customHeight="1" x14ac:dyDescent="0.3">
      <c r="A63" s="436" t="s">
        <v>698</v>
      </c>
      <c r="B63" s="437" t="s">
        <v>699</v>
      </c>
      <c r="C63" s="437" t="s">
        <v>453</v>
      </c>
      <c r="D63" s="437" t="s">
        <v>700</v>
      </c>
      <c r="E63" s="437" t="s">
        <v>711</v>
      </c>
      <c r="F63" s="437" t="s">
        <v>712</v>
      </c>
      <c r="G63" s="440">
        <v>96</v>
      </c>
      <c r="H63" s="440">
        <v>16512</v>
      </c>
      <c r="I63" s="437">
        <v>1.0852448241866579</v>
      </c>
      <c r="J63" s="437">
        <v>172</v>
      </c>
      <c r="K63" s="440">
        <v>85</v>
      </c>
      <c r="L63" s="440">
        <v>15215</v>
      </c>
      <c r="M63" s="437">
        <v>1</v>
      </c>
      <c r="N63" s="437">
        <v>179</v>
      </c>
      <c r="O63" s="440">
        <v>86</v>
      </c>
      <c r="P63" s="440">
        <v>15480</v>
      </c>
      <c r="Q63" s="509">
        <v>1.0174170226749917</v>
      </c>
      <c r="R63" s="441">
        <v>180</v>
      </c>
    </row>
    <row r="64" spans="1:18" ht="14.4" customHeight="1" x14ac:dyDescent="0.3">
      <c r="A64" s="436" t="s">
        <v>698</v>
      </c>
      <c r="B64" s="437" t="s">
        <v>699</v>
      </c>
      <c r="C64" s="437" t="s">
        <v>453</v>
      </c>
      <c r="D64" s="437" t="s">
        <v>700</v>
      </c>
      <c r="E64" s="437" t="s">
        <v>719</v>
      </c>
      <c r="F64" s="437" t="s">
        <v>720</v>
      </c>
      <c r="G64" s="440">
        <v>192</v>
      </c>
      <c r="H64" s="440">
        <v>65472</v>
      </c>
      <c r="I64" s="437">
        <v>1.1166598444535407</v>
      </c>
      <c r="J64" s="437">
        <v>341</v>
      </c>
      <c r="K64" s="440">
        <v>168</v>
      </c>
      <c r="L64" s="440">
        <v>58632</v>
      </c>
      <c r="M64" s="437">
        <v>1</v>
      </c>
      <c r="N64" s="437">
        <v>349</v>
      </c>
      <c r="O64" s="440">
        <v>165</v>
      </c>
      <c r="P64" s="440">
        <v>57585</v>
      </c>
      <c r="Q64" s="509">
        <v>0.9821428571428571</v>
      </c>
      <c r="R64" s="441">
        <v>349</v>
      </c>
    </row>
    <row r="65" spans="1:18" ht="14.4" customHeight="1" x14ac:dyDescent="0.3">
      <c r="A65" s="436" t="s">
        <v>698</v>
      </c>
      <c r="B65" s="437" t="s">
        <v>699</v>
      </c>
      <c r="C65" s="437" t="s">
        <v>453</v>
      </c>
      <c r="D65" s="437" t="s">
        <v>700</v>
      </c>
      <c r="E65" s="437" t="s">
        <v>747</v>
      </c>
      <c r="F65" s="437" t="s">
        <v>748</v>
      </c>
      <c r="G65" s="440">
        <v>1</v>
      </c>
      <c r="H65" s="440">
        <v>356</v>
      </c>
      <c r="I65" s="437"/>
      <c r="J65" s="437">
        <v>356</v>
      </c>
      <c r="K65" s="440"/>
      <c r="L65" s="440"/>
      <c r="M65" s="437"/>
      <c r="N65" s="437"/>
      <c r="O65" s="440"/>
      <c r="P65" s="440"/>
      <c r="Q65" s="509"/>
      <c r="R65" s="441"/>
    </row>
    <row r="66" spans="1:18" ht="14.4" customHeight="1" x14ac:dyDescent="0.3">
      <c r="A66" s="436" t="s">
        <v>698</v>
      </c>
      <c r="B66" s="437" t="s">
        <v>699</v>
      </c>
      <c r="C66" s="437" t="s">
        <v>453</v>
      </c>
      <c r="D66" s="437" t="s">
        <v>700</v>
      </c>
      <c r="E66" s="437" t="s">
        <v>749</v>
      </c>
      <c r="F66" s="437" t="s">
        <v>750</v>
      </c>
      <c r="G66" s="440">
        <v>83</v>
      </c>
      <c r="H66" s="440">
        <v>242111</v>
      </c>
      <c r="I66" s="437">
        <v>1.0396607622114868</v>
      </c>
      <c r="J66" s="437">
        <v>2917</v>
      </c>
      <c r="K66" s="440">
        <v>75</v>
      </c>
      <c r="L66" s="440">
        <v>232875</v>
      </c>
      <c r="M66" s="437">
        <v>1</v>
      </c>
      <c r="N66" s="437">
        <v>3105</v>
      </c>
      <c r="O66" s="440">
        <v>77</v>
      </c>
      <c r="P66" s="440">
        <v>239316</v>
      </c>
      <c r="Q66" s="509">
        <v>1.0276586151368761</v>
      </c>
      <c r="R66" s="441">
        <v>3108</v>
      </c>
    </row>
    <row r="67" spans="1:18" ht="14.4" customHeight="1" x14ac:dyDescent="0.3">
      <c r="A67" s="436" t="s">
        <v>698</v>
      </c>
      <c r="B67" s="437" t="s">
        <v>699</v>
      </c>
      <c r="C67" s="437" t="s">
        <v>453</v>
      </c>
      <c r="D67" s="437" t="s">
        <v>700</v>
      </c>
      <c r="E67" s="437" t="s">
        <v>751</v>
      </c>
      <c r="F67" s="437" t="s">
        <v>752</v>
      </c>
      <c r="G67" s="440">
        <v>3</v>
      </c>
      <c r="H67" s="440">
        <v>38376</v>
      </c>
      <c r="I67" s="437">
        <v>0.74994137418900964</v>
      </c>
      <c r="J67" s="437">
        <v>12792</v>
      </c>
      <c r="K67" s="440">
        <v>4</v>
      </c>
      <c r="L67" s="440">
        <v>51172</v>
      </c>
      <c r="M67" s="437">
        <v>1</v>
      </c>
      <c r="N67" s="437">
        <v>12793</v>
      </c>
      <c r="O67" s="440">
        <v>7</v>
      </c>
      <c r="P67" s="440">
        <v>89558</v>
      </c>
      <c r="Q67" s="509">
        <v>1.7501367935589776</v>
      </c>
      <c r="R67" s="441">
        <v>12794</v>
      </c>
    </row>
    <row r="68" spans="1:18" ht="14.4" customHeight="1" x14ac:dyDescent="0.3">
      <c r="A68" s="436" t="s">
        <v>698</v>
      </c>
      <c r="B68" s="437" t="s">
        <v>699</v>
      </c>
      <c r="C68" s="437" t="s">
        <v>453</v>
      </c>
      <c r="D68" s="437" t="s">
        <v>700</v>
      </c>
      <c r="E68" s="437" t="s">
        <v>755</v>
      </c>
      <c r="F68" s="437" t="s">
        <v>756</v>
      </c>
      <c r="G68" s="440"/>
      <c r="H68" s="440"/>
      <c r="I68" s="437"/>
      <c r="J68" s="437"/>
      <c r="K68" s="440"/>
      <c r="L68" s="440"/>
      <c r="M68" s="437"/>
      <c r="N68" s="437"/>
      <c r="O68" s="440">
        <v>1</v>
      </c>
      <c r="P68" s="440">
        <v>125</v>
      </c>
      <c r="Q68" s="509"/>
      <c r="R68" s="441">
        <v>125</v>
      </c>
    </row>
    <row r="69" spans="1:18" ht="14.4" customHeight="1" x14ac:dyDescent="0.3">
      <c r="A69" s="436" t="s">
        <v>698</v>
      </c>
      <c r="B69" s="437" t="s">
        <v>699</v>
      </c>
      <c r="C69" s="437" t="s">
        <v>453</v>
      </c>
      <c r="D69" s="437" t="s">
        <v>700</v>
      </c>
      <c r="E69" s="437" t="s">
        <v>765</v>
      </c>
      <c r="F69" s="437" t="s">
        <v>766</v>
      </c>
      <c r="G69" s="440">
        <v>92</v>
      </c>
      <c r="H69" s="440">
        <v>199824</v>
      </c>
      <c r="I69" s="437">
        <v>1.1789443874119439</v>
      </c>
      <c r="J69" s="437">
        <v>2172</v>
      </c>
      <c r="K69" s="440">
        <v>78</v>
      </c>
      <c r="L69" s="440">
        <v>169494</v>
      </c>
      <c r="M69" s="437">
        <v>1</v>
      </c>
      <c r="N69" s="437">
        <v>2173</v>
      </c>
      <c r="O69" s="440">
        <v>81</v>
      </c>
      <c r="P69" s="440">
        <v>176013</v>
      </c>
      <c r="Q69" s="509">
        <v>1.0384615384615385</v>
      </c>
      <c r="R69" s="441">
        <v>2173</v>
      </c>
    </row>
    <row r="70" spans="1:18" ht="14.4" customHeight="1" x14ac:dyDescent="0.3">
      <c r="A70" s="436" t="s">
        <v>698</v>
      </c>
      <c r="B70" s="437" t="s">
        <v>699</v>
      </c>
      <c r="C70" s="437" t="s">
        <v>453</v>
      </c>
      <c r="D70" s="437" t="s">
        <v>700</v>
      </c>
      <c r="E70" s="437" t="s">
        <v>781</v>
      </c>
      <c r="F70" s="437" t="s">
        <v>782</v>
      </c>
      <c r="G70" s="440">
        <v>5</v>
      </c>
      <c r="H70" s="440">
        <v>5040</v>
      </c>
      <c r="I70" s="437"/>
      <c r="J70" s="437">
        <v>1008</v>
      </c>
      <c r="K70" s="440"/>
      <c r="L70" s="440"/>
      <c r="M70" s="437"/>
      <c r="N70" s="437"/>
      <c r="O70" s="440"/>
      <c r="P70" s="440"/>
      <c r="Q70" s="509"/>
      <c r="R70" s="441"/>
    </row>
    <row r="71" spans="1:18" ht="14.4" customHeight="1" x14ac:dyDescent="0.3">
      <c r="A71" s="436" t="s">
        <v>698</v>
      </c>
      <c r="B71" s="437" t="s">
        <v>699</v>
      </c>
      <c r="C71" s="437" t="s">
        <v>453</v>
      </c>
      <c r="D71" s="437" t="s">
        <v>700</v>
      </c>
      <c r="E71" s="437" t="s">
        <v>789</v>
      </c>
      <c r="F71" s="437" t="s">
        <v>790</v>
      </c>
      <c r="G71" s="440">
        <v>192</v>
      </c>
      <c r="H71" s="440">
        <v>386304</v>
      </c>
      <c r="I71" s="437">
        <v>1.0795439302481555</v>
      </c>
      <c r="J71" s="437">
        <v>2012</v>
      </c>
      <c r="K71" s="440">
        <v>168</v>
      </c>
      <c r="L71" s="440">
        <v>357840</v>
      </c>
      <c r="M71" s="437">
        <v>1</v>
      </c>
      <c r="N71" s="437">
        <v>2130</v>
      </c>
      <c r="O71" s="440">
        <v>164</v>
      </c>
      <c r="P71" s="440">
        <v>349484</v>
      </c>
      <c r="Q71" s="509">
        <v>0.97664878157835899</v>
      </c>
      <c r="R71" s="441">
        <v>2131</v>
      </c>
    </row>
    <row r="72" spans="1:18" ht="14.4" customHeight="1" x14ac:dyDescent="0.3">
      <c r="A72" s="436" t="s">
        <v>698</v>
      </c>
      <c r="B72" s="437" t="s">
        <v>699</v>
      </c>
      <c r="C72" s="437" t="s">
        <v>453</v>
      </c>
      <c r="D72" s="437" t="s">
        <v>700</v>
      </c>
      <c r="E72" s="437" t="s">
        <v>802</v>
      </c>
      <c r="F72" s="437" t="s">
        <v>803</v>
      </c>
      <c r="G72" s="440">
        <v>9</v>
      </c>
      <c r="H72" s="440">
        <v>2421</v>
      </c>
      <c r="I72" s="437">
        <v>2.8020833333333335</v>
      </c>
      <c r="J72" s="437">
        <v>269</v>
      </c>
      <c r="K72" s="440">
        <v>3</v>
      </c>
      <c r="L72" s="440">
        <v>864</v>
      </c>
      <c r="M72" s="437">
        <v>1</v>
      </c>
      <c r="N72" s="437">
        <v>288</v>
      </c>
      <c r="O72" s="440">
        <v>2</v>
      </c>
      <c r="P72" s="440">
        <v>578</v>
      </c>
      <c r="Q72" s="509">
        <v>0.66898148148148151</v>
      </c>
      <c r="R72" s="441">
        <v>289</v>
      </c>
    </row>
    <row r="73" spans="1:18" ht="14.4" customHeight="1" thickBot="1" x14ac:dyDescent="0.35">
      <c r="A73" s="442" t="s">
        <v>698</v>
      </c>
      <c r="B73" s="443" t="s">
        <v>699</v>
      </c>
      <c r="C73" s="443" t="s">
        <v>453</v>
      </c>
      <c r="D73" s="443" t="s">
        <v>700</v>
      </c>
      <c r="E73" s="443" t="s">
        <v>810</v>
      </c>
      <c r="F73" s="443" t="s">
        <v>811</v>
      </c>
      <c r="G73" s="446">
        <v>19</v>
      </c>
      <c r="H73" s="446">
        <v>0</v>
      </c>
      <c r="I73" s="443"/>
      <c r="J73" s="443">
        <v>0</v>
      </c>
      <c r="K73" s="446">
        <v>72</v>
      </c>
      <c r="L73" s="446">
        <v>0</v>
      </c>
      <c r="M73" s="443"/>
      <c r="N73" s="443">
        <v>0</v>
      </c>
      <c r="O73" s="446">
        <v>70</v>
      </c>
      <c r="P73" s="446">
        <v>0</v>
      </c>
      <c r="Q73" s="457"/>
      <c r="R73" s="447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2" t="s">
        <v>815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25058</v>
      </c>
      <c r="I3" s="78">
        <f t="shared" si="0"/>
        <v>7598684</v>
      </c>
      <c r="J3" s="58"/>
      <c r="K3" s="58"/>
      <c r="L3" s="78">
        <f t="shared" si="0"/>
        <v>24670</v>
      </c>
      <c r="M3" s="78">
        <f t="shared" si="0"/>
        <v>7884991</v>
      </c>
      <c r="N3" s="58"/>
      <c r="O3" s="58"/>
      <c r="P3" s="78">
        <f t="shared" si="0"/>
        <v>25282</v>
      </c>
      <c r="Q3" s="78">
        <f t="shared" si="0"/>
        <v>9679085</v>
      </c>
      <c r="R3" s="59">
        <f>IF(M3=0,0,Q3/M3)</f>
        <v>1.2275327898281685</v>
      </c>
      <c r="S3" s="79">
        <f>IF(P3=0,0,Q3/P3)</f>
        <v>382.84490942172295</v>
      </c>
    </row>
    <row r="4" spans="1:19" ht="14.4" customHeight="1" x14ac:dyDescent="0.3">
      <c r="A4" s="378" t="s">
        <v>215</v>
      </c>
      <c r="B4" s="378" t="s">
        <v>81</v>
      </c>
      <c r="C4" s="386" t="s">
        <v>0</v>
      </c>
      <c r="D4" s="287" t="s">
        <v>113</v>
      </c>
      <c r="E4" s="380" t="s">
        <v>82</v>
      </c>
      <c r="F4" s="385" t="s">
        <v>57</v>
      </c>
      <c r="G4" s="381" t="s">
        <v>56</v>
      </c>
      <c r="H4" s="382">
        <v>2015</v>
      </c>
      <c r="I4" s="383"/>
      <c r="J4" s="76"/>
      <c r="K4" s="76"/>
      <c r="L4" s="382">
        <v>2016</v>
      </c>
      <c r="M4" s="383"/>
      <c r="N4" s="76"/>
      <c r="O4" s="76"/>
      <c r="P4" s="382">
        <v>2017</v>
      </c>
      <c r="Q4" s="383"/>
      <c r="R4" s="384" t="s">
        <v>2</v>
      </c>
      <c r="S4" s="379" t="s">
        <v>84</v>
      </c>
    </row>
    <row r="5" spans="1:19" ht="14.4" customHeight="1" thickBot="1" x14ac:dyDescent="0.35">
      <c r="A5" s="499"/>
      <c r="B5" s="499"/>
      <c r="C5" s="500"/>
      <c r="D5" s="510"/>
      <c r="E5" s="501"/>
      <c r="F5" s="502"/>
      <c r="G5" s="503"/>
      <c r="H5" s="504" t="s">
        <v>58</v>
      </c>
      <c r="I5" s="505" t="s">
        <v>14</v>
      </c>
      <c r="J5" s="506"/>
      <c r="K5" s="506"/>
      <c r="L5" s="504" t="s">
        <v>58</v>
      </c>
      <c r="M5" s="505" t="s">
        <v>14</v>
      </c>
      <c r="N5" s="506"/>
      <c r="O5" s="506"/>
      <c r="P5" s="504" t="s">
        <v>58</v>
      </c>
      <c r="Q5" s="505" t="s">
        <v>14</v>
      </c>
      <c r="R5" s="507"/>
      <c r="S5" s="508"/>
    </row>
    <row r="6" spans="1:19" ht="14.4" customHeight="1" x14ac:dyDescent="0.3">
      <c r="A6" s="430" t="s">
        <v>698</v>
      </c>
      <c r="B6" s="431" t="s">
        <v>699</v>
      </c>
      <c r="C6" s="431" t="s">
        <v>382</v>
      </c>
      <c r="D6" s="431" t="s">
        <v>669</v>
      </c>
      <c r="E6" s="431" t="s">
        <v>700</v>
      </c>
      <c r="F6" s="431" t="s">
        <v>701</v>
      </c>
      <c r="G6" s="431" t="s">
        <v>702</v>
      </c>
      <c r="H6" s="434">
        <v>2</v>
      </c>
      <c r="I6" s="434">
        <v>108</v>
      </c>
      <c r="J6" s="431"/>
      <c r="K6" s="431">
        <v>54</v>
      </c>
      <c r="L6" s="434"/>
      <c r="M6" s="434"/>
      <c r="N6" s="431"/>
      <c r="O6" s="431"/>
      <c r="P6" s="434">
        <v>2287</v>
      </c>
      <c r="Q6" s="434">
        <v>132646</v>
      </c>
      <c r="R6" s="455"/>
      <c r="S6" s="435">
        <v>58</v>
      </c>
    </row>
    <row r="7" spans="1:19" ht="14.4" customHeight="1" x14ac:dyDescent="0.3">
      <c r="A7" s="436" t="s">
        <v>698</v>
      </c>
      <c r="B7" s="437" t="s">
        <v>699</v>
      </c>
      <c r="C7" s="437" t="s">
        <v>382</v>
      </c>
      <c r="D7" s="437" t="s">
        <v>669</v>
      </c>
      <c r="E7" s="437" t="s">
        <v>700</v>
      </c>
      <c r="F7" s="437" t="s">
        <v>703</v>
      </c>
      <c r="G7" s="437" t="s">
        <v>704</v>
      </c>
      <c r="H7" s="440"/>
      <c r="I7" s="440"/>
      <c r="J7" s="437"/>
      <c r="K7" s="437"/>
      <c r="L7" s="440"/>
      <c r="M7" s="440"/>
      <c r="N7" s="437"/>
      <c r="O7" s="437"/>
      <c r="P7" s="440">
        <v>98</v>
      </c>
      <c r="Q7" s="440">
        <v>12838</v>
      </c>
      <c r="R7" s="509"/>
      <c r="S7" s="441">
        <v>131</v>
      </c>
    </row>
    <row r="8" spans="1:19" ht="14.4" customHeight="1" x14ac:dyDescent="0.3">
      <c r="A8" s="436" t="s">
        <v>698</v>
      </c>
      <c r="B8" s="437" t="s">
        <v>699</v>
      </c>
      <c r="C8" s="437" t="s">
        <v>382</v>
      </c>
      <c r="D8" s="437" t="s">
        <v>669</v>
      </c>
      <c r="E8" s="437" t="s">
        <v>700</v>
      </c>
      <c r="F8" s="437" t="s">
        <v>705</v>
      </c>
      <c r="G8" s="437" t="s">
        <v>706</v>
      </c>
      <c r="H8" s="440"/>
      <c r="I8" s="440"/>
      <c r="J8" s="437"/>
      <c r="K8" s="437"/>
      <c r="L8" s="440"/>
      <c r="M8" s="440"/>
      <c r="N8" s="437"/>
      <c r="O8" s="437"/>
      <c r="P8" s="440">
        <v>14</v>
      </c>
      <c r="Q8" s="440">
        <v>2646</v>
      </c>
      <c r="R8" s="509"/>
      <c r="S8" s="441">
        <v>189</v>
      </c>
    </row>
    <row r="9" spans="1:19" ht="14.4" customHeight="1" x14ac:dyDescent="0.3">
      <c r="A9" s="436" t="s">
        <v>698</v>
      </c>
      <c r="B9" s="437" t="s">
        <v>699</v>
      </c>
      <c r="C9" s="437" t="s">
        <v>382</v>
      </c>
      <c r="D9" s="437" t="s">
        <v>669</v>
      </c>
      <c r="E9" s="437" t="s">
        <v>700</v>
      </c>
      <c r="F9" s="437" t="s">
        <v>709</v>
      </c>
      <c r="G9" s="437" t="s">
        <v>710</v>
      </c>
      <c r="H9" s="440"/>
      <c r="I9" s="440"/>
      <c r="J9" s="437"/>
      <c r="K9" s="437"/>
      <c r="L9" s="440"/>
      <c r="M9" s="440"/>
      <c r="N9" s="437"/>
      <c r="O9" s="437"/>
      <c r="P9" s="440">
        <v>1</v>
      </c>
      <c r="Q9" s="440">
        <v>408</v>
      </c>
      <c r="R9" s="509"/>
      <c r="S9" s="441">
        <v>408</v>
      </c>
    </row>
    <row r="10" spans="1:19" ht="14.4" customHeight="1" x14ac:dyDescent="0.3">
      <c r="A10" s="436" t="s">
        <v>698</v>
      </c>
      <c r="B10" s="437" t="s">
        <v>699</v>
      </c>
      <c r="C10" s="437" t="s">
        <v>382</v>
      </c>
      <c r="D10" s="437" t="s">
        <v>669</v>
      </c>
      <c r="E10" s="437" t="s">
        <v>700</v>
      </c>
      <c r="F10" s="437" t="s">
        <v>711</v>
      </c>
      <c r="G10" s="437" t="s">
        <v>712</v>
      </c>
      <c r="H10" s="440"/>
      <c r="I10" s="440"/>
      <c r="J10" s="437"/>
      <c r="K10" s="437"/>
      <c r="L10" s="440"/>
      <c r="M10" s="440"/>
      <c r="N10" s="437"/>
      <c r="O10" s="437"/>
      <c r="P10" s="440">
        <v>636</v>
      </c>
      <c r="Q10" s="440">
        <v>114480</v>
      </c>
      <c r="R10" s="509"/>
      <c r="S10" s="441">
        <v>180</v>
      </c>
    </row>
    <row r="11" spans="1:19" ht="14.4" customHeight="1" x14ac:dyDescent="0.3">
      <c r="A11" s="436" t="s">
        <v>698</v>
      </c>
      <c r="B11" s="437" t="s">
        <v>699</v>
      </c>
      <c r="C11" s="437" t="s">
        <v>382</v>
      </c>
      <c r="D11" s="437" t="s">
        <v>669</v>
      </c>
      <c r="E11" s="437" t="s">
        <v>700</v>
      </c>
      <c r="F11" s="437" t="s">
        <v>713</v>
      </c>
      <c r="G11" s="437" t="s">
        <v>714</v>
      </c>
      <c r="H11" s="440"/>
      <c r="I11" s="440"/>
      <c r="J11" s="437"/>
      <c r="K11" s="437"/>
      <c r="L11" s="440"/>
      <c r="M11" s="440"/>
      <c r="N11" s="437"/>
      <c r="O11" s="437"/>
      <c r="P11" s="440">
        <v>2</v>
      </c>
      <c r="Q11" s="440">
        <v>1138</v>
      </c>
      <c r="R11" s="509"/>
      <c r="S11" s="441">
        <v>569</v>
      </c>
    </row>
    <row r="12" spans="1:19" ht="14.4" customHeight="1" x14ac:dyDescent="0.3">
      <c r="A12" s="436" t="s">
        <v>698</v>
      </c>
      <c r="B12" s="437" t="s">
        <v>699</v>
      </c>
      <c r="C12" s="437" t="s">
        <v>382</v>
      </c>
      <c r="D12" s="437" t="s">
        <v>669</v>
      </c>
      <c r="E12" s="437" t="s">
        <v>700</v>
      </c>
      <c r="F12" s="437" t="s">
        <v>715</v>
      </c>
      <c r="G12" s="437" t="s">
        <v>716</v>
      </c>
      <c r="H12" s="440"/>
      <c r="I12" s="440"/>
      <c r="J12" s="437"/>
      <c r="K12" s="437"/>
      <c r="L12" s="440"/>
      <c r="M12" s="440"/>
      <c r="N12" s="437"/>
      <c r="O12" s="437"/>
      <c r="P12" s="440">
        <v>341</v>
      </c>
      <c r="Q12" s="440">
        <v>114576</v>
      </c>
      <c r="R12" s="509"/>
      <c r="S12" s="441">
        <v>336</v>
      </c>
    </row>
    <row r="13" spans="1:19" ht="14.4" customHeight="1" x14ac:dyDescent="0.3">
      <c r="A13" s="436" t="s">
        <v>698</v>
      </c>
      <c r="B13" s="437" t="s">
        <v>699</v>
      </c>
      <c r="C13" s="437" t="s">
        <v>382</v>
      </c>
      <c r="D13" s="437" t="s">
        <v>669</v>
      </c>
      <c r="E13" s="437" t="s">
        <v>700</v>
      </c>
      <c r="F13" s="437" t="s">
        <v>717</v>
      </c>
      <c r="G13" s="437" t="s">
        <v>718</v>
      </c>
      <c r="H13" s="440"/>
      <c r="I13" s="440"/>
      <c r="J13" s="437"/>
      <c r="K13" s="437"/>
      <c r="L13" s="440"/>
      <c r="M13" s="440"/>
      <c r="N13" s="437"/>
      <c r="O13" s="437"/>
      <c r="P13" s="440">
        <v>48</v>
      </c>
      <c r="Q13" s="440">
        <v>22032</v>
      </c>
      <c r="R13" s="509"/>
      <c r="S13" s="441">
        <v>459</v>
      </c>
    </row>
    <row r="14" spans="1:19" ht="14.4" customHeight="1" x14ac:dyDescent="0.3">
      <c r="A14" s="436" t="s">
        <v>698</v>
      </c>
      <c r="B14" s="437" t="s">
        <v>699</v>
      </c>
      <c r="C14" s="437" t="s">
        <v>382</v>
      </c>
      <c r="D14" s="437" t="s">
        <v>669</v>
      </c>
      <c r="E14" s="437" t="s">
        <v>700</v>
      </c>
      <c r="F14" s="437" t="s">
        <v>719</v>
      </c>
      <c r="G14" s="437" t="s">
        <v>720</v>
      </c>
      <c r="H14" s="440"/>
      <c r="I14" s="440"/>
      <c r="J14" s="437"/>
      <c r="K14" s="437"/>
      <c r="L14" s="440"/>
      <c r="M14" s="440"/>
      <c r="N14" s="437"/>
      <c r="O14" s="437"/>
      <c r="P14" s="440">
        <v>2535</v>
      </c>
      <c r="Q14" s="440">
        <v>884715</v>
      </c>
      <c r="R14" s="509"/>
      <c r="S14" s="441">
        <v>349</v>
      </c>
    </row>
    <row r="15" spans="1:19" ht="14.4" customHeight="1" x14ac:dyDescent="0.3">
      <c r="A15" s="436" t="s">
        <v>698</v>
      </c>
      <c r="B15" s="437" t="s">
        <v>699</v>
      </c>
      <c r="C15" s="437" t="s">
        <v>382</v>
      </c>
      <c r="D15" s="437" t="s">
        <v>669</v>
      </c>
      <c r="E15" s="437" t="s">
        <v>700</v>
      </c>
      <c r="F15" s="437" t="s">
        <v>725</v>
      </c>
      <c r="G15" s="437" t="s">
        <v>726</v>
      </c>
      <c r="H15" s="440"/>
      <c r="I15" s="440"/>
      <c r="J15" s="437"/>
      <c r="K15" s="437"/>
      <c r="L15" s="440"/>
      <c r="M15" s="440"/>
      <c r="N15" s="437"/>
      <c r="O15" s="437"/>
      <c r="P15" s="440">
        <v>3</v>
      </c>
      <c r="Q15" s="440">
        <v>18693</v>
      </c>
      <c r="R15" s="509"/>
      <c r="S15" s="441">
        <v>6231</v>
      </c>
    </row>
    <row r="16" spans="1:19" ht="14.4" customHeight="1" x14ac:dyDescent="0.3">
      <c r="A16" s="436" t="s">
        <v>698</v>
      </c>
      <c r="B16" s="437" t="s">
        <v>699</v>
      </c>
      <c r="C16" s="437" t="s">
        <v>382</v>
      </c>
      <c r="D16" s="437" t="s">
        <v>669</v>
      </c>
      <c r="E16" s="437" t="s">
        <v>700</v>
      </c>
      <c r="F16" s="437" t="s">
        <v>729</v>
      </c>
      <c r="G16" s="437" t="s">
        <v>730</v>
      </c>
      <c r="H16" s="440"/>
      <c r="I16" s="440"/>
      <c r="J16" s="437"/>
      <c r="K16" s="437"/>
      <c r="L16" s="440"/>
      <c r="M16" s="440"/>
      <c r="N16" s="437"/>
      <c r="O16" s="437"/>
      <c r="P16" s="440">
        <v>60</v>
      </c>
      <c r="Q16" s="440">
        <v>2940</v>
      </c>
      <c r="R16" s="509"/>
      <c r="S16" s="441">
        <v>49</v>
      </c>
    </row>
    <row r="17" spans="1:19" ht="14.4" customHeight="1" x14ac:dyDescent="0.3">
      <c r="A17" s="436" t="s">
        <v>698</v>
      </c>
      <c r="B17" s="437" t="s">
        <v>699</v>
      </c>
      <c r="C17" s="437" t="s">
        <v>382</v>
      </c>
      <c r="D17" s="437" t="s">
        <v>669</v>
      </c>
      <c r="E17" s="437" t="s">
        <v>700</v>
      </c>
      <c r="F17" s="437" t="s">
        <v>731</v>
      </c>
      <c r="G17" s="437" t="s">
        <v>732</v>
      </c>
      <c r="H17" s="440"/>
      <c r="I17" s="440"/>
      <c r="J17" s="437"/>
      <c r="K17" s="437"/>
      <c r="L17" s="440"/>
      <c r="M17" s="440"/>
      <c r="N17" s="437"/>
      <c r="O17" s="437"/>
      <c r="P17" s="440">
        <v>26</v>
      </c>
      <c r="Q17" s="440">
        <v>10166</v>
      </c>
      <c r="R17" s="509"/>
      <c r="S17" s="441">
        <v>391</v>
      </c>
    </row>
    <row r="18" spans="1:19" ht="14.4" customHeight="1" x14ac:dyDescent="0.3">
      <c r="A18" s="436" t="s">
        <v>698</v>
      </c>
      <c r="B18" s="437" t="s">
        <v>699</v>
      </c>
      <c r="C18" s="437" t="s">
        <v>382</v>
      </c>
      <c r="D18" s="437" t="s">
        <v>669</v>
      </c>
      <c r="E18" s="437" t="s">
        <v>700</v>
      </c>
      <c r="F18" s="437" t="s">
        <v>733</v>
      </c>
      <c r="G18" s="437" t="s">
        <v>734</v>
      </c>
      <c r="H18" s="440"/>
      <c r="I18" s="440"/>
      <c r="J18" s="437"/>
      <c r="K18" s="437"/>
      <c r="L18" s="440"/>
      <c r="M18" s="440"/>
      <c r="N18" s="437"/>
      <c r="O18" s="437"/>
      <c r="P18" s="440">
        <v>29</v>
      </c>
      <c r="Q18" s="440">
        <v>1102</v>
      </c>
      <c r="R18" s="509"/>
      <c r="S18" s="441">
        <v>38</v>
      </c>
    </row>
    <row r="19" spans="1:19" ht="14.4" customHeight="1" x14ac:dyDescent="0.3">
      <c r="A19" s="436" t="s">
        <v>698</v>
      </c>
      <c r="B19" s="437" t="s">
        <v>699</v>
      </c>
      <c r="C19" s="437" t="s">
        <v>382</v>
      </c>
      <c r="D19" s="437" t="s">
        <v>669</v>
      </c>
      <c r="E19" s="437" t="s">
        <v>700</v>
      </c>
      <c r="F19" s="437" t="s">
        <v>735</v>
      </c>
      <c r="G19" s="437" t="s">
        <v>736</v>
      </c>
      <c r="H19" s="440"/>
      <c r="I19" s="440"/>
      <c r="J19" s="437"/>
      <c r="K19" s="437"/>
      <c r="L19" s="440"/>
      <c r="M19" s="440"/>
      <c r="N19" s="437"/>
      <c r="O19" s="437"/>
      <c r="P19" s="440">
        <v>15</v>
      </c>
      <c r="Q19" s="440">
        <v>3975</v>
      </c>
      <c r="R19" s="509"/>
      <c r="S19" s="441">
        <v>265</v>
      </c>
    </row>
    <row r="20" spans="1:19" ht="14.4" customHeight="1" x14ac:dyDescent="0.3">
      <c r="A20" s="436" t="s">
        <v>698</v>
      </c>
      <c r="B20" s="437" t="s">
        <v>699</v>
      </c>
      <c r="C20" s="437" t="s">
        <v>382</v>
      </c>
      <c r="D20" s="437" t="s">
        <v>669</v>
      </c>
      <c r="E20" s="437" t="s">
        <v>700</v>
      </c>
      <c r="F20" s="437" t="s">
        <v>737</v>
      </c>
      <c r="G20" s="437" t="s">
        <v>738</v>
      </c>
      <c r="H20" s="440"/>
      <c r="I20" s="440"/>
      <c r="J20" s="437"/>
      <c r="K20" s="437"/>
      <c r="L20" s="440"/>
      <c r="M20" s="440"/>
      <c r="N20" s="437"/>
      <c r="O20" s="437"/>
      <c r="P20" s="440">
        <v>122</v>
      </c>
      <c r="Q20" s="440">
        <v>86010</v>
      </c>
      <c r="R20" s="509"/>
      <c r="S20" s="441">
        <v>705</v>
      </c>
    </row>
    <row r="21" spans="1:19" ht="14.4" customHeight="1" x14ac:dyDescent="0.3">
      <c r="A21" s="436" t="s">
        <v>698</v>
      </c>
      <c r="B21" s="437" t="s">
        <v>699</v>
      </c>
      <c r="C21" s="437" t="s">
        <v>382</v>
      </c>
      <c r="D21" s="437" t="s">
        <v>669</v>
      </c>
      <c r="E21" s="437" t="s">
        <v>700</v>
      </c>
      <c r="F21" s="437" t="s">
        <v>739</v>
      </c>
      <c r="G21" s="437" t="s">
        <v>740</v>
      </c>
      <c r="H21" s="440"/>
      <c r="I21" s="440"/>
      <c r="J21" s="437"/>
      <c r="K21" s="437"/>
      <c r="L21" s="440"/>
      <c r="M21" s="440"/>
      <c r="N21" s="437"/>
      <c r="O21" s="437"/>
      <c r="P21" s="440">
        <v>15</v>
      </c>
      <c r="Q21" s="440">
        <v>2205</v>
      </c>
      <c r="R21" s="509"/>
      <c r="S21" s="441">
        <v>147</v>
      </c>
    </row>
    <row r="22" spans="1:19" ht="14.4" customHeight="1" x14ac:dyDescent="0.3">
      <c r="A22" s="436" t="s">
        <v>698</v>
      </c>
      <c r="B22" s="437" t="s">
        <v>699</v>
      </c>
      <c r="C22" s="437" t="s">
        <v>382</v>
      </c>
      <c r="D22" s="437" t="s">
        <v>669</v>
      </c>
      <c r="E22" s="437" t="s">
        <v>700</v>
      </c>
      <c r="F22" s="437" t="s">
        <v>741</v>
      </c>
      <c r="G22" s="437" t="s">
        <v>742</v>
      </c>
      <c r="H22" s="440">
        <v>1</v>
      </c>
      <c r="I22" s="440">
        <v>285</v>
      </c>
      <c r="J22" s="437"/>
      <c r="K22" s="437">
        <v>285</v>
      </c>
      <c r="L22" s="440"/>
      <c r="M22" s="440"/>
      <c r="N22" s="437"/>
      <c r="O22" s="437"/>
      <c r="P22" s="440">
        <v>900</v>
      </c>
      <c r="Q22" s="440">
        <v>274500</v>
      </c>
      <c r="R22" s="509"/>
      <c r="S22" s="441">
        <v>305</v>
      </c>
    </row>
    <row r="23" spans="1:19" ht="14.4" customHeight="1" x14ac:dyDescent="0.3">
      <c r="A23" s="436" t="s">
        <v>698</v>
      </c>
      <c r="B23" s="437" t="s">
        <v>699</v>
      </c>
      <c r="C23" s="437" t="s">
        <v>382</v>
      </c>
      <c r="D23" s="437" t="s">
        <v>669</v>
      </c>
      <c r="E23" s="437" t="s">
        <v>700</v>
      </c>
      <c r="F23" s="437" t="s">
        <v>745</v>
      </c>
      <c r="G23" s="437" t="s">
        <v>746</v>
      </c>
      <c r="H23" s="440"/>
      <c r="I23" s="440"/>
      <c r="J23" s="437"/>
      <c r="K23" s="437"/>
      <c r="L23" s="440"/>
      <c r="M23" s="440"/>
      <c r="N23" s="437"/>
      <c r="O23" s="437"/>
      <c r="P23" s="440">
        <v>1827</v>
      </c>
      <c r="Q23" s="440">
        <v>902538</v>
      </c>
      <c r="R23" s="509"/>
      <c r="S23" s="441">
        <v>494</v>
      </c>
    </row>
    <row r="24" spans="1:19" ht="14.4" customHeight="1" x14ac:dyDescent="0.3">
      <c r="A24" s="436" t="s">
        <v>698</v>
      </c>
      <c r="B24" s="437" t="s">
        <v>699</v>
      </c>
      <c r="C24" s="437" t="s">
        <v>382</v>
      </c>
      <c r="D24" s="437" t="s">
        <v>669</v>
      </c>
      <c r="E24" s="437" t="s">
        <v>700</v>
      </c>
      <c r="F24" s="437" t="s">
        <v>747</v>
      </c>
      <c r="G24" s="437" t="s">
        <v>748</v>
      </c>
      <c r="H24" s="440">
        <v>1</v>
      </c>
      <c r="I24" s="440">
        <v>356</v>
      </c>
      <c r="J24" s="437"/>
      <c r="K24" s="437">
        <v>356</v>
      </c>
      <c r="L24" s="440"/>
      <c r="M24" s="440"/>
      <c r="N24" s="437"/>
      <c r="O24" s="437"/>
      <c r="P24" s="440">
        <v>2132</v>
      </c>
      <c r="Q24" s="440">
        <v>788840</v>
      </c>
      <c r="R24" s="509"/>
      <c r="S24" s="441">
        <v>370</v>
      </c>
    </row>
    <row r="25" spans="1:19" ht="14.4" customHeight="1" x14ac:dyDescent="0.3">
      <c r="A25" s="436" t="s">
        <v>698</v>
      </c>
      <c r="B25" s="437" t="s">
        <v>699</v>
      </c>
      <c r="C25" s="437" t="s">
        <v>382</v>
      </c>
      <c r="D25" s="437" t="s">
        <v>669</v>
      </c>
      <c r="E25" s="437" t="s">
        <v>700</v>
      </c>
      <c r="F25" s="437" t="s">
        <v>749</v>
      </c>
      <c r="G25" s="437" t="s">
        <v>750</v>
      </c>
      <c r="H25" s="440"/>
      <c r="I25" s="440"/>
      <c r="J25" s="437"/>
      <c r="K25" s="437"/>
      <c r="L25" s="440"/>
      <c r="M25" s="440"/>
      <c r="N25" s="437"/>
      <c r="O25" s="437"/>
      <c r="P25" s="440">
        <v>217</v>
      </c>
      <c r="Q25" s="440">
        <v>674436</v>
      </c>
      <c r="R25" s="509"/>
      <c r="S25" s="441">
        <v>3108</v>
      </c>
    </row>
    <row r="26" spans="1:19" ht="14.4" customHeight="1" x14ac:dyDescent="0.3">
      <c r="A26" s="436" t="s">
        <v>698</v>
      </c>
      <c r="B26" s="437" t="s">
        <v>699</v>
      </c>
      <c r="C26" s="437" t="s">
        <v>382</v>
      </c>
      <c r="D26" s="437" t="s">
        <v>669</v>
      </c>
      <c r="E26" s="437" t="s">
        <v>700</v>
      </c>
      <c r="F26" s="437" t="s">
        <v>751</v>
      </c>
      <c r="G26" s="437" t="s">
        <v>752</v>
      </c>
      <c r="H26" s="440"/>
      <c r="I26" s="440"/>
      <c r="J26" s="437"/>
      <c r="K26" s="437"/>
      <c r="L26" s="440"/>
      <c r="M26" s="440"/>
      <c r="N26" s="437"/>
      <c r="O26" s="437"/>
      <c r="P26" s="440">
        <v>7</v>
      </c>
      <c r="Q26" s="440">
        <v>89558</v>
      </c>
      <c r="R26" s="509"/>
      <c r="S26" s="441">
        <v>12794</v>
      </c>
    </row>
    <row r="27" spans="1:19" ht="14.4" customHeight="1" x14ac:dyDescent="0.3">
      <c r="A27" s="436" t="s">
        <v>698</v>
      </c>
      <c r="B27" s="437" t="s">
        <v>699</v>
      </c>
      <c r="C27" s="437" t="s">
        <v>382</v>
      </c>
      <c r="D27" s="437" t="s">
        <v>669</v>
      </c>
      <c r="E27" s="437" t="s">
        <v>700</v>
      </c>
      <c r="F27" s="437" t="s">
        <v>753</v>
      </c>
      <c r="G27" s="437" t="s">
        <v>754</v>
      </c>
      <c r="H27" s="440"/>
      <c r="I27" s="440"/>
      <c r="J27" s="437"/>
      <c r="K27" s="437"/>
      <c r="L27" s="440"/>
      <c r="M27" s="440"/>
      <c r="N27" s="437"/>
      <c r="O27" s="437"/>
      <c r="P27" s="440">
        <v>314</v>
      </c>
      <c r="Q27" s="440">
        <v>34854</v>
      </c>
      <c r="R27" s="509"/>
      <c r="S27" s="441">
        <v>111</v>
      </c>
    </row>
    <row r="28" spans="1:19" ht="14.4" customHeight="1" x14ac:dyDescent="0.3">
      <c r="A28" s="436" t="s">
        <v>698</v>
      </c>
      <c r="B28" s="437" t="s">
        <v>699</v>
      </c>
      <c r="C28" s="437" t="s">
        <v>382</v>
      </c>
      <c r="D28" s="437" t="s">
        <v>669</v>
      </c>
      <c r="E28" s="437" t="s">
        <v>700</v>
      </c>
      <c r="F28" s="437" t="s">
        <v>755</v>
      </c>
      <c r="G28" s="437" t="s">
        <v>756</v>
      </c>
      <c r="H28" s="440"/>
      <c r="I28" s="440"/>
      <c r="J28" s="437"/>
      <c r="K28" s="437"/>
      <c r="L28" s="440"/>
      <c r="M28" s="440"/>
      <c r="N28" s="437"/>
      <c r="O28" s="437"/>
      <c r="P28" s="440">
        <v>28</v>
      </c>
      <c r="Q28" s="440">
        <v>3500</v>
      </c>
      <c r="R28" s="509"/>
      <c r="S28" s="441">
        <v>125</v>
      </c>
    </row>
    <row r="29" spans="1:19" ht="14.4" customHeight="1" x14ac:dyDescent="0.3">
      <c r="A29" s="436" t="s">
        <v>698</v>
      </c>
      <c r="B29" s="437" t="s">
        <v>699</v>
      </c>
      <c r="C29" s="437" t="s">
        <v>382</v>
      </c>
      <c r="D29" s="437" t="s">
        <v>669</v>
      </c>
      <c r="E29" s="437" t="s">
        <v>700</v>
      </c>
      <c r="F29" s="437" t="s">
        <v>757</v>
      </c>
      <c r="G29" s="437" t="s">
        <v>758</v>
      </c>
      <c r="H29" s="440"/>
      <c r="I29" s="440"/>
      <c r="J29" s="437"/>
      <c r="K29" s="437"/>
      <c r="L29" s="440"/>
      <c r="M29" s="440"/>
      <c r="N29" s="437"/>
      <c r="O29" s="437"/>
      <c r="P29" s="440">
        <v>36</v>
      </c>
      <c r="Q29" s="440">
        <v>17820</v>
      </c>
      <c r="R29" s="509"/>
      <c r="S29" s="441">
        <v>495</v>
      </c>
    </row>
    <row r="30" spans="1:19" ht="14.4" customHeight="1" x14ac:dyDescent="0.3">
      <c r="A30" s="436" t="s">
        <v>698</v>
      </c>
      <c r="B30" s="437" t="s">
        <v>699</v>
      </c>
      <c r="C30" s="437" t="s">
        <v>382</v>
      </c>
      <c r="D30" s="437" t="s">
        <v>669</v>
      </c>
      <c r="E30" s="437" t="s">
        <v>700</v>
      </c>
      <c r="F30" s="437" t="s">
        <v>759</v>
      </c>
      <c r="G30" s="437" t="s">
        <v>760</v>
      </c>
      <c r="H30" s="440"/>
      <c r="I30" s="440"/>
      <c r="J30" s="437"/>
      <c r="K30" s="437"/>
      <c r="L30" s="440"/>
      <c r="M30" s="440"/>
      <c r="N30" s="437"/>
      <c r="O30" s="437"/>
      <c r="P30" s="440">
        <v>29</v>
      </c>
      <c r="Q30" s="440">
        <v>37265</v>
      </c>
      <c r="R30" s="509"/>
      <c r="S30" s="441">
        <v>1285</v>
      </c>
    </row>
    <row r="31" spans="1:19" ht="14.4" customHeight="1" x14ac:dyDescent="0.3">
      <c r="A31" s="436" t="s">
        <v>698</v>
      </c>
      <c r="B31" s="437" t="s">
        <v>699</v>
      </c>
      <c r="C31" s="437" t="s">
        <v>382</v>
      </c>
      <c r="D31" s="437" t="s">
        <v>669</v>
      </c>
      <c r="E31" s="437" t="s">
        <v>700</v>
      </c>
      <c r="F31" s="437" t="s">
        <v>761</v>
      </c>
      <c r="G31" s="437" t="s">
        <v>762</v>
      </c>
      <c r="H31" s="440"/>
      <c r="I31" s="440"/>
      <c r="J31" s="437"/>
      <c r="K31" s="437"/>
      <c r="L31" s="440"/>
      <c r="M31" s="440"/>
      <c r="N31" s="437"/>
      <c r="O31" s="437"/>
      <c r="P31" s="440">
        <v>623</v>
      </c>
      <c r="Q31" s="440">
        <v>284088</v>
      </c>
      <c r="R31" s="509"/>
      <c r="S31" s="441">
        <v>456</v>
      </c>
    </row>
    <row r="32" spans="1:19" ht="14.4" customHeight="1" x14ac:dyDescent="0.3">
      <c r="A32" s="436" t="s">
        <v>698</v>
      </c>
      <c r="B32" s="437" t="s">
        <v>699</v>
      </c>
      <c r="C32" s="437" t="s">
        <v>382</v>
      </c>
      <c r="D32" s="437" t="s">
        <v>669</v>
      </c>
      <c r="E32" s="437" t="s">
        <v>700</v>
      </c>
      <c r="F32" s="437" t="s">
        <v>763</v>
      </c>
      <c r="G32" s="437" t="s">
        <v>764</v>
      </c>
      <c r="H32" s="440"/>
      <c r="I32" s="440"/>
      <c r="J32" s="437"/>
      <c r="K32" s="437"/>
      <c r="L32" s="440"/>
      <c r="M32" s="440"/>
      <c r="N32" s="437"/>
      <c r="O32" s="437"/>
      <c r="P32" s="440">
        <v>1729</v>
      </c>
      <c r="Q32" s="440">
        <v>100282</v>
      </c>
      <c r="R32" s="509"/>
      <c r="S32" s="441">
        <v>58</v>
      </c>
    </row>
    <row r="33" spans="1:19" ht="14.4" customHeight="1" x14ac:dyDescent="0.3">
      <c r="A33" s="436" t="s">
        <v>698</v>
      </c>
      <c r="B33" s="437" t="s">
        <v>699</v>
      </c>
      <c r="C33" s="437" t="s">
        <v>382</v>
      </c>
      <c r="D33" s="437" t="s">
        <v>669</v>
      </c>
      <c r="E33" s="437" t="s">
        <v>700</v>
      </c>
      <c r="F33" s="437" t="s">
        <v>765</v>
      </c>
      <c r="G33" s="437" t="s">
        <v>766</v>
      </c>
      <c r="H33" s="440"/>
      <c r="I33" s="440"/>
      <c r="J33" s="437"/>
      <c r="K33" s="437"/>
      <c r="L33" s="440"/>
      <c r="M33" s="440"/>
      <c r="N33" s="437"/>
      <c r="O33" s="437"/>
      <c r="P33" s="440">
        <v>83</v>
      </c>
      <c r="Q33" s="440">
        <v>180359</v>
      </c>
      <c r="R33" s="509"/>
      <c r="S33" s="441">
        <v>2173</v>
      </c>
    </row>
    <row r="34" spans="1:19" ht="14.4" customHeight="1" x14ac:dyDescent="0.3">
      <c r="A34" s="436" t="s">
        <v>698</v>
      </c>
      <c r="B34" s="437" t="s">
        <v>699</v>
      </c>
      <c r="C34" s="437" t="s">
        <v>382</v>
      </c>
      <c r="D34" s="437" t="s">
        <v>669</v>
      </c>
      <c r="E34" s="437" t="s">
        <v>700</v>
      </c>
      <c r="F34" s="437" t="s">
        <v>767</v>
      </c>
      <c r="G34" s="437" t="s">
        <v>768</v>
      </c>
      <c r="H34" s="440"/>
      <c r="I34" s="440"/>
      <c r="J34" s="437"/>
      <c r="K34" s="437"/>
      <c r="L34" s="440"/>
      <c r="M34" s="440"/>
      <c r="N34" s="437"/>
      <c r="O34" s="437"/>
      <c r="P34" s="440">
        <v>20</v>
      </c>
      <c r="Q34" s="440">
        <v>195240</v>
      </c>
      <c r="R34" s="509"/>
      <c r="S34" s="441">
        <v>9762</v>
      </c>
    </row>
    <row r="35" spans="1:19" ht="14.4" customHeight="1" x14ac:dyDescent="0.3">
      <c r="A35" s="436" t="s">
        <v>698</v>
      </c>
      <c r="B35" s="437" t="s">
        <v>699</v>
      </c>
      <c r="C35" s="437" t="s">
        <v>382</v>
      </c>
      <c r="D35" s="437" t="s">
        <v>669</v>
      </c>
      <c r="E35" s="437" t="s">
        <v>700</v>
      </c>
      <c r="F35" s="437" t="s">
        <v>769</v>
      </c>
      <c r="G35" s="437" t="s">
        <v>770</v>
      </c>
      <c r="H35" s="440"/>
      <c r="I35" s="440"/>
      <c r="J35" s="437"/>
      <c r="K35" s="437"/>
      <c r="L35" s="440"/>
      <c r="M35" s="440"/>
      <c r="N35" s="437"/>
      <c r="O35" s="437"/>
      <c r="P35" s="440">
        <v>4</v>
      </c>
      <c r="Q35" s="440">
        <v>1012</v>
      </c>
      <c r="R35" s="509"/>
      <c r="S35" s="441">
        <v>253</v>
      </c>
    </row>
    <row r="36" spans="1:19" ht="14.4" customHeight="1" x14ac:dyDescent="0.3">
      <c r="A36" s="436" t="s">
        <v>698</v>
      </c>
      <c r="B36" s="437" t="s">
        <v>699</v>
      </c>
      <c r="C36" s="437" t="s">
        <v>382</v>
      </c>
      <c r="D36" s="437" t="s">
        <v>669</v>
      </c>
      <c r="E36" s="437" t="s">
        <v>700</v>
      </c>
      <c r="F36" s="437" t="s">
        <v>771</v>
      </c>
      <c r="G36" s="437" t="s">
        <v>772</v>
      </c>
      <c r="H36" s="440"/>
      <c r="I36" s="440"/>
      <c r="J36" s="437"/>
      <c r="K36" s="437"/>
      <c r="L36" s="440"/>
      <c r="M36" s="440"/>
      <c r="N36" s="437"/>
      <c r="O36" s="437"/>
      <c r="P36" s="440">
        <v>2635</v>
      </c>
      <c r="Q36" s="440">
        <v>463760</v>
      </c>
      <c r="R36" s="509"/>
      <c r="S36" s="441">
        <v>176</v>
      </c>
    </row>
    <row r="37" spans="1:19" ht="14.4" customHeight="1" x14ac:dyDescent="0.3">
      <c r="A37" s="436" t="s">
        <v>698</v>
      </c>
      <c r="B37" s="437" t="s">
        <v>699</v>
      </c>
      <c r="C37" s="437" t="s">
        <v>382</v>
      </c>
      <c r="D37" s="437" t="s">
        <v>669</v>
      </c>
      <c r="E37" s="437" t="s">
        <v>700</v>
      </c>
      <c r="F37" s="437" t="s">
        <v>773</v>
      </c>
      <c r="G37" s="437" t="s">
        <v>774</v>
      </c>
      <c r="H37" s="440"/>
      <c r="I37" s="440"/>
      <c r="J37" s="437"/>
      <c r="K37" s="437"/>
      <c r="L37" s="440"/>
      <c r="M37" s="440"/>
      <c r="N37" s="437"/>
      <c r="O37" s="437"/>
      <c r="P37" s="440">
        <v>610</v>
      </c>
      <c r="Q37" s="440">
        <v>51850</v>
      </c>
      <c r="R37" s="509"/>
      <c r="S37" s="441">
        <v>85</v>
      </c>
    </row>
    <row r="38" spans="1:19" ht="14.4" customHeight="1" x14ac:dyDescent="0.3">
      <c r="A38" s="436" t="s">
        <v>698</v>
      </c>
      <c r="B38" s="437" t="s">
        <v>699</v>
      </c>
      <c r="C38" s="437" t="s">
        <v>382</v>
      </c>
      <c r="D38" s="437" t="s">
        <v>669</v>
      </c>
      <c r="E38" s="437" t="s">
        <v>700</v>
      </c>
      <c r="F38" s="437" t="s">
        <v>775</v>
      </c>
      <c r="G38" s="437" t="s">
        <v>776</v>
      </c>
      <c r="H38" s="440"/>
      <c r="I38" s="440"/>
      <c r="J38" s="437"/>
      <c r="K38" s="437"/>
      <c r="L38" s="440"/>
      <c r="M38" s="440"/>
      <c r="N38" s="437"/>
      <c r="O38" s="437"/>
      <c r="P38" s="440">
        <v>2</v>
      </c>
      <c r="Q38" s="440">
        <v>356</v>
      </c>
      <c r="R38" s="509"/>
      <c r="S38" s="441">
        <v>178</v>
      </c>
    </row>
    <row r="39" spans="1:19" ht="14.4" customHeight="1" x14ac:dyDescent="0.3">
      <c r="A39" s="436" t="s">
        <v>698</v>
      </c>
      <c r="B39" s="437" t="s">
        <v>699</v>
      </c>
      <c r="C39" s="437" t="s">
        <v>382</v>
      </c>
      <c r="D39" s="437" t="s">
        <v>669</v>
      </c>
      <c r="E39" s="437" t="s">
        <v>700</v>
      </c>
      <c r="F39" s="437" t="s">
        <v>777</v>
      </c>
      <c r="G39" s="437" t="s">
        <v>778</v>
      </c>
      <c r="H39" s="440"/>
      <c r="I39" s="440"/>
      <c r="J39" s="437"/>
      <c r="K39" s="437"/>
      <c r="L39" s="440"/>
      <c r="M39" s="440"/>
      <c r="N39" s="437"/>
      <c r="O39" s="437"/>
      <c r="P39" s="440">
        <v>39</v>
      </c>
      <c r="Q39" s="440">
        <v>6630</v>
      </c>
      <c r="R39" s="509"/>
      <c r="S39" s="441">
        <v>170</v>
      </c>
    </row>
    <row r="40" spans="1:19" ht="14.4" customHeight="1" x14ac:dyDescent="0.3">
      <c r="A40" s="436" t="s">
        <v>698</v>
      </c>
      <c r="B40" s="437" t="s">
        <v>699</v>
      </c>
      <c r="C40" s="437" t="s">
        <v>382</v>
      </c>
      <c r="D40" s="437" t="s">
        <v>669</v>
      </c>
      <c r="E40" s="437" t="s">
        <v>700</v>
      </c>
      <c r="F40" s="437" t="s">
        <v>779</v>
      </c>
      <c r="G40" s="437" t="s">
        <v>780</v>
      </c>
      <c r="H40" s="440"/>
      <c r="I40" s="440"/>
      <c r="J40" s="437"/>
      <c r="K40" s="437"/>
      <c r="L40" s="440"/>
      <c r="M40" s="440"/>
      <c r="N40" s="437"/>
      <c r="O40" s="437"/>
      <c r="P40" s="440">
        <v>30</v>
      </c>
      <c r="Q40" s="440">
        <v>870</v>
      </c>
      <c r="R40" s="509"/>
      <c r="S40" s="441">
        <v>29</v>
      </c>
    </row>
    <row r="41" spans="1:19" ht="14.4" customHeight="1" x14ac:dyDescent="0.3">
      <c r="A41" s="436" t="s">
        <v>698</v>
      </c>
      <c r="B41" s="437" t="s">
        <v>699</v>
      </c>
      <c r="C41" s="437" t="s">
        <v>382</v>
      </c>
      <c r="D41" s="437" t="s">
        <v>669</v>
      </c>
      <c r="E41" s="437" t="s">
        <v>700</v>
      </c>
      <c r="F41" s="437" t="s">
        <v>781</v>
      </c>
      <c r="G41" s="437" t="s">
        <v>782</v>
      </c>
      <c r="H41" s="440"/>
      <c r="I41" s="440"/>
      <c r="J41" s="437"/>
      <c r="K41" s="437"/>
      <c r="L41" s="440"/>
      <c r="M41" s="440"/>
      <c r="N41" s="437"/>
      <c r="O41" s="437"/>
      <c r="P41" s="440">
        <v>31</v>
      </c>
      <c r="Q41" s="440">
        <v>31372</v>
      </c>
      <c r="R41" s="509"/>
      <c r="S41" s="441">
        <v>1012</v>
      </c>
    </row>
    <row r="42" spans="1:19" ht="14.4" customHeight="1" x14ac:dyDescent="0.3">
      <c r="A42" s="436" t="s">
        <v>698</v>
      </c>
      <c r="B42" s="437" t="s">
        <v>699</v>
      </c>
      <c r="C42" s="437" t="s">
        <v>382</v>
      </c>
      <c r="D42" s="437" t="s">
        <v>669</v>
      </c>
      <c r="E42" s="437" t="s">
        <v>700</v>
      </c>
      <c r="F42" s="437" t="s">
        <v>783</v>
      </c>
      <c r="G42" s="437" t="s">
        <v>784</v>
      </c>
      <c r="H42" s="440"/>
      <c r="I42" s="440"/>
      <c r="J42" s="437"/>
      <c r="K42" s="437"/>
      <c r="L42" s="440"/>
      <c r="M42" s="440"/>
      <c r="N42" s="437"/>
      <c r="O42" s="437"/>
      <c r="P42" s="440">
        <v>69</v>
      </c>
      <c r="Q42" s="440">
        <v>12144</v>
      </c>
      <c r="R42" s="509"/>
      <c r="S42" s="441">
        <v>176</v>
      </c>
    </row>
    <row r="43" spans="1:19" ht="14.4" customHeight="1" x14ac:dyDescent="0.3">
      <c r="A43" s="436" t="s">
        <v>698</v>
      </c>
      <c r="B43" s="437" t="s">
        <v>699</v>
      </c>
      <c r="C43" s="437" t="s">
        <v>382</v>
      </c>
      <c r="D43" s="437" t="s">
        <v>669</v>
      </c>
      <c r="E43" s="437" t="s">
        <v>700</v>
      </c>
      <c r="F43" s="437" t="s">
        <v>785</v>
      </c>
      <c r="G43" s="437" t="s">
        <v>786</v>
      </c>
      <c r="H43" s="440"/>
      <c r="I43" s="440"/>
      <c r="J43" s="437"/>
      <c r="K43" s="437"/>
      <c r="L43" s="440"/>
      <c r="M43" s="440"/>
      <c r="N43" s="437"/>
      <c r="O43" s="437"/>
      <c r="P43" s="440">
        <v>157</v>
      </c>
      <c r="Q43" s="440">
        <v>360629</v>
      </c>
      <c r="R43" s="509"/>
      <c r="S43" s="441">
        <v>2297</v>
      </c>
    </row>
    <row r="44" spans="1:19" ht="14.4" customHeight="1" x14ac:dyDescent="0.3">
      <c r="A44" s="436" t="s">
        <v>698</v>
      </c>
      <c r="B44" s="437" t="s">
        <v>699</v>
      </c>
      <c r="C44" s="437" t="s">
        <v>382</v>
      </c>
      <c r="D44" s="437" t="s">
        <v>669</v>
      </c>
      <c r="E44" s="437" t="s">
        <v>700</v>
      </c>
      <c r="F44" s="437" t="s">
        <v>787</v>
      </c>
      <c r="G44" s="437" t="s">
        <v>788</v>
      </c>
      <c r="H44" s="440"/>
      <c r="I44" s="440"/>
      <c r="J44" s="437"/>
      <c r="K44" s="437"/>
      <c r="L44" s="440"/>
      <c r="M44" s="440"/>
      <c r="N44" s="437"/>
      <c r="O44" s="437"/>
      <c r="P44" s="440">
        <v>182</v>
      </c>
      <c r="Q44" s="440">
        <v>48048</v>
      </c>
      <c r="R44" s="509"/>
      <c r="S44" s="441">
        <v>264</v>
      </c>
    </row>
    <row r="45" spans="1:19" ht="14.4" customHeight="1" x14ac:dyDescent="0.3">
      <c r="A45" s="436" t="s">
        <v>698</v>
      </c>
      <c r="B45" s="437" t="s">
        <v>699</v>
      </c>
      <c r="C45" s="437" t="s">
        <v>382</v>
      </c>
      <c r="D45" s="437" t="s">
        <v>669</v>
      </c>
      <c r="E45" s="437" t="s">
        <v>700</v>
      </c>
      <c r="F45" s="437" t="s">
        <v>789</v>
      </c>
      <c r="G45" s="437" t="s">
        <v>790</v>
      </c>
      <c r="H45" s="440"/>
      <c r="I45" s="440"/>
      <c r="J45" s="437"/>
      <c r="K45" s="437"/>
      <c r="L45" s="440"/>
      <c r="M45" s="440"/>
      <c r="N45" s="437"/>
      <c r="O45" s="437"/>
      <c r="P45" s="440">
        <v>278</v>
      </c>
      <c r="Q45" s="440">
        <v>592418</v>
      </c>
      <c r="R45" s="509"/>
      <c r="S45" s="441">
        <v>2131</v>
      </c>
    </row>
    <row r="46" spans="1:19" ht="14.4" customHeight="1" x14ac:dyDescent="0.3">
      <c r="A46" s="436" t="s">
        <v>698</v>
      </c>
      <c r="B46" s="437" t="s">
        <v>699</v>
      </c>
      <c r="C46" s="437" t="s">
        <v>382</v>
      </c>
      <c r="D46" s="437" t="s">
        <v>669</v>
      </c>
      <c r="E46" s="437" t="s">
        <v>700</v>
      </c>
      <c r="F46" s="437" t="s">
        <v>791</v>
      </c>
      <c r="G46" s="437" t="s">
        <v>792</v>
      </c>
      <c r="H46" s="440"/>
      <c r="I46" s="440"/>
      <c r="J46" s="437"/>
      <c r="K46" s="437"/>
      <c r="L46" s="440"/>
      <c r="M46" s="440"/>
      <c r="N46" s="437"/>
      <c r="O46" s="437"/>
      <c r="P46" s="440">
        <v>2</v>
      </c>
      <c r="Q46" s="440">
        <v>484</v>
      </c>
      <c r="R46" s="509"/>
      <c r="S46" s="441">
        <v>242</v>
      </c>
    </row>
    <row r="47" spans="1:19" ht="14.4" customHeight="1" x14ac:dyDescent="0.3">
      <c r="A47" s="436" t="s">
        <v>698</v>
      </c>
      <c r="B47" s="437" t="s">
        <v>699</v>
      </c>
      <c r="C47" s="437" t="s">
        <v>382</v>
      </c>
      <c r="D47" s="437" t="s">
        <v>669</v>
      </c>
      <c r="E47" s="437" t="s">
        <v>700</v>
      </c>
      <c r="F47" s="437" t="s">
        <v>797</v>
      </c>
      <c r="G47" s="437" t="s">
        <v>702</v>
      </c>
      <c r="H47" s="440"/>
      <c r="I47" s="440"/>
      <c r="J47" s="437"/>
      <c r="K47" s="437"/>
      <c r="L47" s="440"/>
      <c r="M47" s="440"/>
      <c r="N47" s="437"/>
      <c r="O47" s="437"/>
      <c r="P47" s="440">
        <v>52</v>
      </c>
      <c r="Q47" s="440">
        <v>1924</v>
      </c>
      <c r="R47" s="509"/>
      <c r="S47" s="441">
        <v>37</v>
      </c>
    </row>
    <row r="48" spans="1:19" ht="14.4" customHeight="1" x14ac:dyDescent="0.3">
      <c r="A48" s="436" t="s">
        <v>698</v>
      </c>
      <c r="B48" s="437" t="s">
        <v>699</v>
      </c>
      <c r="C48" s="437" t="s">
        <v>382</v>
      </c>
      <c r="D48" s="437" t="s">
        <v>669</v>
      </c>
      <c r="E48" s="437" t="s">
        <v>700</v>
      </c>
      <c r="F48" s="437" t="s">
        <v>798</v>
      </c>
      <c r="G48" s="437" t="s">
        <v>799</v>
      </c>
      <c r="H48" s="440"/>
      <c r="I48" s="440"/>
      <c r="J48" s="437"/>
      <c r="K48" s="437"/>
      <c r="L48" s="440"/>
      <c r="M48" s="440"/>
      <c r="N48" s="437"/>
      <c r="O48" s="437"/>
      <c r="P48" s="440">
        <v>4</v>
      </c>
      <c r="Q48" s="440">
        <v>20880</v>
      </c>
      <c r="R48" s="509"/>
      <c r="S48" s="441">
        <v>5220</v>
      </c>
    </row>
    <row r="49" spans="1:19" ht="14.4" customHeight="1" x14ac:dyDescent="0.3">
      <c r="A49" s="436" t="s">
        <v>698</v>
      </c>
      <c r="B49" s="437" t="s">
        <v>699</v>
      </c>
      <c r="C49" s="437" t="s">
        <v>382</v>
      </c>
      <c r="D49" s="437" t="s">
        <v>669</v>
      </c>
      <c r="E49" s="437" t="s">
        <v>700</v>
      </c>
      <c r="F49" s="437" t="s">
        <v>800</v>
      </c>
      <c r="G49" s="437" t="s">
        <v>801</v>
      </c>
      <c r="H49" s="440"/>
      <c r="I49" s="440"/>
      <c r="J49" s="437"/>
      <c r="K49" s="437"/>
      <c r="L49" s="440"/>
      <c r="M49" s="440"/>
      <c r="N49" s="437"/>
      <c r="O49" s="437"/>
      <c r="P49" s="440">
        <v>1</v>
      </c>
      <c r="Q49" s="440">
        <v>1057</v>
      </c>
      <c r="R49" s="509"/>
      <c r="S49" s="441">
        <v>1057</v>
      </c>
    </row>
    <row r="50" spans="1:19" ht="14.4" customHeight="1" x14ac:dyDescent="0.3">
      <c r="A50" s="436" t="s">
        <v>698</v>
      </c>
      <c r="B50" s="437" t="s">
        <v>699</v>
      </c>
      <c r="C50" s="437" t="s">
        <v>382</v>
      </c>
      <c r="D50" s="437" t="s">
        <v>669</v>
      </c>
      <c r="E50" s="437" t="s">
        <v>700</v>
      </c>
      <c r="F50" s="437" t="s">
        <v>802</v>
      </c>
      <c r="G50" s="437" t="s">
        <v>803</v>
      </c>
      <c r="H50" s="440"/>
      <c r="I50" s="440"/>
      <c r="J50" s="437"/>
      <c r="K50" s="437"/>
      <c r="L50" s="440"/>
      <c r="M50" s="440"/>
      <c r="N50" s="437"/>
      <c r="O50" s="437"/>
      <c r="P50" s="440">
        <v>40</v>
      </c>
      <c r="Q50" s="440">
        <v>11560</v>
      </c>
      <c r="R50" s="509"/>
      <c r="S50" s="441">
        <v>289</v>
      </c>
    </row>
    <row r="51" spans="1:19" ht="14.4" customHeight="1" x14ac:dyDescent="0.3">
      <c r="A51" s="436" t="s">
        <v>698</v>
      </c>
      <c r="B51" s="437" t="s">
        <v>699</v>
      </c>
      <c r="C51" s="437" t="s">
        <v>382</v>
      </c>
      <c r="D51" s="437" t="s">
        <v>669</v>
      </c>
      <c r="E51" s="437" t="s">
        <v>700</v>
      </c>
      <c r="F51" s="437" t="s">
        <v>806</v>
      </c>
      <c r="G51" s="437" t="s">
        <v>807</v>
      </c>
      <c r="H51" s="440"/>
      <c r="I51" s="440"/>
      <c r="J51" s="437"/>
      <c r="K51" s="437"/>
      <c r="L51" s="440"/>
      <c r="M51" s="440"/>
      <c r="N51" s="437"/>
      <c r="O51" s="437"/>
      <c r="P51" s="440">
        <v>22</v>
      </c>
      <c r="Q51" s="440">
        <v>2354</v>
      </c>
      <c r="R51" s="509"/>
      <c r="S51" s="441">
        <v>107</v>
      </c>
    </row>
    <row r="52" spans="1:19" ht="14.4" customHeight="1" x14ac:dyDescent="0.3">
      <c r="A52" s="436" t="s">
        <v>698</v>
      </c>
      <c r="B52" s="437" t="s">
        <v>699</v>
      </c>
      <c r="C52" s="437" t="s">
        <v>382</v>
      </c>
      <c r="D52" s="437" t="s">
        <v>669</v>
      </c>
      <c r="E52" s="437" t="s">
        <v>700</v>
      </c>
      <c r="F52" s="437" t="s">
        <v>808</v>
      </c>
      <c r="G52" s="437" t="s">
        <v>809</v>
      </c>
      <c r="H52" s="440"/>
      <c r="I52" s="440"/>
      <c r="J52" s="437"/>
      <c r="K52" s="437"/>
      <c r="L52" s="440"/>
      <c r="M52" s="440"/>
      <c r="N52" s="437"/>
      <c r="O52" s="437"/>
      <c r="P52" s="440">
        <v>2</v>
      </c>
      <c r="Q52" s="440">
        <v>628</v>
      </c>
      <c r="R52" s="509"/>
      <c r="S52" s="441">
        <v>314</v>
      </c>
    </row>
    <row r="53" spans="1:19" ht="14.4" customHeight="1" x14ac:dyDescent="0.3">
      <c r="A53" s="436" t="s">
        <v>698</v>
      </c>
      <c r="B53" s="437" t="s">
        <v>699</v>
      </c>
      <c r="C53" s="437" t="s">
        <v>382</v>
      </c>
      <c r="D53" s="437" t="s">
        <v>669</v>
      </c>
      <c r="E53" s="437" t="s">
        <v>700</v>
      </c>
      <c r="F53" s="437" t="s">
        <v>810</v>
      </c>
      <c r="G53" s="437" t="s">
        <v>811</v>
      </c>
      <c r="H53" s="440"/>
      <c r="I53" s="440"/>
      <c r="J53" s="437"/>
      <c r="K53" s="437"/>
      <c r="L53" s="440"/>
      <c r="M53" s="440"/>
      <c r="N53" s="437"/>
      <c r="O53" s="437"/>
      <c r="P53" s="440">
        <v>45</v>
      </c>
      <c r="Q53" s="440">
        <v>0</v>
      </c>
      <c r="R53" s="509"/>
      <c r="S53" s="441">
        <v>0</v>
      </c>
    </row>
    <row r="54" spans="1:19" ht="14.4" customHeight="1" x14ac:dyDescent="0.3">
      <c r="A54" s="436" t="s">
        <v>698</v>
      </c>
      <c r="B54" s="437" t="s">
        <v>699</v>
      </c>
      <c r="C54" s="437" t="s">
        <v>382</v>
      </c>
      <c r="D54" s="437" t="s">
        <v>669</v>
      </c>
      <c r="E54" s="437" t="s">
        <v>700</v>
      </c>
      <c r="F54" s="437" t="s">
        <v>812</v>
      </c>
      <c r="G54" s="437" t="s">
        <v>813</v>
      </c>
      <c r="H54" s="440"/>
      <c r="I54" s="440"/>
      <c r="J54" s="437"/>
      <c r="K54" s="437"/>
      <c r="L54" s="440"/>
      <c r="M54" s="440"/>
      <c r="N54" s="437"/>
      <c r="O54" s="437"/>
      <c r="P54" s="440">
        <v>14</v>
      </c>
      <c r="Q54" s="440">
        <v>0</v>
      </c>
      <c r="R54" s="509"/>
      <c r="S54" s="441">
        <v>0</v>
      </c>
    </row>
    <row r="55" spans="1:19" ht="14.4" customHeight="1" x14ac:dyDescent="0.3">
      <c r="A55" s="436" t="s">
        <v>698</v>
      </c>
      <c r="B55" s="437" t="s">
        <v>699</v>
      </c>
      <c r="C55" s="437" t="s">
        <v>382</v>
      </c>
      <c r="D55" s="437" t="s">
        <v>675</v>
      </c>
      <c r="E55" s="437" t="s">
        <v>700</v>
      </c>
      <c r="F55" s="437" t="s">
        <v>701</v>
      </c>
      <c r="G55" s="437" t="s">
        <v>702</v>
      </c>
      <c r="H55" s="440">
        <v>100</v>
      </c>
      <c r="I55" s="440">
        <v>5400</v>
      </c>
      <c r="J55" s="437">
        <v>0.45195848677602946</v>
      </c>
      <c r="K55" s="437">
        <v>54</v>
      </c>
      <c r="L55" s="440">
        <v>206</v>
      </c>
      <c r="M55" s="440">
        <v>11948</v>
      </c>
      <c r="N55" s="437">
        <v>1</v>
      </c>
      <c r="O55" s="437">
        <v>58</v>
      </c>
      <c r="P55" s="440">
        <v>8</v>
      </c>
      <c r="Q55" s="440">
        <v>464</v>
      </c>
      <c r="R55" s="509">
        <v>3.8834951456310676E-2</v>
      </c>
      <c r="S55" s="441">
        <v>58</v>
      </c>
    </row>
    <row r="56" spans="1:19" ht="14.4" customHeight="1" x14ac:dyDescent="0.3">
      <c r="A56" s="436" t="s">
        <v>698</v>
      </c>
      <c r="B56" s="437" t="s">
        <v>699</v>
      </c>
      <c r="C56" s="437" t="s">
        <v>382</v>
      </c>
      <c r="D56" s="437" t="s">
        <v>675</v>
      </c>
      <c r="E56" s="437" t="s">
        <v>700</v>
      </c>
      <c r="F56" s="437" t="s">
        <v>703</v>
      </c>
      <c r="G56" s="437" t="s">
        <v>704</v>
      </c>
      <c r="H56" s="440">
        <v>8</v>
      </c>
      <c r="I56" s="440">
        <v>984</v>
      </c>
      <c r="J56" s="437">
        <v>0.62595419847328249</v>
      </c>
      <c r="K56" s="437">
        <v>123</v>
      </c>
      <c r="L56" s="440">
        <v>12</v>
      </c>
      <c r="M56" s="440">
        <v>1572</v>
      </c>
      <c r="N56" s="437">
        <v>1</v>
      </c>
      <c r="O56" s="437">
        <v>131</v>
      </c>
      <c r="P56" s="440">
        <v>4</v>
      </c>
      <c r="Q56" s="440">
        <v>524</v>
      </c>
      <c r="R56" s="509">
        <v>0.33333333333333331</v>
      </c>
      <c r="S56" s="441">
        <v>131</v>
      </c>
    </row>
    <row r="57" spans="1:19" ht="14.4" customHeight="1" x14ac:dyDescent="0.3">
      <c r="A57" s="436" t="s">
        <v>698</v>
      </c>
      <c r="B57" s="437" t="s">
        <v>699</v>
      </c>
      <c r="C57" s="437" t="s">
        <v>382</v>
      </c>
      <c r="D57" s="437" t="s">
        <v>675</v>
      </c>
      <c r="E57" s="437" t="s">
        <v>700</v>
      </c>
      <c r="F57" s="437" t="s">
        <v>705</v>
      </c>
      <c r="G57" s="437" t="s">
        <v>706</v>
      </c>
      <c r="H57" s="440"/>
      <c r="I57" s="440"/>
      <c r="J57" s="437"/>
      <c r="K57" s="437"/>
      <c r="L57" s="440">
        <v>4</v>
      </c>
      <c r="M57" s="440">
        <v>756</v>
      </c>
      <c r="N57" s="437">
        <v>1</v>
      </c>
      <c r="O57" s="437">
        <v>189</v>
      </c>
      <c r="P57" s="440"/>
      <c r="Q57" s="440"/>
      <c r="R57" s="509"/>
      <c r="S57" s="441"/>
    </row>
    <row r="58" spans="1:19" ht="14.4" customHeight="1" x14ac:dyDescent="0.3">
      <c r="A58" s="436" t="s">
        <v>698</v>
      </c>
      <c r="B58" s="437" t="s">
        <v>699</v>
      </c>
      <c r="C58" s="437" t="s">
        <v>382</v>
      </c>
      <c r="D58" s="437" t="s">
        <v>675</v>
      </c>
      <c r="E58" s="437" t="s">
        <v>700</v>
      </c>
      <c r="F58" s="437" t="s">
        <v>711</v>
      </c>
      <c r="G58" s="437" t="s">
        <v>712</v>
      </c>
      <c r="H58" s="440">
        <v>21</v>
      </c>
      <c r="I58" s="440">
        <v>3612</v>
      </c>
      <c r="J58" s="437">
        <v>0.53102028815054392</v>
      </c>
      <c r="K58" s="437">
        <v>172</v>
      </c>
      <c r="L58" s="440">
        <v>38</v>
      </c>
      <c r="M58" s="440">
        <v>6802</v>
      </c>
      <c r="N58" s="437">
        <v>1</v>
      </c>
      <c r="O58" s="437">
        <v>179</v>
      </c>
      <c r="P58" s="440">
        <v>3</v>
      </c>
      <c r="Q58" s="440">
        <v>540</v>
      </c>
      <c r="R58" s="509">
        <v>7.9388415172008231E-2</v>
      </c>
      <c r="S58" s="441">
        <v>180</v>
      </c>
    </row>
    <row r="59" spans="1:19" ht="14.4" customHeight="1" x14ac:dyDescent="0.3">
      <c r="A59" s="436" t="s">
        <v>698</v>
      </c>
      <c r="B59" s="437" t="s">
        <v>699</v>
      </c>
      <c r="C59" s="437" t="s">
        <v>382</v>
      </c>
      <c r="D59" s="437" t="s">
        <v>675</v>
      </c>
      <c r="E59" s="437" t="s">
        <v>700</v>
      </c>
      <c r="F59" s="437" t="s">
        <v>715</v>
      </c>
      <c r="G59" s="437" t="s">
        <v>716</v>
      </c>
      <c r="H59" s="440">
        <v>17</v>
      </c>
      <c r="I59" s="440">
        <v>5474</v>
      </c>
      <c r="J59" s="437">
        <v>0.28667190363969625</v>
      </c>
      <c r="K59" s="437">
        <v>322</v>
      </c>
      <c r="L59" s="440">
        <v>57</v>
      </c>
      <c r="M59" s="440">
        <v>19095</v>
      </c>
      <c r="N59" s="437">
        <v>1</v>
      </c>
      <c r="O59" s="437">
        <v>335</v>
      </c>
      <c r="P59" s="440">
        <v>3</v>
      </c>
      <c r="Q59" s="440">
        <v>1008</v>
      </c>
      <c r="R59" s="509">
        <v>5.2788688138256087E-2</v>
      </c>
      <c r="S59" s="441">
        <v>336</v>
      </c>
    </row>
    <row r="60" spans="1:19" ht="14.4" customHeight="1" x14ac:dyDescent="0.3">
      <c r="A60" s="436" t="s">
        <v>698</v>
      </c>
      <c r="B60" s="437" t="s">
        <v>699</v>
      </c>
      <c r="C60" s="437" t="s">
        <v>382</v>
      </c>
      <c r="D60" s="437" t="s">
        <v>675</v>
      </c>
      <c r="E60" s="437" t="s">
        <v>700</v>
      </c>
      <c r="F60" s="437" t="s">
        <v>717</v>
      </c>
      <c r="G60" s="437" t="s">
        <v>718</v>
      </c>
      <c r="H60" s="440">
        <v>5</v>
      </c>
      <c r="I60" s="440">
        <v>2195</v>
      </c>
      <c r="J60" s="437">
        <v>0.29953602620087338</v>
      </c>
      <c r="K60" s="437">
        <v>439</v>
      </c>
      <c r="L60" s="440">
        <v>16</v>
      </c>
      <c r="M60" s="440">
        <v>7328</v>
      </c>
      <c r="N60" s="437">
        <v>1</v>
      </c>
      <c r="O60" s="437">
        <v>458</v>
      </c>
      <c r="P60" s="440"/>
      <c r="Q60" s="440"/>
      <c r="R60" s="509"/>
      <c r="S60" s="441"/>
    </row>
    <row r="61" spans="1:19" ht="14.4" customHeight="1" x14ac:dyDescent="0.3">
      <c r="A61" s="436" t="s">
        <v>698</v>
      </c>
      <c r="B61" s="437" t="s">
        <v>699</v>
      </c>
      <c r="C61" s="437" t="s">
        <v>382</v>
      </c>
      <c r="D61" s="437" t="s">
        <v>675</v>
      </c>
      <c r="E61" s="437" t="s">
        <v>700</v>
      </c>
      <c r="F61" s="437" t="s">
        <v>719</v>
      </c>
      <c r="G61" s="437" t="s">
        <v>720</v>
      </c>
      <c r="H61" s="440">
        <v>52</v>
      </c>
      <c r="I61" s="440">
        <v>17732</v>
      </c>
      <c r="J61" s="437">
        <v>0.255316698103699</v>
      </c>
      <c r="K61" s="437">
        <v>341</v>
      </c>
      <c r="L61" s="440">
        <v>199</v>
      </c>
      <c r="M61" s="440">
        <v>69451</v>
      </c>
      <c r="N61" s="437">
        <v>1</v>
      </c>
      <c r="O61" s="437">
        <v>349</v>
      </c>
      <c r="P61" s="440">
        <v>17</v>
      </c>
      <c r="Q61" s="440">
        <v>5933</v>
      </c>
      <c r="R61" s="509">
        <v>8.5427135678391955E-2</v>
      </c>
      <c r="S61" s="441">
        <v>349</v>
      </c>
    </row>
    <row r="62" spans="1:19" ht="14.4" customHeight="1" x14ac:dyDescent="0.3">
      <c r="A62" s="436" t="s">
        <v>698</v>
      </c>
      <c r="B62" s="437" t="s">
        <v>699</v>
      </c>
      <c r="C62" s="437" t="s">
        <v>382</v>
      </c>
      <c r="D62" s="437" t="s">
        <v>675</v>
      </c>
      <c r="E62" s="437" t="s">
        <v>700</v>
      </c>
      <c r="F62" s="437" t="s">
        <v>721</v>
      </c>
      <c r="G62" s="437" t="s">
        <v>722</v>
      </c>
      <c r="H62" s="440"/>
      <c r="I62" s="440"/>
      <c r="J62" s="437"/>
      <c r="K62" s="437"/>
      <c r="L62" s="440">
        <v>3</v>
      </c>
      <c r="M62" s="440">
        <v>4959</v>
      </c>
      <c r="N62" s="437">
        <v>1</v>
      </c>
      <c r="O62" s="437">
        <v>1653</v>
      </c>
      <c r="P62" s="440"/>
      <c r="Q62" s="440"/>
      <c r="R62" s="509"/>
      <c r="S62" s="441"/>
    </row>
    <row r="63" spans="1:19" ht="14.4" customHeight="1" x14ac:dyDescent="0.3">
      <c r="A63" s="436" t="s">
        <v>698</v>
      </c>
      <c r="B63" s="437" t="s">
        <v>699</v>
      </c>
      <c r="C63" s="437" t="s">
        <v>382</v>
      </c>
      <c r="D63" s="437" t="s">
        <v>675</v>
      </c>
      <c r="E63" s="437" t="s">
        <v>700</v>
      </c>
      <c r="F63" s="437" t="s">
        <v>741</v>
      </c>
      <c r="G63" s="437" t="s">
        <v>742</v>
      </c>
      <c r="H63" s="440">
        <v>37</v>
      </c>
      <c r="I63" s="440">
        <v>10545</v>
      </c>
      <c r="J63" s="437">
        <v>0.5419921875</v>
      </c>
      <c r="K63" s="437">
        <v>285</v>
      </c>
      <c r="L63" s="440">
        <v>64</v>
      </c>
      <c r="M63" s="440">
        <v>19456</v>
      </c>
      <c r="N63" s="437">
        <v>1</v>
      </c>
      <c r="O63" s="437">
        <v>304</v>
      </c>
      <c r="P63" s="440">
        <v>4</v>
      </c>
      <c r="Q63" s="440">
        <v>1220</v>
      </c>
      <c r="R63" s="509">
        <v>6.2705592105263164E-2</v>
      </c>
      <c r="S63" s="441">
        <v>305</v>
      </c>
    </row>
    <row r="64" spans="1:19" ht="14.4" customHeight="1" x14ac:dyDescent="0.3">
      <c r="A64" s="436" t="s">
        <v>698</v>
      </c>
      <c r="B64" s="437" t="s">
        <v>699</v>
      </c>
      <c r="C64" s="437" t="s">
        <v>382</v>
      </c>
      <c r="D64" s="437" t="s">
        <v>675</v>
      </c>
      <c r="E64" s="437" t="s">
        <v>700</v>
      </c>
      <c r="F64" s="437" t="s">
        <v>745</v>
      </c>
      <c r="G64" s="437" t="s">
        <v>746</v>
      </c>
      <c r="H64" s="440">
        <v>32</v>
      </c>
      <c r="I64" s="440">
        <v>14784</v>
      </c>
      <c r="J64" s="437">
        <v>0.29927125506072877</v>
      </c>
      <c r="K64" s="437">
        <v>462</v>
      </c>
      <c r="L64" s="440">
        <v>100</v>
      </c>
      <c r="M64" s="440">
        <v>49400</v>
      </c>
      <c r="N64" s="437">
        <v>1</v>
      </c>
      <c r="O64" s="437">
        <v>494</v>
      </c>
      <c r="P64" s="440">
        <v>26</v>
      </c>
      <c r="Q64" s="440">
        <v>12844</v>
      </c>
      <c r="R64" s="509">
        <v>0.26</v>
      </c>
      <c r="S64" s="441">
        <v>494</v>
      </c>
    </row>
    <row r="65" spans="1:19" ht="14.4" customHeight="1" x14ac:dyDescent="0.3">
      <c r="A65" s="436" t="s">
        <v>698</v>
      </c>
      <c r="B65" s="437" t="s">
        <v>699</v>
      </c>
      <c r="C65" s="437" t="s">
        <v>382</v>
      </c>
      <c r="D65" s="437" t="s">
        <v>675</v>
      </c>
      <c r="E65" s="437" t="s">
        <v>700</v>
      </c>
      <c r="F65" s="437" t="s">
        <v>747</v>
      </c>
      <c r="G65" s="437" t="s">
        <v>748</v>
      </c>
      <c r="H65" s="440">
        <v>60</v>
      </c>
      <c r="I65" s="440">
        <v>21360</v>
      </c>
      <c r="J65" s="437">
        <v>0.4440748440748441</v>
      </c>
      <c r="K65" s="437">
        <v>356</v>
      </c>
      <c r="L65" s="440">
        <v>130</v>
      </c>
      <c r="M65" s="440">
        <v>48100</v>
      </c>
      <c r="N65" s="437">
        <v>1</v>
      </c>
      <c r="O65" s="437">
        <v>370</v>
      </c>
      <c r="P65" s="440">
        <v>25</v>
      </c>
      <c r="Q65" s="440">
        <v>9250</v>
      </c>
      <c r="R65" s="509">
        <v>0.19230769230769232</v>
      </c>
      <c r="S65" s="441">
        <v>370</v>
      </c>
    </row>
    <row r="66" spans="1:19" ht="14.4" customHeight="1" x14ac:dyDescent="0.3">
      <c r="A66" s="436" t="s">
        <v>698</v>
      </c>
      <c r="B66" s="437" t="s">
        <v>699</v>
      </c>
      <c r="C66" s="437" t="s">
        <v>382</v>
      </c>
      <c r="D66" s="437" t="s">
        <v>675</v>
      </c>
      <c r="E66" s="437" t="s">
        <v>700</v>
      </c>
      <c r="F66" s="437" t="s">
        <v>749</v>
      </c>
      <c r="G66" s="437" t="s">
        <v>750</v>
      </c>
      <c r="H66" s="440">
        <v>9</v>
      </c>
      <c r="I66" s="440">
        <v>26253</v>
      </c>
      <c r="J66" s="437">
        <v>0.60393374741200834</v>
      </c>
      <c r="K66" s="437">
        <v>2917</v>
      </c>
      <c r="L66" s="440">
        <v>14</v>
      </c>
      <c r="M66" s="440">
        <v>43470</v>
      </c>
      <c r="N66" s="437">
        <v>1</v>
      </c>
      <c r="O66" s="437">
        <v>3105</v>
      </c>
      <c r="P66" s="440">
        <v>2</v>
      </c>
      <c r="Q66" s="440">
        <v>6216</v>
      </c>
      <c r="R66" s="509">
        <v>0.14299516908212562</v>
      </c>
      <c r="S66" s="441">
        <v>3108</v>
      </c>
    </row>
    <row r="67" spans="1:19" ht="14.4" customHeight="1" x14ac:dyDescent="0.3">
      <c r="A67" s="436" t="s">
        <v>698</v>
      </c>
      <c r="B67" s="437" t="s">
        <v>699</v>
      </c>
      <c r="C67" s="437" t="s">
        <v>382</v>
      </c>
      <c r="D67" s="437" t="s">
        <v>675</v>
      </c>
      <c r="E67" s="437" t="s">
        <v>700</v>
      </c>
      <c r="F67" s="437" t="s">
        <v>753</v>
      </c>
      <c r="G67" s="437" t="s">
        <v>754</v>
      </c>
      <c r="H67" s="440">
        <v>8</v>
      </c>
      <c r="I67" s="440">
        <v>840</v>
      </c>
      <c r="J67" s="437">
        <v>0.54054054054054057</v>
      </c>
      <c r="K67" s="437">
        <v>105</v>
      </c>
      <c r="L67" s="440">
        <v>14</v>
      </c>
      <c r="M67" s="440">
        <v>1554</v>
      </c>
      <c r="N67" s="437">
        <v>1</v>
      </c>
      <c r="O67" s="437">
        <v>111</v>
      </c>
      <c r="P67" s="440">
        <v>5</v>
      </c>
      <c r="Q67" s="440">
        <v>555</v>
      </c>
      <c r="R67" s="509">
        <v>0.35714285714285715</v>
      </c>
      <c r="S67" s="441">
        <v>111</v>
      </c>
    </row>
    <row r="68" spans="1:19" ht="14.4" customHeight="1" x14ac:dyDescent="0.3">
      <c r="A68" s="436" t="s">
        <v>698</v>
      </c>
      <c r="B68" s="437" t="s">
        <v>699</v>
      </c>
      <c r="C68" s="437" t="s">
        <v>382</v>
      </c>
      <c r="D68" s="437" t="s">
        <v>675</v>
      </c>
      <c r="E68" s="437" t="s">
        <v>700</v>
      </c>
      <c r="F68" s="437" t="s">
        <v>759</v>
      </c>
      <c r="G68" s="437" t="s">
        <v>760</v>
      </c>
      <c r="H68" s="440"/>
      <c r="I68" s="440"/>
      <c r="J68" s="437"/>
      <c r="K68" s="437"/>
      <c r="L68" s="440">
        <v>2</v>
      </c>
      <c r="M68" s="440">
        <v>2566</v>
      </c>
      <c r="N68" s="437">
        <v>1</v>
      </c>
      <c r="O68" s="437">
        <v>1283</v>
      </c>
      <c r="P68" s="440">
        <v>2</v>
      </c>
      <c r="Q68" s="440">
        <v>2570</v>
      </c>
      <c r="R68" s="509">
        <v>1.0015588464536243</v>
      </c>
      <c r="S68" s="441">
        <v>1285</v>
      </c>
    </row>
    <row r="69" spans="1:19" ht="14.4" customHeight="1" x14ac:dyDescent="0.3">
      <c r="A69" s="436" t="s">
        <v>698</v>
      </c>
      <c r="B69" s="437" t="s">
        <v>699</v>
      </c>
      <c r="C69" s="437" t="s">
        <v>382</v>
      </c>
      <c r="D69" s="437" t="s">
        <v>675</v>
      </c>
      <c r="E69" s="437" t="s">
        <v>700</v>
      </c>
      <c r="F69" s="437" t="s">
        <v>761</v>
      </c>
      <c r="G69" s="437" t="s">
        <v>762</v>
      </c>
      <c r="H69" s="440">
        <v>13</v>
      </c>
      <c r="I69" s="440">
        <v>5681</v>
      </c>
      <c r="J69" s="437">
        <v>0.25425170068027209</v>
      </c>
      <c r="K69" s="437">
        <v>437</v>
      </c>
      <c r="L69" s="440">
        <v>49</v>
      </c>
      <c r="M69" s="440">
        <v>22344</v>
      </c>
      <c r="N69" s="437">
        <v>1</v>
      </c>
      <c r="O69" s="437">
        <v>456</v>
      </c>
      <c r="P69" s="440">
        <v>5</v>
      </c>
      <c r="Q69" s="440">
        <v>2280</v>
      </c>
      <c r="R69" s="509">
        <v>0.10204081632653061</v>
      </c>
      <c r="S69" s="441">
        <v>456</v>
      </c>
    </row>
    <row r="70" spans="1:19" ht="14.4" customHeight="1" x14ac:dyDescent="0.3">
      <c r="A70" s="436" t="s">
        <v>698</v>
      </c>
      <c r="B70" s="437" t="s">
        <v>699</v>
      </c>
      <c r="C70" s="437" t="s">
        <v>382</v>
      </c>
      <c r="D70" s="437" t="s">
        <v>675</v>
      </c>
      <c r="E70" s="437" t="s">
        <v>700</v>
      </c>
      <c r="F70" s="437" t="s">
        <v>763</v>
      </c>
      <c r="G70" s="437" t="s">
        <v>764</v>
      </c>
      <c r="H70" s="440">
        <v>50</v>
      </c>
      <c r="I70" s="440">
        <v>2700</v>
      </c>
      <c r="J70" s="437">
        <v>0.32782904322486645</v>
      </c>
      <c r="K70" s="437">
        <v>54</v>
      </c>
      <c r="L70" s="440">
        <v>142</v>
      </c>
      <c r="M70" s="440">
        <v>8236</v>
      </c>
      <c r="N70" s="437">
        <v>1</v>
      </c>
      <c r="O70" s="437">
        <v>58</v>
      </c>
      <c r="P70" s="440">
        <v>60</v>
      </c>
      <c r="Q70" s="440">
        <v>3480</v>
      </c>
      <c r="R70" s="509">
        <v>0.42253521126760563</v>
      </c>
      <c r="S70" s="441">
        <v>58</v>
      </c>
    </row>
    <row r="71" spans="1:19" ht="14.4" customHeight="1" x14ac:dyDescent="0.3">
      <c r="A71" s="436" t="s">
        <v>698</v>
      </c>
      <c r="B71" s="437" t="s">
        <v>699</v>
      </c>
      <c r="C71" s="437" t="s">
        <v>382</v>
      </c>
      <c r="D71" s="437" t="s">
        <v>675</v>
      </c>
      <c r="E71" s="437" t="s">
        <v>700</v>
      </c>
      <c r="F71" s="437" t="s">
        <v>771</v>
      </c>
      <c r="G71" s="437" t="s">
        <v>772</v>
      </c>
      <c r="H71" s="440">
        <v>57</v>
      </c>
      <c r="I71" s="440">
        <v>9633</v>
      </c>
      <c r="J71" s="437">
        <v>0.30244897959183675</v>
      </c>
      <c r="K71" s="437">
        <v>169</v>
      </c>
      <c r="L71" s="440">
        <v>182</v>
      </c>
      <c r="M71" s="440">
        <v>31850</v>
      </c>
      <c r="N71" s="437">
        <v>1</v>
      </c>
      <c r="O71" s="437">
        <v>175</v>
      </c>
      <c r="P71" s="440">
        <v>33</v>
      </c>
      <c r="Q71" s="440">
        <v>5808</v>
      </c>
      <c r="R71" s="509">
        <v>0.18235478806907379</v>
      </c>
      <c r="S71" s="441">
        <v>176</v>
      </c>
    </row>
    <row r="72" spans="1:19" ht="14.4" customHeight="1" x14ac:dyDescent="0.3">
      <c r="A72" s="436" t="s">
        <v>698</v>
      </c>
      <c r="B72" s="437" t="s">
        <v>699</v>
      </c>
      <c r="C72" s="437" t="s">
        <v>382</v>
      </c>
      <c r="D72" s="437" t="s">
        <v>675</v>
      </c>
      <c r="E72" s="437" t="s">
        <v>700</v>
      </c>
      <c r="F72" s="437" t="s">
        <v>777</v>
      </c>
      <c r="G72" s="437" t="s">
        <v>778</v>
      </c>
      <c r="H72" s="440">
        <v>5</v>
      </c>
      <c r="I72" s="440">
        <v>815</v>
      </c>
      <c r="J72" s="437">
        <v>0.30140532544378701</v>
      </c>
      <c r="K72" s="437">
        <v>163</v>
      </c>
      <c r="L72" s="440">
        <v>16</v>
      </c>
      <c r="M72" s="440">
        <v>2704</v>
      </c>
      <c r="N72" s="437">
        <v>1</v>
      </c>
      <c r="O72" s="437">
        <v>169</v>
      </c>
      <c r="P72" s="440"/>
      <c r="Q72" s="440"/>
      <c r="R72" s="509"/>
      <c r="S72" s="441"/>
    </row>
    <row r="73" spans="1:19" ht="14.4" customHeight="1" x14ac:dyDescent="0.3">
      <c r="A73" s="436" t="s">
        <v>698</v>
      </c>
      <c r="B73" s="437" t="s">
        <v>699</v>
      </c>
      <c r="C73" s="437" t="s">
        <v>382</v>
      </c>
      <c r="D73" s="437" t="s">
        <v>675</v>
      </c>
      <c r="E73" s="437" t="s">
        <v>700</v>
      </c>
      <c r="F73" s="437" t="s">
        <v>781</v>
      </c>
      <c r="G73" s="437" t="s">
        <v>782</v>
      </c>
      <c r="H73" s="440"/>
      <c r="I73" s="440"/>
      <c r="J73" s="437"/>
      <c r="K73" s="437"/>
      <c r="L73" s="440">
        <v>12</v>
      </c>
      <c r="M73" s="440">
        <v>12132</v>
      </c>
      <c r="N73" s="437">
        <v>1</v>
      </c>
      <c r="O73" s="437">
        <v>1011</v>
      </c>
      <c r="P73" s="440">
        <v>12</v>
      </c>
      <c r="Q73" s="440">
        <v>12144</v>
      </c>
      <c r="R73" s="509">
        <v>1.0009891196834817</v>
      </c>
      <c r="S73" s="441">
        <v>1012</v>
      </c>
    </row>
    <row r="74" spans="1:19" ht="14.4" customHeight="1" x14ac:dyDescent="0.3">
      <c r="A74" s="436" t="s">
        <v>698</v>
      </c>
      <c r="B74" s="437" t="s">
        <v>699</v>
      </c>
      <c r="C74" s="437" t="s">
        <v>382</v>
      </c>
      <c r="D74" s="437" t="s">
        <v>675</v>
      </c>
      <c r="E74" s="437" t="s">
        <v>700</v>
      </c>
      <c r="F74" s="437" t="s">
        <v>785</v>
      </c>
      <c r="G74" s="437" t="s">
        <v>786</v>
      </c>
      <c r="H74" s="440"/>
      <c r="I74" s="440"/>
      <c r="J74" s="437"/>
      <c r="K74" s="437"/>
      <c r="L74" s="440">
        <v>11</v>
      </c>
      <c r="M74" s="440">
        <v>25234</v>
      </c>
      <c r="N74" s="437">
        <v>1</v>
      </c>
      <c r="O74" s="437">
        <v>2294</v>
      </c>
      <c r="P74" s="440">
        <v>6</v>
      </c>
      <c r="Q74" s="440">
        <v>13782</v>
      </c>
      <c r="R74" s="509">
        <v>0.54616786874851386</v>
      </c>
      <c r="S74" s="441">
        <v>2297</v>
      </c>
    </row>
    <row r="75" spans="1:19" ht="14.4" customHeight="1" x14ac:dyDescent="0.3">
      <c r="A75" s="436" t="s">
        <v>698</v>
      </c>
      <c r="B75" s="437" t="s">
        <v>699</v>
      </c>
      <c r="C75" s="437" t="s">
        <v>382</v>
      </c>
      <c r="D75" s="437" t="s">
        <v>675</v>
      </c>
      <c r="E75" s="437" t="s">
        <v>700</v>
      </c>
      <c r="F75" s="437" t="s">
        <v>789</v>
      </c>
      <c r="G75" s="437" t="s">
        <v>790</v>
      </c>
      <c r="H75" s="440"/>
      <c r="I75" s="440"/>
      <c r="J75" s="437"/>
      <c r="K75" s="437"/>
      <c r="L75" s="440">
        <v>8</v>
      </c>
      <c r="M75" s="440">
        <v>17040</v>
      </c>
      <c r="N75" s="437">
        <v>1</v>
      </c>
      <c r="O75" s="437">
        <v>2130</v>
      </c>
      <c r="P75" s="440"/>
      <c r="Q75" s="440"/>
      <c r="R75" s="509"/>
      <c r="S75" s="441"/>
    </row>
    <row r="76" spans="1:19" ht="14.4" customHeight="1" x14ac:dyDescent="0.3">
      <c r="A76" s="436" t="s">
        <v>698</v>
      </c>
      <c r="B76" s="437" t="s">
        <v>699</v>
      </c>
      <c r="C76" s="437" t="s">
        <v>382</v>
      </c>
      <c r="D76" s="437" t="s">
        <v>675</v>
      </c>
      <c r="E76" s="437" t="s">
        <v>700</v>
      </c>
      <c r="F76" s="437" t="s">
        <v>802</v>
      </c>
      <c r="G76" s="437" t="s">
        <v>803</v>
      </c>
      <c r="H76" s="440"/>
      <c r="I76" s="440"/>
      <c r="J76" s="437"/>
      <c r="K76" s="437"/>
      <c r="L76" s="440">
        <v>1</v>
      </c>
      <c r="M76" s="440">
        <v>288</v>
      </c>
      <c r="N76" s="437">
        <v>1</v>
      </c>
      <c r="O76" s="437">
        <v>288</v>
      </c>
      <c r="P76" s="440"/>
      <c r="Q76" s="440"/>
      <c r="R76" s="509"/>
      <c r="S76" s="441"/>
    </row>
    <row r="77" spans="1:19" ht="14.4" customHeight="1" x14ac:dyDescent="0.3">
      <c r="A77" s="436" t="s">
        <v>698</v>
      </c>
      <c r="B77" s="437" t="s">
        <v>699</v>
      </c>
      <c r="C77" s="437" t="s">
        <v>382</v>
      </c>
      <c r="D77" s="437" t="s">
        <v>676</v>
      </c>
      <c r="E77" s="437" t="s">
        <v>700</v>
      </c>
      <c r="F77" s="437" t="s">
        <v>701</v>
      </c>
      <c r="G77" s="437" t="s">
        <v>702</v>
      </c>
      <c r="H77" s="440">
        <v>372</v>
      </c>
      <c r="I77" s="440">
        <v>20088</v>
      </c>
      <c r="J77" s="437">
        <v>0.93103448275862066</v>
      </c>
      <c r="K77" s="437">
        <v>54</v>
      </c>
      <c r="L77" s="440">
        <v>372</v>
      </c>
      <c r="M77" s="440">
        <v>21576</v>
      </c>
      <c r="N77" s="437">
        <v>1</v>
      </c>
      <c r="O77" s="437">
        <v>58</v>
      </c>
      <c r="P77" s="440">
        <v>146</v>
      </c>
      <c r="Q77" s="440">
        <v>8468</v>
      </c>
      <c r="R77" s="509">
        <v>0.39247311827956988</v>
      </c>
      <c r="S77" s="441">
        <v>58</v>
      </c>
    </row>
    <row r="78" spans="1:19" ht="14.4" customHeight="1" x14ac:dyDescent="0.3">
      <c r="A78" s="436" t="s">
        <v>698</v>
      </c>
      <c r="B78" s="437" t="s">
        <v>699</v>
      </c>
      <c r="C78" s="437" t="s">
        <v>382</v>
      </c>
      <c r="D78" s="437" t="s">
        <v>676</v>
      </c>
      <c r="E78" s="437" t="s">
        <v>700</v>
      </c>
      <c r="F78" s="437" t="s">
        <v>703</v>
      </c>
      <c r="G78" s="437" t="s">
        <v>704</v>
      </c>
      <c r="H78" s="440">
        <v>10</v>
      </c>
      <c r="I78" s="440">
        <v>1230</v>
      </c>
      <c r="J78" s="437">
        <v>1.1736641221374047</v>
      </c>
      <c r="K78" s="437">
        <v>123</v>
      </c>
      <c r="L78" s="440">
        <v>8</v>
      </c>
      <c r="M78" s="440">
        <v>1048</v>
      </c>
      <c r="N78" s="437">
        <v>1</v>
      </c>
      <c r="O78" s="437">
        <v>131</v>
      </c>
      <c r="P78" s="440">
        <v>8</v>
      </c>
      <c r="Q78" s="440">
        <v>1048</v>
      </c>
      <c r="R78" s="509">
        <v>1</v>
      </c>
      <c r="S78" s="441">
        <v>131</v>
      </c>
    </row>
    <row r="79" spans="1:19" ht="14.4" customHeight="1" x14ac:dyDescent="0.3">
      <c r="A79" s="436" t="s">
        <v>698</v>
      </c>
      <c r="B79" s="437" t="s">
        <v>699</v>
      </c>
      <c r="C79" s="437" t="s">
        <v>382</v>
      </c>
      <c r="D79" s="437" t="s">
        <v>676</v>
      </c>
      <c r="E79" s="437" t="s">
        <v>700</v>
      </c>
      <c r="F79" s="437" t="s">
        <v>711</v>
      </c>
      <c r="G79" s="437" t="s">
        <v>712</v>
      </c>
      <c r="H79" s="440">
        <v>48</v>
      </c>
      <c r="I79" s="440">
        <v>8256</v>
      </c>
      <c r="J79" s="437">
        <v>1.3565560302333224</v>
      </c>
      <c r="K79" s="437">
        <v>172</v>
      </c>
      <c r="L79" s="440">
        <v>34</v>
      </c>
      <c r="M79" s="440">
        <v>6086</v>
      </c>
      <c r="N79" s="437">
        <v>1</v>
      </c>
      <c r="O79" s="437">
        <v>179</v>
      </c>
      <c r="P79" s="440">
        <v>14</v>
      </c>
      <c r="Q79" s="440">
        <v>2520</v>
      </c>
      <c r="R79" s="509">
        <v>0.41406506736772919</v>
      </c>
      <c r="S79" s="441">
        <v>180</v>
      </c>
    </row>
    <row r="80" spans="1:19" ht="14.4" customHeight="1" x14ac:dyDescent="0.3">
      <c r="A80" s="436" t="s">
        <v>698</v>
      </c>
      <c r="B80" s="437" t="s">
        <v>699</v>
      </c>
      <c r="C80" s="437" t="s">
        <v>382</v>
      </c>
      <c r="D80" s="437" t="s">
        <v>676</v>
      </c>
      <c r="E80" s="437" t="s">
        <v>700</v>
      </c>
      <c r="F80" s="437" t="s">
        <v>715</v>
      </c>
      <c r="G80" s="437" t="s">
        <v>716</v>
      </c>
      <c r="H80" s="440">
        <v>12</v>
      </c>
      <c r="I80" s="440">
        <v>3864</v>
      </c>
      <c r="J80" s="437">
        <v>0.82388059701492533</v>
      </c>
      <c r="K80" s="437">
        <v>322</v>
      </c>
      <c r="L80" s="440">
        <v>14</v>
      </c>
      <c r="M80" s="440">
        <v>4690</v>
      </c>
      <c r="N80" s="437">
        <v>1</v>
      </c>
      <c r="O80" s="437">
        <v>335</v>
      </c>
      <c r="P80" s="440">
        <v>3</v>
      </c>
      <c r="Q80" s="440">
        <v>1008</v>
      </c>
      <c r="R80" s="509">
        <v>0.21492537313432836</v>
      </c>
      <c r="S80" s="441">
        <v>336</v>
      </c>
    </row>
    <row r="81" spans="1:19" ht="14.4" customHeight="1" x14ac:dyDescent="0.3">
      <c r="A81" s="436" t="s">
        <v>698</v>
      </c>
      <c r="B81" s="437" t="s">
        <v>699</v>
      </c>
      <c r="C81" s="437" t="s">
        <v>382</v>
      </c>
      <c r="D81" s="437" t="s">
        <v>676</v>
      </c>
      <c r="E81" s="437" t="s">
        <v>700</v>
      </c>
      <c r="F81" s="437" t="s">
        <v>719</v>
      </c>
      <c r="G81" s="437" t="s">
        <v>720</v>
      </c>
      <c r="H81" s="440">
        <v>49</v>
      </c>
      <c r="I81" s="440">
        <v>16709</v>
      </c>
      <c r="J81" s="437">
        <v>0.62995777409138898</v>
      </c>
      <c r="K81" s="437">
        <v>341</v>
      </c>
      <c r="L81" s="440">
        <v>76</v>
      </c>
      <c r="M81" s="440">
        <v>26524</v>
      </c>
      <c r="N81" s="437">
        <v>1</v>
      </c>
      <c r="O81" s="437">
        <v>349</v>
      </c>
      <c r="P81" s="440">
        <v>14</v>
      </c>
      <c r="Q81" s="440">
        <v>4886</v>
      </c>
      <c r="R81" s="509">
        <v>0.18421052631578946</v>
      </c>
      <c r="S81" s="441">
        <v>349</v>
      </c>
    </row>
    <row r="82" spans="1:19" ht="14.4" customHeight="1" x14ac:dyDescent="0.3">
      <c r="A82" s="436" t="s">
        <v>698</v>
      </c>
      <c r="B82" s="437" t="s">
        <v>699</v>
      </c>
      <c r="C82" s="437" t="s">
        <v>382</v>
      </c>
      <c r="D82" s="437" t="s">
        <v>676</v>
      </c>
      <c r="E82" s="437" t="s">
        <v>700</v>
      </c>
      <c r="F82" s="437" t="s">
        <v>729</v>
      </c>
      <c r="G82" s="437" t="s">
        <v>730</v>
      </c>
      <c r="H82" s="440"/>
      <c r="I82" s="440"/>
      <c r="J82" s="437"/>
      <c r="K82" s="437"/>
      <c r="L82" s="440">
        <v>1</v>
      </c>
      <c r="M82" s="440">
        <v>49</v>
      </c>
      <c r="N82" s="437">
        <v>1</v>
      </c>
      <c r="O82" s="437">
        <v>49</v>
      </c>
      <c r="P82" s="440"/>
      <c r="Q82" s="440"/>
      <c r="R82" s="509"/>
      <c r="S82" s="441"/>
    </row>
    <row r="83" spans="1:19" ht="14.4" customHeight="1" x14ac:dyDescent="0.3">
      <c r="A83" s="436" t="s">
        <v>698</v>
      </c>
      <c r="B83" s="437" t="s">
        <v>699</v>
      </c>
      <c r="C83" s="437" t="s">
        <v>382</v>
      </c>
      <c r="D83" s="437" t="s">
        <v>676</v>
      </c>
      <c r="E83" s="437" t="s">
        <v>700</v>
      </c>
      <c r="F83" s="437" t="s">
        <v>733</v>
      </c>
      <c r="G83" s="437" t="s">
        <v>734</v>
      </c>
      <c r="H83" s="440">
        <v>1</v>
      </c>
      <c r="I83" s="440">
        <v>37</v>
      </c>
      <c r="J83" s="437">
        <v>0.97368421052631582</v>
      </c>
      <c r="K83" s="437">
        <v>37</v>
      </c>
      <c r="L83" s="440">
        <v>1</v>
      </c>
      <c r="M83" s="440">
        <v>38</v>
      </c>
      <c r="N83" s="437">
        <v>1</v>
      </c>
      <c r="O83" s="437">
        <v>38</v>
      </c>
      <c r="P83" s="440"/>
      <c r="Q83" s="440"/>
      <c r="R83" s="509"/>
      <c r="S83" s="441"/>
    </row>
    <row r="84" spans="1:19" ht="14.4" customHeight="1" x14ac:dyDescent="0.3">
      <c r="A84" s="436" t="s">
        <v>698</v>
      </c>
      <c r="B84" s="437" t="s">
        <v>699</v>
      </c>
      <c r="C84" s="437" t="s">
        <v>382</v>
      </c>
      <c r="D84" s="437" t="s">
        <v>676</v>
      </c>
      <c r="E84" s="437" t="s">
        <v>700</v>
      </c>
      <c r="F84" s="437" t="s">
        <v>737</v>
      </c>
      <c r="G84" s="437" t="s">
        <v>738</v>
      </c>
      <c r="H84" s="440"/>
      <c r="I84" s="440"/>
      <c r="J84" s="437"/>
      <c r="K84" s="437"/>
      <c r="L84" s="440">
        <v>10</v>
      </c>
      <c r="M84" s="440">
        <v>7040</v>
      </c>
      <c r="N84" s="437">
        <v>1</v>
      </c>
      <c r="O84" s="437">
        <v>704</v>
      </c>
      <c r="P84" s="440"/>
      <c r="Q84" s="440"/>
      <c r="R84" s="509"/>
      <c r="S84" s="441"/>
    </row>
    <row r="85" spans="1:19" ht="14.4" customHeight="1" x14ac:dyDescent="0.3">
      <c r="A85" s="436" t="s">
        <v>698</v>
      </c>
      <c r="B85" s="437" t="s">
        <v>699</v>
      </c>
      <c r="C85" s="437" t="s">
        <v>382</v>
      </c>
      <c r="D85" s="437" t="s">
        <v>676</v>
      </c>
      <c r="E85" s="437" t="s">
        <v>700</v>
      </c>
      <c r="F85" s="437" t="s">
        <v>741</v>
      </c>
      <c r="G85" s="437" t="s">
        <v>742</v>
      </c>
      <c r="H85" s="440">
        <v>151</v>
      </c>
      <c r="I85" s="440">
        <v>43035</v>
      </c>
      <c r="J85" s="437">
        <v>1.335495283018868</v>
      </c>
      <c r="K85" s="437">
        <v>285</v>
      </c>
      <c r="L85" s="440">
        <v>106</v>
      </c>
      <c r="M85" s="440">
        <v>32224</v>
      </c>
      <c r="N85" s="437">
        <v>1</v>
      </c>
      <c r="O85" s="437">
        <v>304</v>
      </c>
      <c r="P85" s="440">
        <v>64</v>
      </c>
      <c r="Q85" s="440">
        <v>19520</v>
      </c>
      <c r="R85" s="509">
        <v>0.605759682224429</v>
      </c>
      <c r="S85" s="441">
        <v>305</v>
      </c>
    </row>
    <row r="86" spans="1:19" ht="14.4" customHeight="1" x14ac:dyDescent="0.3">
      <c r="A86" s="436" t="s">
        <v>698</v>
      </c>
      <c r="B86" s="437" t="s">
        <v>699</v>
      </c>
      <c r="C86" s="437" t="s">
        <v>382</v>
      </c>
      <c r="D86" s="437" t="s">
        <v>676</v>
      </c>
      <c r="E86" s="437" t="s">
        <v>700</v>
      </c>
      <c r="F86" s="437" t="s">
        <v>745</v>
      </c>
      <c r="G86" s="437" t="s">
        <v>746</v>
      </c>
      <c r="H86" s="440">
        <v>168</v>
      </c>
      <c r="I86" s="440">
        <v>77616</v>
      </c>
      <c r="J86" s="437">
        <v>0.83130904183535759</v>
      </c>
      <c r="K86" s="437">
        <v>462</v>
      </c>
      <c r="L86" s="440">
        <v>189</v>
      </c>
      <c r="M86" s="440">
        <v>93366</v>
      </c>
      <c r="N86" s="437">
        <v>1</v>
      </c>
      <c r="O86" s="437">
        <v>494</v>
      </c>
      <c r="P86" s="440">
        <v>62</v>
      </c>
      <c r="Q86" s="440">
        <v>30628</v>
      </c>
      <c r="R86" s="509">
        <v>0.32804232804232802</v>
      </c>
      <c r="S86" s="441">
        <v>494</v>
      </c>
    </row>
    <row r="87" spans="1:19" ht="14.4" customHeight="1" x14ac:dyDescent="0.3">
      <c r="A87" s="436" t="s">
        <v>698</v>
      </c>
      <c r="B87" s="437" t="s">
        <v>699</v>
      </c>
      <c r="C87" s="437" t="s">
        <v>382</v>
      </c>
      <c r="D87" s="437" t="s">
        <v>676</v>
      </c>
      <c r="E87" s="437" t="s">
        <v>700</v>
      </c>
      <c r="F87" s="437" t="s">
        <v>747</v>
      </c>
      <c r="G87" s="437" t="s">
        <v>748</v>
      </c>
      <c r="H87" s="440">
        <v>265</v>
      </c>
      <c r="I87" s="440">
        <v>94340</v>
      </c>
      <c r="J87" s="437">
        <v>1.1433765604169193</v>
      </c>
      <c r="K87" s="437">
        <v>356</v>
      </c>
      <c r="L87" s="440">
        <v>223</v>
      </c>
      <c r="M87" s="440">
        <v>82510</v>
      </c>
      <c r="N87" s="437">
        <v>1</v>
      </c>
      <c r="O87" s="437">
        <v>370</v>
      </c>
      <c r="P87" s="440">
        <v>97</v>
      </c>
      <c r="Q87" s="440">
        <v>35890</v>
      </c>
      <c r="R87" s="509">
        <v>0.4349775784753363</v>
      </c>
      <c r="S87" s="441">
        <v>370</v>
      </c>
    </row>
    <row r="88" spans="1:19" ht="14.4" customHeight="1" x14ac:dyDescent="0.3">
      <c r="A88" s="436" t="s">
        <v>698</v>
      </c>
      <c r="B88" s="437" t="s">
        <v>699</v>
      </c>
      <c r="C88" s="437" t="s">
        <v>382</v>
      </c>
      <c r="D88" s="437" t="s">
        <v>676</v>
      </c>
      <c r="E88" s="437" t="s">
        <v>700</v>
      </c>
      <c r="F88" s="437" t="s">
        <v>753</v>
      </c>
      <c r="G88" s="437" t="s">
        <v>754</v>
      </c>
      <c r="H88" s="440">
        <v>42</v>
      </c>
      <c r="I88" s="440">
        <v>4410</v>
      </c>
      <c r="J88" s="437">
        <v>0.88288288288288286</v>
      </c>
      <c r="K88" s="437">
        <v>105</v>
      </c>
      <c r="L88" s="440">
        <v>45</v>
      </c>
      <c r="M88" s="440">
        <v>4995</v>
      </c>
      <c r="N88" s="437">
        <v>1</v>
      </c>
      <c r="O88" s="437">
        <v>111</v>
      </c>
      <c r="P88" s="440">
        <v>15</v>
      </c>
      <c r="Q88" s="440">
        <v>1665</v>
      </c>
      <c r="R88" s="509">
        <v>0.33333333333333331</v>
      </c>
      <c r="S88" s="441">
        <v>111</v>
      </c>
    </row>
    <row r="89" spans="1:19" ht="14.4" customHeight="1" x14ac:dyDescent="0.3">
      <c r="A89" s="436" t="s">
        <v>698</v>
      </c>
      <c r="B89" s="437" t="s">
        <v>699</v>
      </c>
      <c r="C89" s="437" t="s">
        <v>382</v>
      </c>
      <c r="D89" s="437" t="s">
        <v>676</v>
      </c>
      <c r="E89" s="437" t="s">
        <v>700</v>
      </c>
      <c r="F89" s="437" t="s">
        <v>757</v>
      </c>
      <c r="G89" s="437" t="s">
        <v>758</v>
      </c>
      <c r="H89" s="440"/>
      <c r="I89" s="440"/>
      <c r="J89" s="437"/>
      <c r="K89" s="437"/>
      <c r="L89" s="440">
        <v>1</v>
      </c>
      <c r="M89" s="440">
        <v>495</v>
      </c>
      <c r="N89" s="437">
        <v>1</v>
      </c>
      <c r="O89" s="437">
        <v>495</v>
      </c>
      <c r="P89" s="440"/>
      <c r="Q89" s="440"/>
      <c r="R89" s="509"/>
      <c r="S89" s="441"/>
    </row>
    <row r="90" spans="1:19" ht="14.4" customHeight="1" x14ac:dyDescent="0.3">
      <c r="A90" s="436" t="s">
        <v>698</v>
      </c>
      <c r="B90" s="437" t="s">
        <v>699</v>
      </c>
      <c r="C90" s="437" t="s">
        <v>382</v>
      </c>
      <c r="D90" s="437" t="s">
        <v>676</v>
      </c>
      <c r="E90" s="437" t="s">
        <v>700</v>
      </c>
      <c r="F90" s="437" t="s">
        <v>759</v>
      </c>
      <c r="G90" s="437" t="s">
        <v>760</v>
      </c>
      <c r="H90" s="440"/>
      <c r="I90" s="440"/>
      <c r="J90" s="437"/>
      <c r="K90" s="437"/>
      <c r="L90" s="440">
        <v>1</v>
      </c>
      <c r="M90" s="440">
        <v>1283</v>
      </c>
      <c r="N90" s="437">
        <v>1</v>
      </c>
      <c r="O90" s="437">
        <v>1283</v>
      </c>
      <c r="P90" s="440"/>
      <c r="Q90" s="440"/>
      <c r="R90" s="509"/>
      <c r="S90" s="441"/>
    </row>
    <row r="91" spans="1:19" ht="14.4" customHeight="1" x14ac:dyDescent="0.3">
      <c r="A91" s="436" t="s">
        <v>698</v>
      </c>
      <c r="B91" s="437" t="s">
        <v>699</v>
      </c>
      <c r="C91" s="437" t="s">
        <v>382</v>
      </c>
      <c r="D91" s="437" t="s">
        <v>676</v>
      </c>
      <c r="E91" s="437" t="s">
        <v>700</v>
      </c>
      <c r="F91" s="437" t="s">
        <v>761</v>
      </c>
      <c r="G91" s="437" t="s">
        <v>762</v>
      </c>
      <c r="H91" s="440">
        <v>40</v>
      </c>
      <c r="I91" s="440">
        <v>17480</v>
      </c>
      <c r="J91" s="437">
        <v>0.85185185185185186</v>
      </c>
      <c r="K91" s="437">
        <v>437</v>
      </c>
      <c r="L91" s="440">
        <v>45</v>
      </c>
      <c r="M91" s="440">
        <v>20520</v>
      </c>
      <c r="N91" s="437">
        <v>1</v>
      </c>
      <c r="O91" s="437">
        <v>456</v>
      </c>
      <c r="P91" s="440">
        <v>15</v>
      </c>
      <c r="Q91" s="440">
        <v>6840</v>
      </c>
      <c r="R91" s="509">
        <v>0.33333333333333331</v>
      </c>
      <c r="S91" s="441">
        <v>456</v>
      </c>
    </row>
    <row r="92" spans="1:19" ht="14.4" customHeight="1" x14ac:dyDescent="0.3">
      <c r="A92" s="436" t="s">
        <v>698</v>
      </c>
      <c r="B92" s="437" t="s">
        <v>699</v>
      </c>
      <c r="C92" s="437" t="s">
        <v>382</v>
      </c>
      <c r="D92" s="437" t="s">
        <v>676</v>
      </c>
      <c r="E92" s="437" t="s">
        <v>700</v>
      </c>
      <c r="F92" s="437" t="s">
        <v>763</v>
      </c>
      <c r="G92" s="437" t="s">
        <v>764</v>
      </c>
      <c r="H92" s="440">
        <v>434</v>
      </c>
      <c r="I92" s="440">
        <v>23436</v>
      </c>
      <c r="J92" s="437">
        <v>1.063339382940109</v>
      </c>
      <c r="K92" s="437">
        <v>54</v>
      </c>
      <c r="L92" s="440">
        <v>380</v>
      </c>
      <c r="M92" s="440">
        <v>22040</v>
      </c>
      <c r="N92" s="437">
        <v>1</v>
      </c>
      <c r="O92" s="437">
        <v>58</v>
      </c>
      <c r="P92" s="440">
        <v>134</v>
      </c>
      <c r="Q92" s="440">
        <v>7772</v>
      </c>
      <c r="R92" s="509">
        <v>0.35263157894736841</v>
      </c>
      <c r="S92" s="441">
        <v>58</v>
      </c>
    </row>
    <row r="93" spans="1:19" ht="14.4" customHeight="1" x14ac:dyDescent="0.3">
      <c r="A93" s="436" t="s">
        <v>698</v>
      </c>
      <c r="B93" s="437" t="s">
        <v>699</v>
      </c>
      <c r="C93" s="437" t="s">
        <v>382</v>
      </c>
      <c r="D93" s="437" t="s">
        <v>676</v>
      </c>
      <c r="E93" s="437" t="s">
        <v>700</v>
      </c>
      <c r="F93" s="437" t="s">
        <v>771</v>
      </c>
      <c r="G93" s="437" t="s">
        <v>772</v>
      </c>
      <c r="H93" s="440">
        <v>170</v>
      </c>
      <c r="I93" s="440">
        <v>28730</v>
      </c>
      <c r="J93" s="437">
        <v>0.66198156682027653</v>
      </c>
      <c r="K93" s="437">
        <v>169</v>
      </c>
      <c r="L93" s="440">
        <v>248</v>
      </c>
      <c r="M93" s="440">
        <v>43400</v>
      </c>
      <c r="N93" s="437">
        <v>1</v>
      </c>
      <c r="O93" s="437">
        <v>175</v>
      </c>
      <c r="P93" s="440">
        <v>82</v>
      </c>
      <c r="Q93" s="440">
        <v>14432</v>
      </c>
      <c r="R93" s="509">
        <v>0.33253456221198158</v>
      </c>
      <c r="S93" s="441">
        <v>176</v>
      </c>
    </row>
    <row r="94" spans="1:19" ht="14.4" customHeight="1" x14ac:dyDescent="0.3">
      <c r="A94" s="436" t="s">
        <v>698</v>
      </c>
      <c r="B94" s="437" t="s">
        <v>699</v>
      </c>
      <c r="C94" s="437" t="s">
        <v>382</v>
      </c>
      <c r="D94" s="437" t="s">
        <v>676</v>
      </c>
      <c r="E94" s="437" t="s">
        <v>700</v>
      </c>
      <c r="F94" s="437" t="s">
        <v>773</v>
      </c>
      <c r="G94" s="437" t="s">
        <v>774</v>
      </c>
      <c r="H94" s="440">
        <v>2</v>
      </c>
      <c r="I94" s="440">
        <v>162</v>
      </c>
      <c r="J94" s="437">
        <v>4.764705882352941E-2</v>
      </c>
      <c r="K94" s="437">
        <v>81</v>
      </c>
      <c r="L94" s="440">
        <v>40</v>
      </c>
      <c r="M94" s="440">
        <v>3400</v>
      </c>
      <c r="N94" s="437">
        <v>1</v>
      </c>
      <c r="O94" s="437">
        <v>85</v>
      </c>
      <c r="P94" s="440"/>
      <c r="Q94" s="440"/>
      <c r="R94" s="509"/>
      <c r="S94" s="441"/>
    </row>
    <row r="95" spans="1:19" ht="14.4" customHeight="1" x14ac:dyDescent="0.3">
      <c r="A95" s="436" t="s">
        <v>698</v>
      </c>
      <c r="B95" s="437" t="s">
        <v>699</v>
      </c>
      <c r="C95" s="437" t="s">
        <v>382</v>
      </c>
      <c r="D95" s="437" t="s">
        <v>676</v>
      </c>
      <c r="E95" s="437" t="s">
        <v>700</v>
      </c>
      <c r="F95" s="437" t="s">
        <v>779</v>
      </c>
      <c r="G95" s="437" t="s">
        <v>780</v>
      </c>
      <c r="H95" s="440"/>
      <c r="I95" s="440"/>
      <c r="J95" s="437"/>
      <c r="K95" s="437"/>
      <c r="L95" s="440">
        <v>1</v>
      </c>
      <c r="M95" s="440">
        <v>29</v>
      </c>
      <c r="N95" s="437">
        <v>1</v>
      </c>
      <c r="O95" s="437">
        <v>29</v>
      </c>
      <c r="P95" s="440"/>
      <c r="Q95" s="440"/>
      <c r="R95" s="509"/>
      <c r="S95" s="441"/>
    </row>
    <row r="96" spans="1:19" ht="14.4" customHeight="1" x14ac:dyDescent="0.3">
      <c r="A96" s="436" t="s">
        <v>698</v>
      </c>
      <c r="B96" s="437" t="s">
        <v>699</v>
      </c>
      <c r="C96" s="437" t="s">
        <v>382</v>
      </c>
      <c r="D96" s="437" t="s">
        <v>676</v>
      </c>
      <c r="E96" s="437" t="s">
        <v>700</v>
      </c>
      <c r="F96" s="437" t="s">
        <v>781</v>
      </c>
      <c r="G96" s="437" t="s">
        <v>782</v>
      </c>
      <c r="H96" s="440">
        <v>1</v>
      </c>
      <c r="I96" s="440">
        <v>1008</v>
      </c>
      <c r="J96" s="437">
        <v>0.24925816023738873</v>
      </c>
      <c r="K96" s="437">
        <v>1008</v>
      </c>
      <c r="L96" s="440">
        <v>4</v>
      </c>
      <c r="M96" s="440">
        <v>4044</v>
      </c>
      <c r="N96" s="437">
        <v>1</v>
      </c>
      <c r="O96" s="437">
        <v>1011</v>
      </c>
      <c r="P96" s="440"/>
      <c r="Q96" s="440"/>
      <c r="R96" s="509"/>
      <c r="S96" s="441"/>
    </row>
    <row r="97" spans="1:19" ht="14.4" customHeight="1" x14ac:dyDescent="0.3">
      <c r="A97" s="436" t="s">
        <v>698</v>
      </c>
      <c r="B97" s="437" t="s">
        <v>699</v>
      </c>
      <c r="C97" s="437" t="s">
        <v>382</v>
      </c>
      <c r="D97" s="437" t="s">
        <v>676</v>
      </c>
      <c r="E97" s="437" t="s">
        <v>700</v>
      </c>
      <c r="F97" s="437" t="s">
        <v>785</v>
      </c>
      <c r="G97" s="437" t="s">
        <v>786</v>
      </c>
      <c r="H97" s="440"/>
      <c r="I97" s="440"/>
      <c r="J97" s="437"/>
      <c r="K97" s="437"/>
      <c r="L97" s="440">
        <v>4</v>
      </c>
      <c r="M97" s="440">
        <v>9176</v>
      </c>
      <c r="N97" s="437">
        <v>1</v>
      </c>
      <c r="O97" s="437">
        <v>2294</v>
      </c>
      <c r="P97" s="440"/>
      <c r="Q97" s="440"/>
      <c r="R97" s="509"/>
      <c r="S97" s="441"/>
    </row>
    <row r="98" spans="1:19" ht="14.4" customHeight="1" x14ac:dyDescent="0.3">
      <c r="A98" s="436" t="s">
        <v>698</v>
      </c>
      <c r="B98" s="437" t="s">
        <v>699</v>
      </c>
      <c r="C98" s="437" t="s">
        <v>382</v>
      </c>
      <c r="D98" s="437" t="s">
        <v>676</v>
      </c>
      <c r="E98" s="437" t="s">
        <v>700</v>
      </c>
      <c r="F98" s="437" t="s">
        <v>787</v>
      </c>
      <c r="G98" s="437" t="s">
        <v>788</v>
      </c>
      <c r="H98" s="440">
        <v>1</v>
      </c>
      <c r="I98" s="440">
        <v>247</v>
      </c>
      <c r="J98" s="437">
        <v>7.8263624841571608E-2</v>
      </c>
      <c r="K98" s="437">
        <v>247</v>
      </c>
      <c r="L98" s="440">
        <v>12</v>
      </c>
      <c r="M98" s="440">
        <v>3156</v>
      </c>
      <c r="N98" s="437">
        <v>1</v>
      </c>
      <c r="O98" s="437">
        <v>263</v>
      </c>
      <c r="P98" s="440"/>
      <c r="Q98" s="440"/>
      <c r="R98" s="509"/>
      <c r="S98" s="441"/>
    </row>
    <row r="99" spans="1:19" ht="14.4" customHeight="1" x14ac:dyDescent="0.3">
      <c r="A99" s="436" t="s">
        <v>698</v>
      </c>
      <c r="B99" s="437" t="s">
        <v>699</v>
      </c>
      <c r="C99" s="437" t="s">
        <v>382</v>
      </c>
      <c r="D99" s="437" t="s">
        <v>676</v>
      </c>
      <c r="E99" s="437" t="s">
        <v>700</v>
      </c>
      <c r="F99" s="437" t="s">
        <v>789</v>
      </c>
      <c r="G99" s="437" t="s">
        <v>790</v>
      </c>
      <c r="H99" s="440">
        <v>17</v>
      </c>
      <c r="I99" s="440">
        <v>34204</v>
      </c>
      <c r="J99" s="437">
        <v>0.72991890738369614</v>
      </c>
      <c r="K99" s="437">
        <v>2012</v>
      </c>
      <c r="L99" s="440">
        <v>22</v>
      </c>
      <c r="M99" s="440">
        <v>46860</v>
      </c>
      <c r="N99" s="437">
        <v>1</v>
      </c>
      <c r="O99" s="437">
        <v>2130</v>
      </c>
      <c r="P99" s="440">
        <v>3</v>
      </c>
      <c r="Q99" s="440">
        <v>6393</v>
      </c>
      <c r="R99" s="509">
        <v>0.13642765685019206</v>
      </c>
      <c r="S99" s="441">
        <v>2131</v>
      </c>
    </row>
    <row r="100" spans="1:19" ht="14.4" customHeight="1" x14ac:dyDescent="0.3">
      <c r="A100" s="436" t="s">
        <v>698</v>
      </c>
      <c r="B100" s="437" t="s">
        <v>699</v>
      </c>
      <c r="C100" s="437" t="s">
        <v>382</v>
      </c>
      <c r="D100" s="437" t="s">
        <v>676</v>
      </c>
      <c r="E100" s="437" t="s">
        <v>700</v>
      </c>
      <c r="F100" s="437" t="s">
        <v>793</v>
      </c>
      <c r="G100" s="437" t="s">
        <v>794</v>
      </c>
      <c r="H100" s="440"/>
      <c r="I100" s="440"/>
      <c r="J100" s="437"/>
      <c r="K100" s="437"/>
      <c r="L100" s="440">
        <v>1</v>
      </c>
      <c r="M100" s="440">
        <v>423</v>
      </c>
      <c r="N100" s="437">
        <v>1</v>
      </c>
      <c r="O100" s="437">
        <v>423</v>
      </c>
      <c r="P100" s="440"/>
      <c r="Q100" s="440"/>
      <c r="R100" s="509"/>
      <c r="S100" s="441"/>
    </row>
    <row r="101" spans="1:19" ht="14.4" customHeight="1" x14ac:dyDescent="0.3">
      <c r="A101" s="436" t="s">
        <v>698</v>
      </c>
      <c r="B101" s="437" t="s">
        <v>699</v>
      </c>
      <c r="C101" s="437" t="s">
        <v>382</v>
      </c>
      <c r="D101" s="437" t="s">
        <v>676</v>
      </c>
      <c r="E101" s="437" t="s">
        <v>700</v>
      </c>
      <c r="F101" s="437" t="s">
        <v>798</v>
      </c>
      <c r="G101" s="437" t="s">
        <v>799</v>
      </c>
      <c r="H101" s="440">
        <v>1</v>
      </c>
      <c r="I101" s="440">
        <v>5089</v>
      </c>
      <c r="J101" s="437"/>
      <c r="K101" s="437">
        <v>5089</v>
      </c>
      <c r="L101" s="440"/>
      <c r="M101" s="440"/>
      <c r="N101" s="437"/>
      <c r="O101" s="437"/>
      <c r="P101" s="440"/>
      <c r="Q101" s="440"/>
      <c r="R101" s="509"/>
      <c r="S101" s="441"/>
    </row>
    <row r="102" spans="1:19" ht="14.4" customHeight="1" x14ac:dyDescent="0.3">
      <c r="A102" s="436" t="s">
        <v>698</v>
      </c>
      <c r="B102" s="437" t="s">
        <v>699</v>
      </c>
      <c r="C102" s="437" t="s">
        <v>382</v>
      </c>
      <c r="D102" s="437" t="s">
        <v>676</v>
      </c>
      <c r="E102" s="437" t="s">
        <v>700</v>
      </c>
      <c r="F102" s="437" t="s">
        <v>802</v>
      </c>
      <c r="G102" s="437" t="s">
        <v>803</v>
      </c>
      <c r="H102" s="440">
        <v>1</v>
      </c>
      <c r="I102" s="440">
        <v>269</v>
      </c>
      <c r="J102" s="437">
        <v>0.31134259259259262</v>
      </c>
      <c r="K102" s="437">
        <v>269</v>
      </c>
      <c r="L102" s="440">
        <v>3</v>
      </c>
      <c r="M102" s="440">
        <v>864</v>
      </c>
      <c r="N102" s="437">
        <v>1</v>
      </c>
      <c r="O102" s="437">
        <v>288</v>
      </c>
      <c r="P102" s="440"/>
      <c r="Q102" s="440"/>
      <c r="R102" s="509"/>
      <c r="S102" s="441"/>
    </row>
    <row r="103" spans="1:19" ht="14.4" customHeight="1" x14ac:dyDescent="0.3">
      <c r="A103" s="436" t="s">
        <v>698</v>
      </c>
      <c r="B103" s="437" t="s">
        <v>699</v>
      </c>
      <c r="C103" s="437" t="s">
        <v>382</v>
      </c>
      <c r="D103" s="437" t="s">
        <v>676</v>
      </c>
      <c r="E103" s="437" t="s">
        <v>700</v>
      </c>
      <c r="F103" s="437" t="s">
        <v>806</v>
      </c>
      <c r="G103" s="437" t="s">
        <v>807</v>
      </c>
      <c r="H103" s="440"/>
      <c r="I103" s="440"/>
      <c r="J103" s="437"/>
      <c r="K103" s="437"/>
      <c r="L103" s="440">
        <v>2</v>
      </c>
      <c r="M103" s="440">
        <v>214</v>
      </c>
      <c r="N103" s="437">
        <v>1</v>
      </c>
      <c r="O103" s="437">
        <v>107</v>
      </c>
      <c r="P103" s="440"/>
      <c r="Q103" s="440"/>
      <c r="R103" s="509"/>
      <c r="S103" s="441"/>
    </row>
    <row r="104" spans="1:19" ht="14.4" customHeight="1" x14ac:dyDescent="0.3">
      <c r="A104" s="436" t="s">
        <v>698</v>
      </c>
      <c r="B104" s="437" t="s">
        <v>699</v>
      </c>
      <c r="C104" s="437" t="s">
        <v>382</v>
      </c>
      <c r="D104" s="437" t="s">
        <v>677</v>
      </c>
      <c r="E104" s="437" t="s">
        <v>700</v>
      </c>
      <c r="F104" s="437" t="s">
        <v>701</v>
      </c>
      <c r="G104" s="437" t="s">
        <v>702</v>
      </c>
      <c r="H104" s="440">
        <v>274</v>
      </c>
      <c r="I104" s="440">
        <v>14796</v>
      </c>
      <c r="J104" s="437">
        <v>1.2755172413793103</v>
      </c>
      <c r="K104" s="437">
        <v>54</v>
      </c>
      <c r="L104" s="440">
        <v>200</v>
      </c>
      <c r="M104" s="440">
        <v>11600</v>
      </c>
      <c r="N104" s="437">
        <v>1</v>
      </c>
      <c r="O104" s="437">
        <v>58</v>
      </c>
      <c r="P104" s="440">
        <v>94</v>
      </c>
      <c r="Q104" s="440">
        <v>5452</v>
      </c>
      <c r="R104" s="509">
        <v>0.47</v>
      </c>
      <c r="S104" s="441">
        <v>58</v>
      </c>
    </row>
    <row r="105" spans="1:19" ht="14.4" customHeight="1" x14ac:dyDescent="0.3">
      <c r="A105" s="436" t="s">
        <v>698</v>
      </c>
      <c r="B105" s="437" t="s">
        <v>699</v>
      </c>
      <c r="C105" s="437" t="s">
        <v>382</v>
      </c>
      <c r="D105" s="437" t="s">
        <v>677</v>
      </c>
      <c r="E105" s="437" t="s">
        <v>700</v>
      </c>
      <c r="F105" s="437" t="s">
        <v>703</v>
      </c>
      <c r="G105" s="437" t="s">
        <v>704</v>
      </c>
      <c r="H105" s="440">
        <v>2</v>
      </c>
      <c r="I105" s="440">
        <v>246</v>
      </c>
      <c r="J105" s="437">
        <v>0.46946564885496184</v>
      </c>
      <c r="K105" s="437">
        <v>123</v>
      </c>
      <c r="L105" s="440">
        <v>4</v>
      </c>
      <c r="M105" s="440">
        <v>524</v>
      </c>
      <c r="N105" s="437">
        <v>1</v>
      </c>
      <c r="O105" s="437">
        <v>131</v>
      </c>
      <c r="P105" s="440">
        <v>10</v>
      </c>
      <c r="Q105" s="440">
        <v>1310</v>
      </c>
      <c r="R105" s="509">
        <v>2.5</v>
      </c>
      <c r="S105" s="441">
        <v>131</v>
      </c>
    </row>
    <row r="106" spans="1:19" ht="14.4" customHeight="1" x14ac:dyDescent="0.3">
      <c r="A106" s="436" t="s">
        <v>698</v>
      </c>
      <c r="B106" s="437" t="s">
        <v>699</v>
      </c>
      <c r="C106" s="437" t="s">
        <v>382</v>
      </c>
      <c r="D106" s="437" t="s">
        <v>677</v>
      </c>
      <c r="E106" s="437" t="s">
        <v>700</v>
      </c>
      <c r="F106" s="437" t="s">
        <v>711</v>
      </c>
      <c r="G106" s="437" t="s">
        <v>712</v>
      </c>
      <c r="H106" s="440">
        <v>43</v>
      </c>
      <c r="I106" s="440">
        <v>7396</v>
      </c>
      <c r="J106" s="437">
        <v>0.89822686422152054</v>
      </c>
      <c r="K106" s="437">
        <v>172</v>
      </c>
      <c r="L106" s="440">
        <v>46</v>
      </c>
      <c r="M106" s="440">
        <v>8234</v>
      </c>
      <c r="N106" s="437">
        <v>1</v>
      </c>
      <c r="O106" s="437">
        <v>179</v>
      </c>
      <c r="P106" s="440">
        <v>16</v>
      </c>
      <c r="Q106" s="440">
        <v>2880</v>
      </c>
      <c r="R106" s="509">
        <v>0.34976924945348553</v>
      </c>
      <c r="S106" s="441">
        <v>180</v>
      </c>
    </row>
    <row r="107" spans="1:19" ht="14.4" customHeight="1" x14ac:dyDescent="0.3">
      <c r="A107" s="436" t="s">
        <v>698</v>
      </c>
      <c r="B107" s="437" t="s">
        <v>699</v>
      </c>
      <c r="C107" s="437" t="s">
        <v>382</v>
      </c>
      <c r="D107" s="437" t="s">
        <v>677</v>
      </c>
      <c r="E107" s="437" t="s">
        <v>700</v>
      </c>
      <c r="F107" s="437" t="s">
        <v>715</v>
      </c>
      <c r="G107" s="437" t="s">
        <v>716</v>
      </c>
      <c r="H107" s="440">
        <v>13</v>
      </c>
      <c r="I107" s="440">
        <v>4186</v>
      </c>
      <c r="J107" s="437">
        <v>0.65765907305577376</v>
      </c>
      <c r="K107" s="437">
        <v>322</v>
      </c>
      <c r="L107" s="440">
        <v>19</v>
      </c>
      <c r="M107" s="440">
        <v>6365</v>
      </c>
      <c r="N107" s="437">
        <v>1</v>
      </c>
      <c r="O107" s="437">
        <v>335</v>
      </c>
      <c r="P107" s="440">
        <v>8</v>
      </c>
      <c r="Q107" s="440">
        <v>2688</v>
      </c>
      <c r="R107" s="509">
        <v>0.4223095051060487</v>
      </c>
      <c r="S107" s="441">
        <v>336</v>
      </c>
    </row>
    <row r="108" spans="1:19" ht="14.4" customHeight="1" x14ac:dyDescent="0.3">
      <c r="A108" s="436" t="s">
        <v>698</v>
      </c>
      <c r="B108" s="437" t="s">
        <v>699</v>
      </c>
      <c r="C108" s="437" t="s">
        <v>382</v>
      </c>
      <c r="D108" s="437" t="s">
        <v>677</v>
      </c>
      <c r="E108" s="437" t="s">
        <v>700</v>
      </c>
      <c r="F108" s="437" t="s">
        <v>717</v>
      </c>
      <c r="G108" s="437" t="s">
        <v>718</v>
      </c>
      <c r="H108" s="440"/>
      <c r="I108" s="440"/>
      <c r="J108" s="437"/>
      <c r="K108" s="437"/>
      <c r="L108" s="440"/>
      <c r="M108" s="440"/>
      <c r="N108" s="437"/>
      <c r="O108" s="437"/>
      <c r="P108" s="440">
        <v>1</v>
      </c>
      <c r="Q108" s="440">
        <v>459</v>
      </c>
      <c r="R108" s="509"/>
      <c r="S108" s="441">
        <v>459</v>
      </c>
    </row>
    <row r="109" spans="1:19" ht="14.4" customHeight="1" x14ac:dyDescent="0.3">
      <c r="A109" s="436" t="s">
        <v>698</v>
      </c>
      <c r="B109" s="437" t="s">
        <v>699</v>
      </c>
      <c r="C109" s="437" t="s">
        <v>382</v>
      </c>
      <c r="D109" s="437" t="s">
        <v>677</v>
      </c>
      <c r="E109" s="437" t="s">
        <v>700</v>
      </c>
      <c r="F109" s="437" t="s">
        <v>719</v>
      </c>
      <c r="G109" s="437" t="s">
        <v>720</v>
      </c>
      <c r="H109" s="440">
        <v>120</v>
      </c>
      <c r="I109" s="440">
        <v>40920</v>
      </c>
      <c r="J109" s="437">
        <v>0.54031927957429393</v>
      </c>
      <c r="K109" s="437">
        <v>341</v>
      </c>
      <c r="L109" s="440">
        <v>217</v>
      </c>
      <c r="M109" s="440">
        <v>75733</v>
      </c>
      <c r="N109" s="437">
        <v>1</v>
      </c>
      <c r="O109" s="437">
        <v>349</v>
      </c>
      <c r="P109" s="440">
        <v>144</v>
      </c>
      <c r="Q109" s="440">
        <v>50256</v>
      </c>
      <c r="R109" s="509">
        <v>0.66359447004608296</v>
      </c>
      <c r="S109" s="441">
        <v>349</v>
      </c>
    </row>
    <row r="110" spans="1:19" ht="14.4" customHeight="1" x14ac:dyDescent="0.3">
      <c r="A110" s="436" t="s">
        <v>698</v>
      </c>
      <c r="B110" s="437" t="s">
        <v>699</v>
      </c>
      <c r="C110" s="437" t="s">
        <v>382</v>
      </c>
      <c r="D110" s="437" t="s">
        <v>677</v>
      </c>
      <c r="E110" s="437" t="s">
        <v>700</v>
      </c>
      <c r="F110" s="437" t="s">
        <v>741</v>
      </c>
      <c r="G110" s="437" t="s">
        <v>742</v>
      </c>
      <c r="H110" s="440">
        <v>54</v>
      </c>
      <c r="I110" s="440">
        <v>15390</v>
      </c>
      <c r="J110" s="437">
        <v>1.6330645161290323</v>
      </c>
      <c r="K110" s="437">
        <v>285</v>
      </c>
      <c r="L110" s="440">
        <v>31</v>
      </c>
      <c r="M110" s="440">
        <v>9424</v>
      </c>
      <c r="N110" s="437">
        <v>1</v>
      </c>
      <c r="O110" s="437">
        <v>304</v>
      </c>
      <c r="P110" s="440">
        <v>14</v>
      </c>
      <c r="Q110" s="440">
        <v>4270</v>
      </c>
      <c r="R110" s="509">
        <v>0.45309847198641767</v>
      </c>
      <c r="S110" s="441">
        <v>305</v>
      </c>
    </row>
    <row r="111" spans="1:19" ht="14.4" customHeight="1" x14ac:dyDescent="0.3">
      <c r="A111" s="436" t="s">
        <v>698</v>
      </c>
      <c r="B111" s="437" t="s">
        <v>699</v>
      </c>
      <c r="C111" s="437" t="s">
        <v>382</v>
      </c>
      <c r="D111" s="437" t="s">
        <v>677</v>
      </c>
      <c r="E111" s="437" t="s">
        <v>700</v>
      </c>
      <c r="F111" s="437" t="s">
        <v>745</v>
      </c>
      <c r="G111" s="437" t="s">
        <v>746</v>
      </c>
      <c r="H111" s="440">
        <v>111</v>
      </c>
      <c r="I111" s="440">
        <v>51282</v>
      </c>
      <c r="J111" s="437">
        <v>1.1534412955465587</v>
      </c>
      <c r="K111" s="437">
        <v>462</v>
      </c>
      <c r="L111" s="440">
        <v>90</v>
      </c>
      <c r="M111" s="440">
        <v>44460</v>
      </c>
      <c r="N111" s="437">
        <v>1</v>
      </c>
      <c r="O111" s="437">
        <v>494</v>
      </c>
      <c r="P111" s="440">
        <v>54</v>
      </c>
      <c r="Q111" s="440">
        <v>26676</v>
      </c>
      <c r="R111" s="509">
        <v>0.6</v>
      </c>
      <c r="S111" s="441">
        <v>494</v>
      </c>
    </row>
    <row r="112" spans="1:19" ht="14.4" customHeight="1" x14ac:dyDescent="0.3">
      <c r="A112" s="436" t="s">
        <v>698</v>
      </c>
      <c r="B112" s="437" t="s">
        <v>699</v>
      </c>
      <c r="C112" s="437" t="s">
        <v>382</v>
      </c>
      <c r="D112" s="437" t="s">
        <v>677</v>
      </c>
      <c r="E112" s="437" t="s">
        <v>700</v>
      </c>
      <c r="F112" s="437" t="s">
        <v>747</v>
      </c>
      <c r="G112" s="437" t="s">
        <v>748</v>
      </c>
      <c r="H112" s="440">
        <v>173</v>
      </c>
      <c r="I112" s="440">
        <v>61588</v>
      </c>
      <c r="J112" s="437">
        <v>1.3643774922463447</v>
      </c>
      <c r="K112" s="437">
        <v>356</v>
      </c>
      <c r="L112" s="440">
        <v>122</v>
      </c>
      <c r="M112" s="440">
        <v>45140</v>
      </c>
      <c r="N112" s="437">
        <v>1</v>
      </c>
      <c r="O112" s="437">
        <v>370</v>
      </c>
      <c r="P112" s="440">
        <v>58</v>
      </c>
      <c r="Q112" s="440">
        <v>21460</v>
      </c>
      <c r="R112" s="509">
        <v>0.47540983606557374</v>
      </c>
      <c r="S112" s="441">
        <v>370</v>
      </c>
    </row>
    <row r="113" spans="1:19" ht="14.4" customHeight="1" x14ac:dyDescent="0.3">
      <c r="A113" s="436" t="s">
        <v>698</v>
      </c>
      <c r="B113" s="437" t="s">
        <v>699</v>
      </c>
      <c r="C113" s="437" t="s">
        <v>382</v>
      </c>
      <c r="D113" s="437" t="s">
        <v>677</v>
      </c>
      <c r="E113" s="437" t="s">
        <v>700</v>
      </c>
      <c r="F113" s="437" t="s">
        <v>749</v>
      </c>
      <c r="G113" s="437" t="s">
        <v>750</v>
      </c>
      <c r="H113" s="440">
        <v>19</v>
      </c>
      <c r="I113" s="440">
        <v>55423</v>
      </c>
      <c r="J113" s="437">
        <v>1.1155998389694042</v>
      </c>
      <c r="K113" s="437">
        <v>2917</v>
      </c>
      <c r="L113" s="440">
        <v>16</v>
      </c>
      <c r="M113" s="440">
        <v>49680</v>
      </c>
      <c r="N113" s="437">
        <v>1</v>
      </c>
      <c r="O113" s="437">
        <v>3105</v>
      </c>
      <c r="P113" s="440">
        <v>10</v>
      </c>
      <c r="Q113" s="440">
        <v>31080</v>
      </c>
      <c r="R113" s="509">
        <v>0.62560386473429952</v>
      </c>
      <c r="S113" s="441">
        <v>3108</v>
      </c>
    </row>
    <row r="114" spans="1:19" ht="14.4" customHeight="1" x14ac:dyDescent="0.3">
      <c r="A114" s="436" t="s">
        <v>698</v>
      </c>
      <c r="B114" s="437" t="s">
        <v>699</v>
      </c>
      <c r="C114" s="437" t="s">
        <v>382</v>
      </c>
      <c r="D114" s="437" t="s">
        <v>677</v>
      </c>
      <c r="E114" s="437" t="s">
        <v>700</v>
      </c>
      <c r="F114" s="437" t="s">
        <v>753</v>
      </c>
      <c r="G114" s="437" t="s">
        <v>754</v>
      </c>
      <c r="H114" s="440">
        <v>49</v>
      </c>
      <c r="I114" s="440">
        <v>5145</v>
      </c>
      <c r="J114" s="437">
        <v>3.310810810810811</v>
      </c>
      <c r="K114" s="437">
        <v>105</v>
      </c>
      <c r="L114" s="440">
        <v>14</v>
      </c>
      <c r="M114" s="440">
        <v>1554</v>
      </c>
      <c r="N114" s="437">
        <v>1</v>
      </c>
      <c r="O114" s="437">
        <v>111</v>
      </c>
      <c r="P114" s="440">
        <v>10</v>
      </c>
      <c r="Q114" s="440">
        <v>1110</v>
      </c>
      <c r="R114" s="509">
        <v>0.7142857142857143</v>
      </c>
      <c r="S114" s="441">
        <v>111</v>
      </c>
    </row>
    <row r="115" spans="1:19" ht="14.4" customHeight="1" x14ac:dyDescent="0.3">
      <c r="A115" s="436" t="s">
        <v>698</v>
      </c>
      <c r="B115" s="437" t="s">
        <v>699</v>
      </c>
      <c r="C115" s="437" t="s">
        <v>382</v>
      </c>
      <c r="D115" s="437" t="s">
        <v>677</v>
      </c>
      <c r="E115" s="437" t="s">
        <v>700</v>
      </c>
      <c r="F115" s="437" t="s">
        <v>755</v>
      </c>
      <c r="G115" s="437" t="s">
        <v>756</v>
      </c>
      <c r="H115" s="440">
        <v>41</v>
      </c>
      <c r="I115" s="440">
        <v>4797</v>
      </c>
      <c r="J115" s="437">
        <v>3.8376000000000001</v>
      </c>
      <c r="K115" s="437">
        <v>117</v>
      </c>
      <c r="L115" s="440">
        <v>10</v>
      </c>
      <c r="M115" s="440">
        <v>1250</v>
      </c>
      <c r="N115" s="437">
        <v>1</v>
      </c>
      <c r="O115" s="437">
        <v>125</v>
      </c>
      <c r="P115" s="440">
        <v>8</v>
      </c>
      <c r="Q115" s="440">
        <v>1000</v>
      </c>
      <c r="R115" s="509">
        <v>0.8</v>
      </c>
      <c r="S115" s="441">
        <v>125</v>
      </c>
    </row>
    <row r="116" spans="1:19" ht="14.4" customHeight="1" x14ac:dyDescent="0.3">
      <c r="A116" s="436" t="s">
        <v>698</v>
      </c>
      <c r="B116" s="437" t="s">
        <v>699</v>
      </c>
      <c r="C116" s="437" t="s">
        <v>382</v>
      </c>
      <c r="D116" s="437" t="s">
        <v>677</v>
      </c>
      <c r="E116" s="437" t="s">
        <v>700</v>
      </c>
      <c r="F116" s="437" t="s">
        <v>759</v>
      </c>
      <c r="G116" s="437" t="s">
        <v>760</v>
      </c>
      <c r="H116" s="440">
        <v>13</v>
      </c>
      <c r="I116" s="440">
        <v>16484</v>
      </c>
      <c r="J116" s="437">
        <v>1.4275569411968476</v>
      </c>
      <c r="K116" s="437">
        <v>1268</v>
      </c>
      <c r="L116" s="440">
        <v>9</v>
      </c>
      <c r="M116" s="440">
        <v>11547</v>
      </c>
      <c r="N116" s="437">
        <v>1</v>
      </c>
      <c r="O116" s="437">
        <v>1283</v>
      </c>
      <c r="P116" s="440">
        <v>6</v>
      </c>
      <c r="Q116" s="440">
        <v>7710</v>
      </c>
      <c r="R116" s="509">
        <v>0.6677058976357495</v>
      </c>
      <c r="S116" s="441">
        <v>1285</v>
      </c>
    </row>
    <row r="117" spans="1:19" ht="14.4" customHeight="1" x14ac:dyDescent="0.3">
      <c r="A117" s="436" t="s">
        <v>698</v>
      </c>
      <c r="B117" s="437" t="s">
        <v>699</v>
      </c>
      <c r="C117" s="437" t="s">
        <v>382</v>
      </c>
      <c r="D117" s="437" t="s">
        <v>677</v>
      </c>
      <c r="E117" s="437" t="s">
        <v>700</v>
      </c>
      <c r="F117" s="437" t="s">
        <v>761</v>
      </c>
      <c r="G117" s="437" t="s">
        <v>762</v>
      </c>
      <c r="H117" s="440">
        <v>55</v>
      </c>
      <c r="I117" s="440">
        <v>24035</v>
      </c>
      <c r="J117" s="437">
        <v>3.1004901960784315</v>
      </c>
      <c r="K117" s="437">
        <v>437</v>
      </c>
      <c r="L117" s="440">
        <v>17</v>
      </c>
      <c r="M117" s="440">
        <v>7752</v>
      </c>
      <c r="N117" s="437">
        <v>1</v>
      </c>
      <c r="O117" s="437">
        <v>456</v>
      </c>
      <c r="P117" s="440">
        <v>15</v>
      </c>
      <c r="Q117" s="440">
        <v>6840</v>
      </c>
      <c r="R117" s="509">
        <v>0.88235294117647056</v>
      </c>
      <c r="S117" s="441">
        <v>456</v>
      </c>
    </row>
    <row r="118" spans="1:19" ht="14.4" customHeight="1" x14ac:dyDescent="0.3">
      <c r="A118" s="436" t="s">
        <v>698</v>
      </c>
      <c r="B118" s="437" t="s">
        <v>699</v>
      </c>
      <c r="C118" s="437" t="s">
        <v>382</v>
      </c>
      <c r="D118" s="437" t="s">
        <v>677</v>
      </c>
      <c r="E118" s="437" t="s">
        <v>700</v>
      </c>
      <c r="F118" s="437" t="s">
        <v>763</v>
      </c>
      <c r="G118" s="437" t="s">
        <v>764</v>
      </c>
      <c r="H118" s="440">
        <v>272</v>
      </c>
      <c r="I118" s="440">
        <v>14688</v>
      </c>
      <c r="J118" s="437">
        <v>1.3328493647912885</v>
      </c>
      <c r="K118" s="437">
        <v>54</v>
      </c>
      <c r="L118" s="440">
        <v>190</v>
      </c>
      <c r="M118" s="440">
        <v>11020</v>
      </c>
      <c r="N118" s="437">
        <v>1</v>
      </c>
      <c r="O118" s="437">
        <v>58</v>
      </c>
      <c r="P118" s="440">
        <v>56</v>
      </c>
      <c r="Q118" s="440">
        <v>3248</v>
      </c>
      <c r="R118" s="509">
        <v>0.29473684210526313</v>
      </c>
      <c r="S118" s="441">
        <v>58</v>
      </c>
    </row>
    <row r="119" spans="1:19" ht="14.4" customHeight="1" x14ac:dyDescent="0.3">
      <c r="A119" s="436" t="s">
        <v>698</v>
      </c>
      <c r="B119" s="437" t="s">
        <v>699</v>
      </c>
      <c r="C119" s="437" t="s">
        <v>382</v>
      </c>
      <c r="D119" s="437" t="s">
        <v>677</v>
      </c>
      <c r="E119" s="437" t="s">
        <v>700</v>
      </c>
      <c r="F119" s="437" t="s">
        <v>765</v>
      </c>
      <c r="G119" s="437" t="s">
        <v>766</v>
      </c>
      <c r="H119" s="440"/>
      <c r="I119" s="440"/>
      <c r="J119" s="437"/>
      <c r="K119" s="437"/>
      <c r="L119" s="440"/>
      <c r="M119" s="440"/>
      <c r="N119" s="437"/>
      <c r="O119" s="437"/>
      <c r="P119" s="440">
        <v>6</v>
      </c>
      <c r="Q119" s="440">
        <v>13038</v>
      </c>
      <c r="R119" s="509"/>
      <c r="S119" s="441">
        <v>2173</v>
      </c>
    </row>
    <row r="120" spans="1:19" ht="14.4" customHeight="1" x14ac:dyDescent="0.3">
      <c r="A120" s="436" t="s">
        <v>698</v>
      </c>
      <c r="B120" s="437" t="s">
        <v>699</v>
      </c>
      <c r="C120" s="437" t="s">
        <v>382</v>
      </c>
      <c r="D120" s="437" t="s">
        <v>677</v>
      </c>
      <c r="E120" s="437" t="s">
        <v>700</v>
      </c>
      <c r="F120" s="437" t="s">
        <v>771</v>
      </c>
      <c r="G120" s="437" t="s">
        <v>772</v>
      </c>
      <c r="H120" s="440">
        <v>173</v>
      </c>
      <c r="I120" s="440">
        <v>29237</v>
      </c>
      <c r="J120" s="437">
        <v>0.90307335907335906</v>
      </c>
      <c r="K120" s="437">
        <v>169</v>
      </c>
      <c r="L120" s="440">
        <v>185</v>
      </c>
      <c r="M120" s="440">
        <v>32375</v>
      </c>
      <c r="N120" s="437">
        <v>1</v>
      </c>
      <c r="O120" s="437">
        <v>175</v>
      </c>
      <c r="P120" s="440">
        <v>158</v>
      </c>
      <c r="Q120" s="440">
        <v>27808</v>
      </c>
      <c r="R120" s="509">
        <v>0.85893436293436298</v>
      </c>
      <c r="S120" s="441">
        <v>176</v>
      </c>
    </row>
    <row r="121" spans="1:19" ht="14.4" customHeight="1" x14ac:dyDescent="0.3">
      <c r="A121" s="436" t="s">
        <v>698</v>
      </c>
      <c r="B121" s="437" t="s">
        <v>699</v>
      </c>
      <c r="C121" s="437" t="s">
        <v>382</v>
      </c>
      <c r="D121" s="437" t="s">
        <v>677</v>
      </c>
      <c r="E121" s="437" t="s">
        <v>700</v>
      </c>
      <c r="F121" s="437" t="s">
        <v>777</v>
      </c>
      <c r="G121" s="437" t="s">
        <v>778</v>
      </c>
      <c r="H121" s="440">
        <v>1</v>
      </c>
      <c r="I121" s="440">
        <v>163</v>
      </c>
      <c r="J121" s="437"/>
      <c r="K121" s="437">
        <v>163</v>
      </c>
      <c r="L121" s="440"/>
      <c r="M121" s="440"/>
      <c r="N121" s="437"/>
      <c r="O121" s="437"/>
      <c r="P121" s="440">
        <v>2</v>
      </c>
      <c r="Q121" s="440">
        <v>340</v>
      </c>
      <c r="R121" s="509"/>
      <c r="S121" s="441">
        <v>170</v>
      </c>
    </row>
    <row r="122" spans="1:19" ht="14.4" customHeight="1" x14ac:dyDescent="0.3">
      <c r="A122" s="436" t="s">
        <v>698</v>
      </c>
      <c r="B122" s="437" t="s">
        <v>699</v>
      </c>
      <c r="C122" s="437" t="s">
        <v>382</v>
      </c>
      <c r="D122" s="437" t="s">
        <v>677</v>
      </c>
      <c r="E122" s="437" t="s">
        <v>700</v>
      </c>
      <c r="F122" s="437" t="s">
        <v>781</v>
      </c>
      <c r="G122" s="437" t="s">
        <v>782</v>
      </c>
      <c r="H122" s="440">
        <v>42</v>
      </c>
      <c r="I122" s="440">
        <v>42336</v>
      </c>
      <c r="J122" s="437">
        <v>0.95171297545184785</v>
      </c>
      <c r="K122" s="437">
        <v>1008</v>
      </c>
      <c r="L122" s="440">
        <v>44</v>
      </c>
      <c r="M122" s="440">
        <v>44484</v>
      </c>
      <c r="N122" s="437">
        <v>1</v>
      </c>
      <c r="O122" s="437">
        <v>1011</v>
      </c>
      <c r="P122" s="440">
        <v>36</v>
      </c>
      <c r="Q122" s="440">
        <v>36432</v>
      </c>
      <c r="R122" s="509">
        <v>0.81899109792284863</v>
      </c>
      <c r="S122" s="441">
        <v>1012</v>
      </c>
    </row>
    <row r="123" spans="1:19" ht="14.4" customHeight="1" x14ac:dyDescent="0.3">
      <c r="A123" s="436" t="s">
        <v>698</v>
      </c>
      <c r="B123" s="437" t="s">
        <v>699</v>
      </c>
      <c r="C123" s="437" t="s">
        <v>382</v>
      </c>
      <c r="D123" s="437" t="s">
        <v>677</v>
      </c>
      <c r="E123" s="437" t="s">
        <v>700</v>
      </c>
      <c r="F123" s="437" t="s">
        <v>785</v>
      </c>
      <c r="G123" s="437" t="s">
        <v>786</v>
      </c>
      <c r="H123" s="440">
        <v>86</v>
      </c>
      <c r="I123" s="440">
        <v>194704</v>
      </c>
      <c r="J123" s="437">
        <v>1.3472274117435408</v>
      </c>
      <c r="K123" s="437">
        <v>2264</v>
      </c>
      <c r="L123" s="440">
        <v>63</v>
      </c>
      <c r="M123" s="440">
        <v>144522</v>
      </c>
      <c r="N123" s="437">
        <v>1</v>
      </c>
      <c r="O123" s="437">
        <v>2294</v>
      </c>
      <c r="P123" s="440">
        <v>47</v>
      </c>
      <c r="Q123" s="440">
        <v>107959</v>
      </c>
      <c r="R123" s="509">
        <v>0.74700737603963407</v>
      </c>
      <c r="S123" s="441">
        <v>2297</v>
      </c>
    </row>
    <row r="124" spans="1:19" ht="14.4" customHeight="1" x14ac:dyDescent="0.3">
      <c r="A124" s="436" t="s">
        <v>698</v>
      </c>
      <c r="B124" s="437" t="s">
        <v>699</v>
      </c>
      <c r="C124" s="437" t="s">
        <v>382</v>
      </c>
      <c r="D124" s="437" t="s">
        <v>677</v>
      </c>
      <c r="E124" s="437" t="s">
        <v>700</v>
      </c>
      <c r="F124" s="437" t="s">
        <v>787</v>
      </c>
      <c r="G124" s="437" t="s">
        <v>788</v>
      </c>
      <c r="H124" s="440"/>
      <c r="I124" s="440"/>
      <c r="J124" s="437"/>
      <c r="K124" s="437"/>
      <c r="L124" s="440">
        <v>1</v>
      </c>
      <c r="M124" s="440">
        <v>263</v>
      </c>
      <c r="N124" s="437">
        <v>1</v>
      </c>
      <c r="O124" s="437">
        <v>263</v>
      </c>
      <c r="P124" s="440"/>
      <c r="Q124" s="440"/>
      <c r="R124" s="509"/>
      <c r="S124" s="441"/>
    </row>
    <row r="125" spans="1:19" ht="14.4" customHeight="1" x14ac:dyDescent="0.3">
      <c r="A125" s="436" t="s">
        <v>698</v>
      </c>
      <c r="B125" s="437" t="s">
        <v>699</v>
      </c>
      <c r="C125" s="437" t="s">
        <v>382</v>
      </c>
      <c r="D125" s="437" t="s">
        <v>677</v>
      </c>
      <c r="E125" s="437" t="s">
        <v>700</v>
      </c>
      <c r="F125" s="437" t="s">
        <v>789</v>
      </c>
      <c r="G125" s="437" t="s">
        <v>790</v>
      </c>
      <c r="H125" s="440">
        <v>85</v>
      </c>
      <c r="I125" s="440">
        <v>171020</v>
      </c>
      <c r="J125" s="437">
        <v>0.81929673277761805</v>
      </c>
      <c r="K125" s="437">
        <v>2012</v>
      </c>
      <c r="L125" s="440">
        <v>98</v>
      </c>
      <c r="M125" s="440">
        <v>208740</v>
      </c>
      <c r="N125" s="437">
        <v>1</v>
      </c>
      <c r="O125" s="437">
        <v>2130</v>
      </c>
      <c r="P125" s="440">
        <v>33</v>
      </c>
      <c r="Q125" s="440">
        <v>70323</v>
      </c>
      <c r="R125" s="509">
        <v>0.33689278528312733</v>
      </c>
      <c r="S125" s="441">
        <v>2131</v>
      </c>
    </row>
    <row r="126" spans="1:19" ht="14.4" customHeight="1" x14ac:dyDescent="0.3">
      <c r="A126" s="436" t="s">
        <v>698</v>
      </c>
      <c r="B126" s="437" t="s">
        <v>699</v>
      </c>
      <c r="C126" s="437" t="s">
        <v>382</v>
      </c>
      <c r="D126" s="437" t="s">
        <v>677</v>
      </c>
      <c r="E126" s="437" t="s">
        <v>700</v>
      </c>
      <c r="F126" s="437" t="s">
        <v>802</v>
      </c>
      <c r="G126" s="437" t="s">
        <v>803</v>
      </c>
      <c r="H126" s="440">
        <v>11</v>
      </c>
      <c r="I126" s="440">
        <v>2959</v>
      </c>
      <c r="J126" s="437">
        <v>0.73387896825396826</v>
      </c>
      <c r="K126" s="437">
        <v>269</v>
      </c>
      <c r="L126" s="440">
        <v>14</v>
      </c>
      <c r="M126" s="440">
        <v>4032</v>
      </c>
      <c r="N126" s="437">
        <v>1</v>
      </c>
      <c r="O126" s="437">
        <v>288</v>
      </c>
      <c r="P126" s="440">
        <v>6</v>
      </c>
      <c r="Q126" s="440">
        <v>1734</v>
      </c>
      <c r="R126" s="509">
        <v>0.43005952380952384</v>
      </c>
      <c r="S126" s="441">
        <v>289</v>
      </c>
    </row>
    <row r="127" spans="1:19" ht="14.4" customHeight="1" x14ac:dyDescent="0.3">
      <c r="A127" s="436" t="s">
        <v>698</v>
      </c>
      <c r="B127" s="437" t="s">
        <v>699</v>
      </c>
      <c r="C127" s="437" t="s">
        <v>382</v>
      </c>
      <c r="D127" s="437" t="s">
        <v>677</v>
      </c>
      <c r="E127" s="437" t="s">
        <v>700</v>
      </c>
      <c r="F127" s="437" t="s">
        <v>804</v>
      </c>
      <c r="G127" s="437" t="s">
        <v>805</v>
      </c>
      <c r="H127" s="440">
        <v>3</v>
      </c>
      <c r="I127" s="440">
        <v>3150</v>
      </c>
      <c r="J127" s="437"/>
      <c r="K127" s="437">
        <v>1050</v>
      </c>
      <c r="L127" s="440"/>
      <c r="M127" s="440"/>
      <c r="N127" s="437"/>
      <c r="O127" s="437"/>
      <c r="P127" s="440"/>
      <c r="Q127" s="440"/>
      <c r="R127" s="509"/>
      <c r="S127" s="441"/>
    </row>
    <row r="128" spans="1:19" ht="14.4" customHeight="1" x14ac:dyDescent="0.3">
      <c r="A128" s="436" t="s">
        <v>698</v>
      </c>
      <c r="B128" s="437" t="s">
        <v>699</v>
      </c>
      <c r="C128" s="437" t="s">
        <v>382</v>
      </c>
      <c r="D128" s="437" t="s">
        <v>677</v>
      </c>
      <c r="E128" s="437" t="s">
        <v>700</v>
      </c>
      <c r="F128" s="437" t="s">
        <v>810</v>
      </c>
      <c r="G128" s="437" t="s">
        <v>811</v>
      </c>
      <c r="H128" s="440"/>
      <c r="I128" s="440"/>
      <c r="J128" s="437"/>
      <c r="K128" s="437"/>
      <c r="L128" s="440"/>
      <c r="M128" s="440"/>
      <c r="N128" s="437"/>
      <c r="O128" s="437"/>
      <c r="P128" s="440">
        <v>6</v>
      </c>
      <c r="Q128" s="440">
        <v>0</v>
      </c>
      <c r="R128" s="509"/>
      <c r="S128" s="441">
        <v>0</v>
      </c>
    </row>
    <row r="129" spans="1:19" ht="14.4" customHeight="1" x14ac:dyDescent="0.3">
      <c r="A129" s="436" t="s">
        <v>698</v>
      </c>
      <c r="B129" s="437" t="s">
        <v>699</v>
      </c>
      <c r="C129" s="437" t="s">
        <v>382</v>
      </c>
      <c r="D129" s="437" t="s">
        <v>678</v>
      </c>
      <c r="E129" s="437" t="s">
        <v>700</v>
      </c>
      <c r="F129" s="437" t="s">
        <v>701</v>
      </c>
      <c r="G129" s="437" t="s">
        <v>702</v>
      </c>
      <c r="H129" s="440">
        <v>374</v>
      </c>
      <c r="I129" s="440">
        <v>20196</v>
      </c>
      <c r="J129" s="437">
        <v>0.95661235316407733</v>
      </c>
      <c r="K129" s="437">
        <v>54</v>
      </c>
      <c r="L129" s="440">
        <v>364</v>
      </c>
      <c r="M129" s="440">
        <v>21112</v>
      </c>
      <c r="N129" s="437">
        <v>1</v>
      </c>
      <c r="O129" s="437">
        <v>58</v>
      </c>
      <c r="P129" s="440">
        <v>72</v>
      </c>
      <c r="Q129" s="440">
        <v>4176</v>
      </c>
      <c r="R129" s="509">
        <v>0.19780219780219779</v>
      </c>
      <c r="S129" s="441">
        <v>58</v>
      </c>
    </row>
    <row r="130" spans="1:19" ht="14.4" customHeight="1" x14ac:dyDescent="0.3">
      <c r="A130" s="436" t="s">
        <v>698</v>
      </c>
      <c r="B130" s="437" t="s">
        <v>699</v>
      </c>
      <c r="C130" s="437" t="s">
        <v>382</v>
      </c>
      <c r="D130" s="437" t="s">
        <v>678</v>
      </c>
      <c r="E130" s="437" t="s">
        <v>700</v>
      </c>
      <c r="F130" s="437" t="s">
        <v>703</v>
      </c>
      <c r="G130" s="437" t="s">
        <v>704</v>
      </c>
      <c r="H130" s="440">
        <v>20</v>
      </c>
      <c r="I130" s="440">
        <v>2460</v>
      </c>
      <c r="J130" s="437">
        <v>0.72225484439224896</v>
      </c>
      <c r="K130" s="437">
        <v>123</v>
      </c>
      <c r="L130" s="440">
        <v>26</v>
      </c>
      <c r="M130" s="440">
        <v>3406</v>
      </c>
      <c r="N130" s="437">
        <v>1</v>
      </c>
      <c r="O130" s="437">
        <v>131</v>
      </c>
      <c r="P130" s="440">
        <v>4</v>
      </c>
      <c r="Q130" s="440">
        <v>524</v>
      </c>
      <c r="R130" s="509">
        <v>0.15384615384615385</v>
      </c>
      <c r="S130" s="441">
        <v>131</v>
      </c>
    </row>
    <row r="131" spans="1:19" ht="14.4" customHeight="1" x14ac:dyDescent="0.3">
      <c r="A131" s="436" t="s">
        <v>698</v>
      </c>
      <c r="B131" s="437" t="s">
        <v>699</v>
      </c>
      <c r="C131" s="437" t="s">
        <v>382</v>
      </c>
      <c r="D131" s="437" t="s">
        <v>678</v>
      </c>
      <c r="E131" s="437" t="s">
        <v>700</v>
      </c>
      <c r="F131" s="437" t="s">
        <v>709</v>
      </c>
      <c r="G131" s="437" t="s">
        <v>710</v>
      </c>
      <c r="H131" s="440"/>
      <c r="I131" s="440"/>
      <c r="J131" s="437"/>
      <c r="K131" s="437"/>
      <c r="L131" s="440">
        <v>1</v>
      </c>
      <c r="M131" s="440">
        <v>407</v>
      </c>
      <c r="N131" s="437">
        <v>1</v>
      </c>
      <c r="O131" s="437">
        <v>407</v>
      </c>
      <c r="P131" s="440"/>
      <c r="Q131" s="440"/>
      <c r="R131" s="509"/>
      <c r="S131" s="441"/>
    </row>
    <row r="132" spans="1:19" ht="14.4" customHeight="1" x14ac:dyDescent="0.3">
      <c r="A132" s="436" t="s">
        <v>698</v>
      </c>
      <c r="B132" s="437" t="s">
        <v>699</v>
      </c>
      <c r="C132" s="437" t="s">
        <v>382</v>
      </c>
      <c r="D132" s="437" t="s">
        <v>678</v>
      </c>
      <c r="E132" s="437" t="s">
        <v>700</v>
      </c>
      <c r="F132" s="437" t="s">
        <v>711</v>
      </c>
      <c r="G132" s="437" t="s">
        <v>712</v>
      </c>
      <c r="H132" s="440">
        <v>71</v>
      </c>
      <c r="I132" s="440">
        <v>12212</v>
      </c>
      <c r="J132" s="437">
        <v>0.86358814793861816</v>
      </c>
      <c r="K132" s="437">
        <v>172</v>
      </c>
      <c r="L132" s="440">
        <v>79</v>
      </c>
      <c r="M132" s="440">
        <v>14141</v>
      </c>
      <c r="N132" s="437">
        <v>1</v>
      </c>
      <c r="O132" s="437">
        <v>179</v>
      </c>
      <c r="P132" s="440">
        <v>23</v>
      </c>
      <c r="Q132" s="440">
        <v>4140</v>
      </c>
      <c r="R132" s="509">
        <v>0.29276571671027507</v>
      </c>
      <c r="S132" s="441">
        <v>180</v>
      </c>
    </row>
    <row r="133" spans="1:19" ht="14.4" customHeight="1" x14ac:dyDescent="0.3">
      <c r="A133" s="436" t="s">
        <v>698</v>
      </c>
      <c r="B133" s="437" t="s">
        <v>699</v>
      </c>
      <c r="C133" s="437" t="s">
        <v>382</v>
      </c>
      <c r="D133" s="437" t="s">
        <v>678</v>
      </c>
      <c r="E133" s="437" t="s">
        <v>700</v>
      </c>
      <c r="F133" s="437" t="s">
        <v>713</v>
      </c>
      <c r="G133" s="437" t="s">
        <v>714</v>
      </c>
      <c r="H133" s="440">
        <v>2</v>
      </c>
      <c r="I133" s="440">
        <v>1066</v>
      </c>
      <c r="J133" s="437"/>
      <c r="K133" s="437">
        <v>533</v>
      </c>
      <c r="L133" s="440"/>
      <c r="M133" s="440"/>
      <c r="N133" s="437"/>
      <c r="O133" s="437"/>
      <c r="P133" s="440"/>
      <c r="Q133" s="440"/>
      <c r="R133" s="509"/>
      <c r="S133" s="441"/>
    </row>
    <row r="134" spans="1:19" ht="14.4" customHeight="1" x14ac:dyDescent="0.3">
      <c r="A134" s="436" t="s">
        <v>698</v>
      </c>
      <c r="B134" s="437" t="s">
        <v>699</v>
      </c>
      <c r="C134" s="437" t="s">
        <v>382</v>
      </c>
      <c r="D134" s="437" t="s">
        <v>678</v>
      </c>
      <c r="E134" s="437" t="s">
        <v>700</v>
      </c>
      <c r="F134" s="437" t="s">
        <v>715</v>
      </c>
      <c r="G134" s="437" t="s">
        <v>716</v>
      </c>
      <c r="H134" s="440">
        <v>67</v>
      </c>
      <c r="I134" s="440">
        <v>21574</v>
      </c>
      <c r="J134" s="437">
        <v>0.74883720930232556</v>
      </c>
      <c r="K134" s="437">
        <v>322</v>
      </c>
      <c r="L134" s="440">
        <v>86</v>
      </c>
      <c r="M134" s="440">
        <v>28810</v>
      </c>
      <c r="N134" s="437">
        <v>1</v>
      </c>
      <c r="O134" s="437">
        <v>335</v>
      </c>
      <c r="P134" s="440">
        <v>24</v>
      </c>
      <c r="Q134" s="440">
        <v>8064</v>
      </c>
      <c r="R134" s="509">
        <v>0.27990281152377644</v>
      </c>
      <c r="S134" s="441">
        <v>336</v>
      </c>
    </row>
    <row r="135" spans="1:19" ht="14.4" customHeight="1" x14ac:dyDescent="0.3">
      <c r="A135" s="436" t="s">
        <v>698</v>
      </c>
      <c r="B135" s="437" t="s">
        <v>699</v>
      </c>
      <c r="C135" s="437" t="s">
        <v>382</v>
      </c>
      <c r="D135" s="437" t="s">
        <v>678</v>
      </c>
      <c r="E135" s="437" t="s">
        <v>700</v>
      </c>
      <c r="F135" s="437" t="s">
        <v>717</v>
      </c>
      <c r="G135" s="437" t="s">
        <v>718</v>
      </c>
      <c r="H135" s="440">
        <v>17</v>
      </c>
      <c r="I135" s="440">
        <v>7463</v>
      </c>
      <c r="J135" s="437">
        <v>1.3578966521106259</v>
      </c>
      <c r="K135" s="437">
        <v>439</v>
      </c>
      <c r="L135" s="440">
        <v>12</v>
      </c>
      <c r="M135" s="440">
        <v>5496</v>
      </c>
      <c r="N135" s="437">
        <v>1</v>
      </c>
      <c r="O135" s="437">
        <v>458</v>
      </c>
      <c r="P135" s="440">
        <v>3</v>
      </c>
      <c r="Q135" s="440">
        <v>1377</v>
      </c>
      <c r="R135" s="509">
        <v>0.25054585152838427</v>
      </c>
      <c r="S135" s="441">
        <v>459</v>
      </c>
    </row>
    <row r="136" spans="1:19" ht="14.4" customHeight="1" x14ac:dyDescent="0.3">
      <c r="A136" s="436" t="s">
        <v>698</v>
      </c>
      <c r="B136" s="437" t="s">
        <v>699</v>
      </c>
      <c r="C136" s="437" t="s">
        <v>382</v>
      </c>
      <c r="D136" s="437" t="s">
        <v>678</v>
      </c>
      <c r="E136" s="437" t="s">
        <v>700</v>
      </c>
      <c r="F136" s="437" t="s">
        <v>719</v>
      </c>
      <c r="G136" s="437" t="s">
        <v>720</v>
      </c>
      <c r="H136" s="440">
        <v>408</v>
      </c>
      <c r="I136" s="440">
        <v>139128</v>
      </c>
      <c r="J136" s="437">
        <v>0.87807833583681505</v>
      </c>
      <c r="K136" s="437">
        <v>341</v>
      </c>
      <c r="L136" s="440">
        <v>454</v>
      </c>
      <c r="M136" s="440">
        <v>158446</v>
      </c>
      <c r="N136" s="437">
        <v>1</v>
      </c>
      <c r="O136" s="437">
        <v>349</v>
      </c>
      <c r="P136" s="440">
        <v>113</v>
      </c>
      <c r="Q136" s="440">
        <v>39437</v>
      </c>
      <c r="R136" s="509">
        <v>0.24889867841409691</v>
      </c>
      <c r="S136" s="441">
        <v>349</v>
      </c>
    </row>
    <row r="137" spans="1:19" ht="14.4" customHeight="1" x14ac:dyDescent="0.3">
      <c r="A137" s="436" t="s">
        <v>698</v>
      </c>
      <c r="B137" s="437" t="s">
        <v>699</v>
      </c>
      <c r="C137" s="437" t="s">
        <v>382</v>
      </c>
      <c r="D137" s="437" t="s">
        <v>678</v>
      </c>
      <c r="E137" s="437" t="s">
        <v>700</v>
      </c>
      <c r="F137" s="437" t="s">
        <v>727</v>
      </c>
      <c r="G137" s="437" t="s">
        <v>728</v>
      </c>
      <c r="H137" s="440"/>
      <c r="I137" s="440"/>
      <c r="J137" s="437"/>
      <c r="K137" s="437"/>
      <c r="L137" s="440">
        <v>1</v>
      </c>
      <c r="M137" s="440">
        <v>117</v>
      </c>
      <c r="N137" s="437">
        <v>1</v>
      </c>
      <c r="O137" s="437">
        <v>117</v>
      </c>
      <c r="P137" s="440"/>
      <c r="Q137" s="440"/>
      <c r="R137" s="509"/>
      <c r="S137" s="441"/>
    </row>
    <row r="138" spans="1:19" ht="14.4" customHeight="1" x14ac:dyDescent="0.3">
      <c r="A138" s="436" t="s">
        <v>698</v>
      </c>
      <c r="B138" s="437" t="s">
        <v>699</v>
      </c>
      <c r="C138" s="437" t="s">
        <v>382</v>
      </c>
      <c r="D138" s="437" t="s">
        <v>678</v>
      </c>
      <c r="E138" s="437" t="s">
        <v>700</v>
      </c>
      <c r="F138" s="437" t="s">
        <v>733</v>
      </c>
      <c r="G138" s="437" t="s">
        <v>734</v>
      </c>
      <c r="H138" s="440"/>
      <c r="I138" s="440"/>
      <c r="J138" s="437"/>
      <c r="K138" s="437"/>
      <c r="L138" s="440">
        <v>1</v>
      </c>
      <c r="M138" s="440">
        <v>38</v>
      </c>
      <c r="N138" s="437">
        <v>1</v>
      </c>
      <c r="O138" s="437">
        <v>38</v>
      </c>
      <c r="P138" s="440"/>
      <c r="Q138" s="440"/>
      <c r="R138" s="509"/>
      <c r="S138" s="441"/>
    </row>
    <row r="139" spans="1:19" ht="14.4" customHeight="1" x14ac:dyDescent="0.3">
      <c r="A139" s="436" t="s">
        <v>698</v>
      </c>
      <c r="B139" s="437" t="s">
        <v>699</v>
      </c>
      <c r="C139" s="437" t="s">
        <v>382</v>
      </c>
      <c r="D139" s="437" t="s">
        <v>678</v>
      </c>
      <c r="E139" s="437" t="s">
        <v>700</v>
      </c>
      <c r="F139" s="437" t="s">
        <v>741</v>
      </c>
      <c r="G139" s="437" t="s">
        <v>742</v>
      </c>
      <c r="H139" s="440">
        <v>134</v>
      </c>
      <c r="I139" s="440">
        <v>38190</v>
      </c>
      <c r="J139" s="437">
        <v>1.7447916666666667</v>
      </c>
      <c r="K139" s="437">
        <v>285</v>
      </c>
      <c r="L139" s="440">
        <v>72</v>
      </c>
      <c r="M139" s="440">
        <v>21888</v>
      </c>
      <c r="N139" s="437">
        <v>1</v>
      </c>
      <c r="O139" s="437">
        <v>304</v>
      </c>
      <c r="P139" s="440">
        <v>22</v>
      </c>
      <c r="Q139" s="440">
        <v>6710</v>
      </c>
      <c r="R139" s="509">
        <v>0.30656067251461988</v>
      </c>
      <c r="S139" s="441">
        <v>305</v>
      </c>
    </row>
    <row r="140" spans="1:19" ht="14.4" customHeight="1" x14ac:dyDescent="0.3">
      <c r="A140" s="436" t="s">
        <v>698</v>
      </c>
      <c r="B140" s="437" t="s">
        <v>699</v>
      </c>
      <c r="C140" s="437" t="s">
        <v>382</v>
      </c>
      <c r="D140" s="437" t="s">
        <v>678</v>
      </c>
      <c r="E140" s="437" t="s">
        <v>700</v>
      </c>
      <c r="F140" s="437" t="s">
        <v>745</v>
      </c>
      <c r="G140" s="437" t="s">
        <v>746</v>
      </c>
      <c r="H140" s="440">
        <v>303</v>
      </c>
      <c r="I140" s="440">
        <v>139986</v>
      </c>
      <c r="J140" s="437">
        <v>1.3623676424789786</v>
      </c>
      <c r="K140" s="437">
        <v>462</v>
      </c>
      <c r="L140" s="440">
        <v>208</v>
      </c>
      <c r="M140" s="440">
        <v>102752</v>
      </c>
      <c r="N140" s="437">
        <v>1</v>
      </c>
      <c r="O140" s="437">
        <v>494</v>
      </c>
      <c r="P140" s="440">
        <v>85</v>
      </c>
      <c r="Q140" s="440">
        <v>41990</v>
      </c>
      <c r="R140" s="509">
        <v>0.40865384615384615</v>
      </c>
      <c r="S140" s="441">
        <v>494</v>
      </c>
    </row>
    <row r="141" spans="1:19" ht="14.4" customHeight="1" x14ac:dyDescent="0.3">
      <c r="A141" s="436" t="s">
        <v>698</v>
      </c>
      <c r="B141" s="437" t="s">
        <v>699</v>
      </c>
      <c r="C141" s="437" t="s">
        <v>382</v>
      </c>
      <c r="D141" s="437" t="s">
        <v>678</v>
      </c>
      <c r="E141" s="437" t="s">
        <v>700</v>
      </c>
      <c r="F141" s="437" t="s">
        <v>747</v>
      </c>
      <c r="G141" s="437" t="s">
        <v>748</v>
      </c>
      <c r="H141" s="440">
        <v>344</v>
      </c>
      <c r="I141" s="440">
        <v>122464</v>
      </c>
      <c r="J141" s="437">
        <v>1.4205312608746086</v>
      </c>
      <c r="K141" s="437">
        <v>356</v>
      </c>
      <c r="L141" s="440">
        <v>233</v>
      </c>
      <c r="M141" s="440">
        <v>86210</v>
      </c>
      <c r="N141" s="437">
        <v>1</v>
      </c>
      <c r="O141" s="437">
        <v>370</v>
      </c>
      <c r="P141" s="440">
        <v>89</v>
      </c>
      <c r="Q141" s="440">
        <v>32930</v>
      </c>
      <c r="R141" s="509">
        <v>0.38197424892703863</v>
      </c>
      <c r="S141" s="441">
        <v>370</v>
      </c>
    </row>
    <row r="142" spans="1:19" ht="14.4" customHeight="1" x14ac:dyDescent="0.3">
      <c r="A142" s="436" t="s">
        <v>698</v>
      </c>
      <c r="B142" s="437" t="s">
        <v>699</v>
      </c>
      <c r="C142" s="437" t="s">
        <v>382</v>
      </c>
      <c r="D142" s="437" t="s">
        <v>678</v>
      </c>
      <c r="E142" s="437" t="s">
        <v>700</v>
      </c>
      <c r="F142" s="437" t="s">
        <v>749</v>
      </c>
      <c r="G142" s="437" t="s">
        <v>750</v>
      </c>
      <c r="H142" s="440">
        <v>15</v>
      </c>
      <c r="I142" s="440">
        <v>43755</v>
      </c>
      <c r="J142" s="437">
        <v>0.56367149758454105</v>
      </c>
      <c r="K142" s="437">
        <v>2917</v>
      </c>
      <c r="L142" s="440">
        <v>25</v>
      </c>
      <c r="M142" s="440">
        <v>77625</v>
      </c>
      <c r="N142" s="437">
        <v>1</v>
      </c>
      <c r="O142" s="437">
        <v>3105</v>
      </c>
      <c r="P142" s="440">
        <v>6</v>
      </c>
      <c r="Q142" s="440">
        <v>18648</v>
      </c>
      <c r="R142" s="509">
        <v>0.24023188405797102</v>
      </c>
      <c r="S142" s="441">
        <v>3108</v>
      </c>
    </row>
    <row r="143" spans="1:19" ht="14.4" customHeight="1" x14ac:dyDescent="0.3">
      <c r="A143" s="436" t="s">
        <v>698</v>
      </c>
      <c r="B143" s="437" t="s">
        <v>699</v>
      </c>
      <c r="C143" s="437" t="s">
        <v>382</v>
      </c>
      <c r="D143" s="437" t="s">
        <v>678</v>
      </c>
      <c r="E143" s="437" t="s">
        <v>700</v>
      </c>
      <c r="F143" s="437" t="s">
        <v>753</v>
      </c>
      <c r="G143" s="437" t="s">
        <v>754</v>
      </c>
      <c r="H143" s="440">
        <v>52</v>
      </c>
      <c r="I143" s="440">
        <v>5460</v>
      </c>
      <c r="J143" s="437">
        <v>1.8218218218218218</v>
      </c>
      <c r="K143" s="437">
        <v>105</v>
      </c>
      <c r="L143" s="440">
        <v>27</v>
      </c>
      <c r="M143" s="440">
        <v>2997</v>
      </c>
      <c r="N143" s="437">
        <v>1</v>
      </c>
      <c r="O143" s="437">
        <v>111</v>
      </c>
      <c r="P143" s="440">
        <v>25</v>
      </c>
      <c r="Q143" s="440">
        <v>2775</v>
      </c>
      <c r="R143" s="509">
        <v>0.92592592592592593</v>
      </c>
      <c r="S143" s="441">
        <v>111</v>
      </c>
    </row>
    <row r="144" spans="1:19" ht="14.4" customHeight="1" x14ac:dyDescent="0.3">
      <c r="A144" s="436" t="s">
        <v>698</v>
      </c>
      <c r="B144" s="437" t="s">
        <v>699</v>
      </c>
      <c r="C144" s="437" t="s">
        <v>382</v>
      </c>
      <c r="D144" s="437" t="s">
        <v>678</v>
      </c>
      <c r="E144" s="437" t="s">
        <v>700</v>
      </c>
      <c r="F144" s="437" t="s">
        <v>755</v>
      </c>
      <c r="G144" s="437" t="s">
        <v>756</v>
      </c>
      <c r="H144" s="440"/>
      <c r="I144" s="440"/>
      <c r="J144" s="437"/>
      <c r="K144" s="437"/>
      <c r="L144" s="440"/>
      <c r="M144" s="440"/>
      <c r="N144" s="437"/>
      <c r="O144" s="437"/>
      <c r="P144" s="440">
        <v>2</v>
      </c>
      <c r="Q144" s="440">
        <v>250</v>
      </c>
      <c r="R144" s="509"/>
      <c r="S144" s="441">
        <v>125</v>
      </c>
    </row>
    <row r="145" spans="1:19" ht="14.4" customHeight="1" x14ac:dyDescent="0.3">
      <c r="A145" s="436" t="s">
        <v>698</v>
      </c>
      <c r="B145" s="437" t="s">
        <v>699</v>
      </c>
      <c r="C145" s="437" t="s">
        <v>382</v>
      </c>
      <c r="D145" s="437" t="s">
        <v>678</v>
      </c>
      <c r="E145" s="437" t="s">
        <v>700</v>
      </c>
      <c r="F145" s="437" t="s">
        <v>757</v>
      </c>
      <c r="G145" s="437" t="s">
        <v>758</v>
      </c>
      <c r="H145" s="440"/>
      <c r="I145" s="440"/>
      <c r="J145" s="437"/>
      <c r="K145" s="437"/>
      <c r="L145" s="440">
        <v>1</v>
      </c>
      <c r="M145" s="440">
        <v>495</v>
      </c>
      <c r="N145" s="437">
        <v>1</v>
      </c>
      <c r="O145" s="437">
        <v>495</v>
      </c>
      <c r="P145" s="440"/>
      <c r="Q145" s="440"/>
      <c r="R145" s="509"/>
      <c r="S145" s="441"/>
    </row>
    <row r="146" spans="1:19" ht="14.4" customHeight="1" x14ac:dyDescent="0.3">
      <c r="A146" s="436" t="s">
        <v>698</v>
      </c>
      <c r="B146" s="437" t="s">
        <v>699</v>
      </c>
      <c r="C146" s="437" t="s">
        <v>382</v>
      </c>
      <c r="D146" s="437" t="s">
        <v>678</v>
      </c>
      <c r="E146" s="437" t="s">
        <v>700</v>
      </c>
      <c r="F146" s="437" t="s">
        <v>759</v>
      </c>
      <c r="G146" s="437" t="s">
        <v>760</v>
      </c>
      <c r="H146" s="440">
        <v>7</v>
      </c>
      <c r="I146" s="440">
        <v>8876</v>
      </c>
      <c r="J146" s="437">
        <v>0.86477007014809038</v>
      </c>
      <c r="K146" s="437">
        <v>1268</v>
      </c>
      <c r="L146" s="440">
        <v>8</v>
      </c>
      <c r="M146" s="440">
        <v>10264</v>
      </c>
      <c r="N146" s="437">
        <v>1</v>
      </c>
      <c r="O146" s="437">
        <v>1283</v>
      </c>
      <c r="P146" s="440"/>
      <c r="Q146" s="440"/>
      <c r="R146" s="509"/>
      <c r="S146" s="441"/>
    </row>
    <row r="147" spans="1:19" ht="14.4" customHeight="1" x14ac:dyDescent="0.3">
      <c r="A147" s="436" t="s">
        <v>698</v>
      </c>
      <c r="B147" s="437" t="s">
        <v>699</v>
      </c>
      <c r="C147" s="437" t="s">
        <v>382</v>
      </c>
      <c r="D147" s="437" t="s">
        <v>678</v>
      </c>
      <c r="E147" s="437" t="s">
        <v>700</v>
      </c>
      <c r="F147" s="437" t="s">
        <v>761</v>
      </c>
      <c r="G147" s="437" t="s">
        <v>762</v>
      </c>
      <c r="H147" s="440">
        <v>119</v>
      </c>
      <c r="I147" s="440">
        <v>52003</v>
      </c>
      <c r="J147" s="437">
        <v>1.4620726495726495</v>
      </c>
      <c r="K147" s="437">
        <v>437</v>
      </c>
      <c r="L147" s="440">
        <v>78</v>
      </c>
      <c r="M147" s="440">
        <v>35568</v>
      </c>
      <c r="N147" s="437">
        <v>1</v>
      </c>
      <c r="O147" s="437">
        <v>456</v>
      </c>
      <c r="P147" s="440">
        <v>44</v>
      </c>
      <c r="Q147" s="440">
        <v>20064</v>
      </c>
      <c r="R147" s="509">
        <v>0.5641025641025641</v>
      </c>
      <c r="S147" s="441">
        <v>456</v>
      </c>
    </row>
    <row r="148" spans="1:19" ht="14.4" customHeight="1" x14ac:dyDescent="0.3">
      <c r="A148" s="436" t="s">
        <v>698</v>
      </c>
      <c r="B148" s="437" t="s">
        <v>699</v>
      </c>
      <c r="C148" s="437" t="s">
        <v>382</v>
      </c>
      <c r="D148" s="437" t="s">
        <v>678</v>
      </c>
      <c r="E148" s="437" t="s">
        <v>700</v>
      </c>
      <c r="F148" s="437" t="s">
        <v>763</v>
      </c>
      <c r="G148" s="437" t="s">
        <v>764</v>
      </c>
      <c r="H148" s="440">
        <v>680</v>
      </c>
      <c r="I148" s="440">
        <v>36720</v>
      </c>
      <c r="J148" s="437">
        <v>1.4323607427055702</v>
      </c>
      <c r="K148" s="437">
        <v>54</v>
      </c>
      <c r="L148" s="440">
        <v>442</v>
      </c>
      <c r="M148" s="440">
        <v>25636</v>
      </c>
      <c r="N148" s="437">
        <v>1</v>
      </c>
      <c r="O148" s="437">
        <v>58</v>
      </c>
      <c r="P148" s="440">
        <v>250</v>
      </c>
      <c r="Q148" s="440">
        <v>14500</v>
      </c>
      <c r="R148" s="509">
        <v>0.56561085972850678</v>
      </c>
      <c r="S148" s="441">
        <v>58</v>
      </c>
    </row>
    <row r="149" spans="1:19" ht="14.4" customHeight="1" x14ac:dyDescent="0.3">
      <c r="A149" s="436" t="s">
        <v>698</v>
      </c>
      <c r="B149" s="437" t="s">
        <v>699</v>
      </c>
      <c r="C149" s="437" t="s">
        <v>382</v>
      </c>
      <c r="D149" s="437" t="s">
        <v>678</v>
      </c>
      <c r="E149" s="437" t="s">
        <v>700</v>
      </c>
      <c r="F149" s="437" t="s">
        <v>765</v>
      </c>
      <c r="G149" s="437" t="s">
        <v>766</v>
      </c>
      <c r="H149" s="440"/>
      <c r="I149" s="440"/>
      <c r="J149" s="437"/>
      <c r="K149" s="437"/>
      <c r="L149" s="440"/>
      <c r="M149" s="440"/>
      <c r="N149" s="437"/>
      <c r="O149" s="437"/>
      <c r="P149" s="440">
        <v>3</v>
      </c>
      <c r="Q149" s="440">
        <v>6519</v>
      </c>
      <c r="R149" s="509"/>
      <c r="S149" s="441">
        <v>2173</v>
      </c>
    </row>
    <row r="150" spans="1:19" ht="14.4" customHeight="1" x14ac:dyDescent="0.3">
      <c r="A150" s="436" t="s">
        <v>698</v>
      </c>
      <c r="B150" s="437" t="s">
        <v>699</v>
      </c>
      <c r="C150" s="437" t="s">
        <v>382</v>
      </c>
      <c r="D150" s="437" t="s">
        <v>678</v>
      </c>
      <c r="E150" s="437" t="s">
        <v>700</v>
      </c>
      <c r="F150" s="437" t="s">
        <v>771</v>
      </c>
      <c r="G150" s="437" t="s">
        <v>772</v>
      </c>
      <c r="H150" s="440">
        <v>260</v>
      </c>
      <c r="I150" s="440">
        <v>43940</v>
      </c>
      <c r="J150" s="437">
        <v>0.76086580086580091</v>
      </c>
      <c r="K150" s="437">
        <v>169</v>
      </c>
      <c r="L150" s="440">
        <v>330</v>
      </c>
      <c r="M150" s="440">
        <v>57750</v>
      </c>
      <c r="N150" s="437">
        <v>1</v>
      </c>
      <c r="O150" s="437">
        <v>175</v>
      </c>
      <c r="P150" s="440">
        <v>67</v>
      </c>
      <c r="Q150" s="440">
        <v>11792</v>
      </c>
      <c r="R150" s="509">
        <v>0.2041904761904762</v>
      </c>
      <c r="S150" s="441">
        <v>176</v>
      </c>
    </row>
    <row r="151" spans="1:19" ht="14.4" customHeight="1" x14ac:dyDescent="0.3">
      <c r="A151" s="436" t="s">
        <v>698</v>
      </c>
      <c r="B151" s="437" t="s">
        <v>699</v>
      </c>
      <c r="C151" s="437" t="s">
        <v>382</v>
      </c>
      <c r="D151" s="437" t="s">
        <v>678</v>
      </c>
      <c r="E151" s="437" t="s">
        <v>700</v>
      </c>
      <c r="F151" s="437" t="s">
        <v>777</v>
      </c>
      <c r="G151" s="437" t="s">
        <v>778</v>
      </c>
      <c r="H151" s="440">
        <v>17</v>
      </c>
      <c r="I151" s="440">
        <v>2771</v>
      </c>
      <c r="J151" s="437">
        <v>1.2612653618570779</v>
      </c>
      <c r="K151" s="437">
        <v>163</v>
      </c>
      <c r="L151" s="440">
        <v>13</v>
      </c>
      <c r="M151" s="440">
        <v>2197</v>
      </c>
      <c r="N151" s="437">
        <v>1</v>
      </c>
      <c r="O151" s="437">
        <v>169</v>
      </c>
      <c r="P151" s="440">
        <v>2</v>
      </c>
      <c r="Q151" s="440">
        <v>340</v>
      </c>
      <c r="R151" s="509">
        <v>0.15475648611743287</v>
      </c>
      <c r="S151" s="441">
        <v>170</v>
      </c>
    </row>
    <row r="152" spans="1:19" ht="14.4" customHeight="1" x14ac:dyDescent="0.3">
      <c r="A152" s="436" t="s">
        <v>698</v>
      </c>
      <c r="B152" s="437" t="s">
        <v>699</v>
      </c>
      <c r="C152" s="437" t="s">
        <v>382</v>
      </c>
      <c r="D152" s="437" t="s">
        <v>678</v>
      </c>
      <c r="E152" s="437" t="s">
        <v>700</v>
      </c>
      <c r="F152" s="437" t="s">
        <v>781</v>
      </c>
      <c r="G152" s="437" t="s">
        <v>782</v>
      </c>
      <c r="H152" s="440">
        <v>34</v>
      </c>
      <c r="I152" s="440">
        <v>34272</v>
      </c>
      <c r="J152" s="437">
        <v>0.72125765515499718</v>
      </c>
      <c r="K152" s="437">
        <v>1008</v>
      </c>
      <c r="L152" s="440">
        <v>47</v>
      </c>
      <c r="M152" s="440">
        <v>47517</v>
      </c>
      <c r="N152" s="437">
        <v>1</v>
      </c>
      <c r="O152" s="437">
        <v>1011</v>
      </c>
      <c r="P152" s="440">
        <v>24</v>
      </c>
      <c r="Q152" s="440">
        <v>24288</v>
      </c>
      <c r="R152" s="509">
        <v>0.5111433802639056</v>
      </c>
      <c r="S152" s="441">
        <v>1012</v>
      </c>
    </row>
    <row r="153" spans="1:19" ht="14.4" customHeight="1" x14ac:dyDescent="0.3">
      <c r="A153" s="436" t="s">
        <v>698</v>
      </c>
      <c r="B153" s="437" t="s">
        <v>699</v>
      </c>
      <c r="C153" s="437" t="s">
        <v>382</v>
      </c>
      <c r="D153" s="437" t="s">
        <v>678</v>
      </c>
      <c r="E153" s="437" t="s">
        <v>700</v>
      </c>
      <c r="F153" s="437" t="s">
        <v>785</v>
      </c>
      <c r="G153" s="437" t="s">
        <v>786</v>
      </c>
      <c r="H153" s="440">
        <v>26</v>
      </c>
      <c r="I153" s="440">
        <v>58864</v>
      </c>
      <c r="J153" s="437">
        <v>0.58318142189109934</v>
      </c>
      <c r="K153" s="437">
        <v>2264</v>
      </c>
      <c r="L153" s="440">
        <v>44</v>
      </c>
      <c r="M153" s="440">
        <v>100936</v>
      </c>
      <c r="N153" s="437">
        <v>1</v>
      </c>
      <c r="O153" s="437">
        <v>2294</v>
      </c>
      <c r="P153" s="440"/>
      <c r="Q153" s="440"/>
      <c r="R153" s="509"/>
      <c r="S153" s="441"/>
    </row>
    <row r="154" spans="1:19" ht="14.4" customHeight="1" x14ac:dyDescent="0.3">
      <c r="A154" s="436" t="s">
        <v>698</v>
      </c>
      <c r="B154" s="437" t="s">
        <v>699</v>
      </c>
      <c r="C154" s="437" t="s">
        <v>382</v>
      </c>
      <c r="D154" s="437" t="s">
        <v>678</v>
      </c>
      <c r="E154" s="437" t="s">
        <v>700</v>
      </c>
      <c r="F154" s="437" t="s">
        <v>789</v>
      </c>
      <c r="G154" s="437" t="s">
        <v>790</v>
      </c>
      <c r="H154" s="440">
        <v>23</v>
      </c>
      <c r="I154" s="440">
        <v>46276</v>
      </c>
      <c r="J154" s="437">
        <v>0.62073775989268942</v>
      </c>
      <c r="K154" s="437">
        <v>2012</v>
      </c>
      <c r="L154" s="440">
        <v>35</v>
      </c>
      <c r="M154" s="440">
        <v>74550</v>
      </c>
      <c r="N154" s="437">
        <v>1</v>
      </c>
      <c r="O154" s="437">
        <v>2130</v>
      </c>
      <c r="P154" s="440">
        <v>9</v>
      </c>
      <c r="Q154" s="440">
        <v>19179</v>
      </c>
      <c r="R154" s="509">
        <v>0.25726358148893358</v>
      </c>
      <c r="S154" s="441">
        <v>2131</v>
      </c>
    </row>
    <row r="155" spans="1:19" ht="14.4" customHeight="1" x14ac:dyDescent="0.3">
      <c r="A155" s="436" t="s">
        <v>698</v>
      </c>
      <c r="B155" s="437" t="s">
        <v>699</v>
      </c>
      <c r="C155" s="437" t="s">
        <v>382</v>
      </c>
      <c r="D155" s="437" t="s">
        <v>678</v>
      </c>
      <c r="E155" s="437" t="s">
        <v>700</v>
      </c>
      <c r="F155" s="437" t="s">
        <v>791</v>
      </c>
      <c r="G155" s="437" t="s">
        <v>792</v>
      </c>
      <c r="H155" s="440"/>
      <c r="I155" s="440"/>
      <c r="J155" s="437"/>
      <c r="K155" s="437"/>
      <c r="L155" s="440">
        <v>1</v>
      </c>
      <c r="M155" s="440">
        <v>242</v>
      </c>
      <c r="N155" s="437">
        <v>1</v>
      </c>
      <c r="O155" s="437">
        <v>242</v>
      </c>
      <c r="P155" s="440"/>
      <c r="Q155" s="440"/>
      <c r="R155" s="509"/>
      <c r="S155" s="441"/>
    </row>
    <row r="156" spans="1:19" ht="14.4" customHeight="1" x14ac:dyDescent="0.3">
      <c r="A156" s="436" t="s">
        <v>698</v>
      </c>
      <c r="B156" s="437" t="s">
        <v>699</v>
      </c>
      <c r="C156" s="437" t="s">
        <v>382</v>
      </c>
      <c r="D156" s="437" t="s">
        <v>678</v>
      </c>
      <c r="E156" s="437" t="s">
        <v>700</v>
      </c>
      <c r="F156" s="437" t="s">
        <v>802</v>
      </c>
      <c r="G156" s="437" t="s">
        <v>803</v>
      </c>
      <c r="H156" s="440">
        <v>2</v>
      </c>
      <c r="I156" s="440">
        <v>538</v>
      </c>
      <c r="J156" s="437">
        <v>0.31134259259259262</v>
      </c>
      <c r="K156" s="437">
        <v>269</v>
      </c>
      <c r="L156" s="440">
        <v>6</v>
      </c>
      <c r="M156" s="440">
        <v>1728</v>
      </c>
      <c r="N156" s="437">
        <v>1</v>
      </c>
      <c r="O156" s="437">
        <v>288</v>
      </c>
      <c r="P156" s="440">
        <v>1</v>
      </c>
      <c r="Q156" s="440">
        <v>289</v>
      </c>
      <c r="R156" s="509">
        <v>0.16724537037037038</v>
      </c>
      <c r="S156" s="441">
        <v>289</v>
      </c>
    </row>
    <row r="157" spans="1:19" ht="14.4" customHeight="1" x14ac:dyDescent="0.3">
      <c r="A157" s="436" t="s">
        <v>698</v>
      </c>
      <c r="B157" s="437" t="s">
        <v>699</v>
      </c>
      <c r="C157" s="437" t="s">
        <v>382</v>
      </c>
      <c r="D157" s="437" t="s">
        <v>678</v>
      </c>
      <c r="E157" s="437" t="s">
        <v>700</v>
      </c>
      <c r="F157" s="437" t="s">
        <v>810</v>
      </c>
      <c r="G157" s="437" t="s">
        <v>811</v>
      </c>
      <c r="H157" s="440"/>
      <c r="I157" s="440"/>
      <c r="J157" s="437"/>
      <c r="K157" s="437"/>
      <c r="L157" s="440"/>
      <c r="M157" s="440"/>
      <c r="N157" s="437"/>
      <c r="O157" s="437"/>
      <c r="P157" s="440">
        <v>1</v>
      </c>
      <c r="Q157" s="440">
        <v>0</v>
      </c>
      <c r="R157" s="509"/>
      <c r="S157" s="441">
        <v>0</v>
      </c>
    </row>
    <row r="158" spans="1:19" ht="14.4" customHeight="1" x14ac:dyDescent="0.3">
      <c r="A158" s="436" t="s">
        <v>698</v>
      </c>
      <c r="B158" s="437" t="s">
        <v>699</v>
      </c>
      <c r="C158" s="437" t="s">
        <v>382</v>
      </c>
      <c r="D158" s="437" t="s">
        <v>679</v>
      </c>
      <c r="E158" s="437" t="s">
        <v>700</v>
      </c>
      <c r="F158" s="437" t="s">
        <v>701</v>
      </c>
      <c r="G158" s="437" t="s">
        <v>702</v>
      </c>
      <c r="H158" s="440">
        <v>8</v>
      </c>
      <c r="I158" s="440">
        <v>432</v>
      </c>
      <c r="J158" s="437">
        <v>0.10953346855983773</v>
      </c>
      <c r="K158" s="437">
        <v>54</v>
      </c>
      <c r="L158" s="440">
        <v>68</v>
      </c>
      <c r="M158" s="440">
        <v>3944</v>
      </c>
      <c r="N158" s="437">
        <v>1</v>
      </c>
      <c r="O158" s="437">
        <v>58</v>
      </c>
      <c r="P158" s="440">
        <v>10</v>
      </c>
      <c r="Q158" s="440">
        <v>580</v>
      </c>
      <c r="R158" s="509">
        <v>0.14705882352941177</v>
      </c>
      <c r="S158" s="441">
        <v>58</v>
      </c>
    </row>
    <row r="159" spans="1:19" ht="14.4" customHeight="1" x14ac:dyDescent="0.3">
      <c r="A159" s="436" t="s">
        <v>698</v>
      </c>
      <c r="B159" s="437" t="s">
        <v>699</v>
      </c>
      <c r="C159" s="437" t="s">
        <v>382</v>
      </c>
      <c r="D159" s="437" t="s">
        <v>679</v>
      </c>
      <c r="E159" s="437" t="s">
        <v>700</v>
      </c>
      <c r="F159" s="437" t="s">
        <v>703</v>
      </c>
      <c r="G159" s="437" t="s">
        <v>704</v>
      </c>
      <c r="H159" s="440"/>
      <c r="I159" s="440"/>
      <c r="J159" s="437"/>
      <c r="K159" s="437"/>
      <c r="L159" s="440">
        <v>2</v>
      </c>
      <c r="M159" s="440">
        <v>262</v>
      </c>
      <c r="N159" s="437">
        <v>1</v>
      </c>
      <c r="O159" s="437">
        <v>131</v>
      </c>
      <c r="P159" s="440"/>
      <c r="Q159" s="440"/>
      <c r="R159" s="509"/>
      <c r="S159" s="441"/>
    </row>
    <row r="160" spans="1:19" ht="14.4" customHeight="1" x14ac:dyDescent="0.3">
      <c r="A160" s="436" t="s">
        <v>698</v>
      </c>
      <c r="B160" s="437" t="s">
        <v>699</v>
      </c>
      <c r="C160" s="437" t="s">
        <v>382</v>
      </c>
      <c r="D160" s="437" t="s">
        <v>679</v>
      </c>
      <c r="E160" s="437" t="s">
        <v>700</v>
      </c>
      <c r="F160" s="437" t="s">
        <v>711</v>
      </c>
      <c r="G160" s="437" t="s">
        <v>712</v>
      </c>
      <c r="H160" s="440">
        <v>1</v>
      </c>
      <c r="I160" s="440">
        <v>172</v>
      </c>
      <c r="J160" s="437">
        <v>0.32029795158286778</v>
      </c>
      <c r="K160" s="437">
        <v>172</v>
      </c>
      <c r="L160" s="440">
        <v>3</v>
      </c>
      <c r="M160" s="440">
        <v>537</v>
      </c>
      <c r="N160" s="437">
        <v>1</v>
      </c>
      <c r="O160" s="437">
        <v>179</v>
      </c>
      <c r="P160" s="440"/>
      <c r="Q160" s="440"/>
      <c r="R160" s="509"/>
      <c r="S160" s="441"/>
    </row>
    <row r="161" spans="1:19" ht="14.4" customHeight="1" x14ac:dyDescent="0.3">
      <c r="A161" s="436" t="s">
        <v>698</v>
      </c>
      <c r="B161" s="437" t="s">
        <v>699</v>
      </c>
      <c r="C161" s="437" t="s">
        <v>382</v>
      </c>
      <c r="D161" s="437" t="s">
        <v>679</v>
      </c>
      <c r="E161" s="437" t="s">
        <v>700</v>
      </c>
      <c r="F161" s="437" t="s">
        <v>715</v>
      </c>
      <c r="G161" s="437" t="s">
        <v>716</v>
      </c>
      <c r="H161" s="440">
        <v>2</v>
      </c>
      <c r="I161" s="440">
        <v>644</v>
      </c>
      <c r="J161" s="437">
        <v>3.6271472824556464E-2</v>
      </c>
      <c r="K161" s="437">
        <v>322</v>
      </c>
      <c r="L161" s="440">
        <v>53</v>
      </c>
      <c r="M161" s="440">
        <v>17755</v>
      </c>
      <c r="N161" s="437">
        <v>1</v>
      </c>
      <c r="O161" s="437">
        <v>335</v>
      </c>
      <c r="P161" s="440">
        <v>5</v>
      </c>
      <c r="Q161" s="440">
        <v>1680</v>
      </c>
      <c r="R161" s="509">
        <v>9.4621233455364689E-2</v>
      </c>
      <c r="S161" s="441">
        <v>336</v>
      </c>
    </row>
    <row r="162" spans="1:19" ht="14.4" customHeight="1" x14ac:dyDescent="0.3">
      <c r="A162" s="436" t="s">
        <v>698</v>
      </c>
      <c r="B162" s="437" t="s">
        <v>699</v>
      </c>
      <c r="C162" s="437" t="s">
        <v>382</v>
      </c>
      <c r="D162" s="437" t="s">
        <v>679</v>
      </c>
      <c r="E162" s="437" t="s">
        <v>700</v>
      </c>
      <c r="F162" s="437" t="s">
        <v>719</v>
      </c>
      <c r="G162" s="437" t="s">
        <v>720</v>
      </c>
      <c r="H162" s="440">
        <v>2</v>
      </c>
      <c r="I162" s="440">
        <v>682</v>
      </c>
      <c r="J162" s="437">
        <v>9.7707736389684816E-2</v>
      </c>
      <c r="K162" s="437">
        <v>341</v>
      </c>
      <c r="L162" s="440">
        <v>20</v>
      </c>
      <c r="M162" s="440">
        <v>6980</v>
      </c>
      <c r="N162" s="437">
        <v>1</v>
      </c>
      <c r="O162" s="437">
        <v>349</v>
      </c>
      <c r="P162" s="440">
        <v>4</v>
      </c>
      <c r="Q162" s="440">
        <v>1396</v>
      </c>
      <c r="R162" s="509">
        <v>0.2</v>
      </c>
      <c r="S162" s="441">
        <v>349</v>
      </c>
    </row>
    <row r="163" spans="1:19" ht="14.4" customHeight="1" x14ac:dyDescent="0.3">
      <c r="A163" s="436" t="s">
        <v>698</v>
      </c>
      <c r="B163" s="437" t="s">
        <v>699</v>
      </c>
      <c r="C163" s="437" t="s">
        <v>382</v>
      </c>
      <c r="D163" s="437" t="s">
        <v>679</v>
      </c>
      <c r="E163" s="437" t="s">
        <v>700</v>
      </c>
      <c r="F163" s="437" t="s">
        <v>729</v>
      </c>
      <c r="G163" s="437" t="s">
        <v>730</v>
      </c>
      <c r="H163" s="440"/>
      <c r="I163" s="440"/>
      <c r="J163" s="437"/>
      <c r="K163" s="437"/>
      <c r="L163" s="440">
        <v>17</v>
      </c>
      <c r="M163" s="440">
        <v>833</v>
      </c>
      <c r="N163" s="437">
        <v>1</v>
      </c>
      <c r="O163" s="437">
        <v>49</v>
      </c>
      <c r="P163" s="440">
        <v>1</v>
      </c>
      <c r="Q163" s="440">
        <v>49</v>
      </c>
      <c r="R163" s="509">
        <v>5.8823529411764705E-2</v>
      </c>
      <c r="S163" s="441">
        <v>49</v>
      </c>
    </row>
    <row r="164" spans="1:19" ht="14.4" customHeight="1" x14ac:dyDescent="0.3">
      <c r="A164" s="436" t="s">
        <v>698</v>
      </c>
      <c r="B164" s="437" t="s">
        <v>699</v>
      </c>
      <c r="C164" s="437" t="s">
        <v>382</v>
      </c>
      <c r="D164" s="437" t="s">
        <v>679</v>
      </c>
      <c r="E164" s="437" t="s">
        <v>700</v>
      </c>
      <c r="F164" s="437" t="s">
        <v>731</v>
      </c>
      <c r="G164" s="437" t="s">
        <v>732</v>
      </c>
      <c r="H164" s="440">
        <v>7</v>
      </c>
      <c r="I164" s="440">
        <v>2632</v>
      </c>
      <c r="J164" s="437">
        <v>1.1335055986218776</v>
      </c>
      <c r="K164" s="437">
        <v>376</v>
      </c>
      <c r="L164" s="440">
        <v>6</v>
      </c>
      <c r="M164" s="440">
        <v>2322</v>
      </c>
      <c r="N164" s="437">
        <v>1</v>
      </c>
      <c r="O164" s="437">
        <v>387</v>
      </c>
      <c r="P164" s="440">
        <v>1</v>
      </c>
      <c r="Q164" s="440">
        <v>391</v>
      </c>
      <c r="R164" s="509">
        <v>0.16838931955211026</v>
      </c>
      <c r="S164" s="441">
        <v>391</v>
      </c>
    </row>
    <row r="165" spans="1:19" ht="14.4" customHeight="1" x14ac:dyDescent="0.3">
      <c r="A165" s="436" t="s">
        <v>698</v>
      </c>
      <c r="B165" s="437" t="s">
        <v>699</v>
      </c>
      <c r="C165" s="437" t="s">
        <v>382</v>
      </c>
      <c r="D165" s="437" t="s">
        <v>679</v>
      </c>
      <c r="E165" s="437" t="s">
        <v>700</v>
      </c>
      <c r="F165" s="437" t="s">
        <v>733</v>
      </c>
      <c r="G165" s="437" t="s">
        <v>734</v>
      </c>
      <c r="H165" s="440">
        <v>4</v>
      </c>
      <c r="I165" s="440">
        <v>148</v>
      </c>
      <c r="J165" s="437">
        <v>0.48684210526315791</v>
      </c>
      <c r="K165" s="437">
        <v>37</v>
      </c>
      <c r="L165" s="440">
        <v>8</v>
      </c>
      <c r="M165" s="440">
        <v>304</v>
      </c>
      <c r="N165" s="437">
        <v>1</v>
      </c>
      <c r="O165" s="437">
        <v>38</v>
      </c>
      <c r="P165" s="440">
        <v>2</v>
      </c>
      <c r="Q165" s="440">
        <v>76</v>
      </c>
      <c r="R165" s="509">
        <v>0.25</v>
      </c>
      <c r="S165" s="441">
        <v>38</v>
      </c>
    </row>
    <row r="166" spans="1:19" ht="14.4" customHeight="1" x14ac:dyDescent="0.3">
      <c r="A166" s="436" t="s">
        <v>698</v>
      </c>
      <c r="B166" s="437" t="s">
        <v>699</v>
      </c>
      <c r="C166" s="437" t="s">
        <v>382</v>
      </c>
      <c r="D166" s="437" t="s">
        <v>679</v>
      </c>
      <c r="E166" s="437" t="s">
        <v>700</v>
      </c>
      <c r="F166" s="437" t="s">
        <v>735</v>
      </c>
      <c r="G166" s="437" t="s">
        <v>736</v>
      </c>
      <c r="H166" s="440"/>
      <c r="I166" s="440"/>
      <c r="J166" s="437"/>
      <c r="K166" s="437"/>
      <c r="L166" s="440">
        <v>3</v>
      </c>
      <c r="M166" s="440">
        <v>792</v>
      </c>
      <c r="N166" s="437">
        <v>1</v>
      </c>
      <c r="O166" s="437">
        <v>264</v>
      </c>
      <c r="P166" s="440">
        <v>1</v>
      </c>
      <c r="Q166" s="440">
        <v>265</v>
      </c>
      <c r="R166" s="509">
        <v>0.33459595959595961</v>
      </c>
      <c r="S166" s="441">
        <v>265</v>
      </c>
    </row>
    <row r="167" spans="1:19" ht="14.4" customHeight="1" x14ac:dyDescent="0.3">
      <c r="A167" s="436" t="s">
        <v>698</v>
      </c>
      <c r="B167" s="437" t="s">
        <v>699</v>
      </c>
      <c r="C167" s="437" t="s">
        <v>382</v>
      </c>
      <c r="D167" s="437" t="s">
        <v>679</v>
      </c>
      <c r="E167" s="437" t="s">
        <v>700</v>
      </c>
      <c r="F167" s="437" t="s">
        <v>737</v>
      </c>
      <c r="G167" s="437" t="s">
        <v>738</v>
      </c>
      <c r="H167" s="440">
        <v>14</v>
      </c>
      <c r="I167" s="440">
        <v>9464</v>
      </c>
      <c r="J167" s="437">
        <v>0.27435064935064934</v>
      </c>
      <c r="K167" s="437">
        <v>676</v>
      </c>
      <c r="L167" s="440">
        <v>49</v>
      </c>
      <c r="M167" s="440">
        <v>34496</v>
      </c>
      <c r="N167" s="437">
        <v>1</v>
      </c>
      <c r="O167" s="437">
        <v>704</v>
      </c>
      <c r="P167" s="440">
        <v>7</v>
      </c>
      <c r="Q167" s="440">
        <v>4935</v>
      </c>
      <c r="R167" s="509">
        <v>0.14306006493506493</v>
      </c>
      <c r="S167" s="441">
        <v>705</v>
      </c>
    </row>
    <row r="168" spans="1:19" ht="14.4" customHeight="1" x14ac:dyDescent="0.3">
      <c r="A168" s="436" t="s">
        <v>698</v>
      </c>
      <c r="B168" s="437" t="s">
        <v>699</v>
      </c>
      <c r="C168" s="437" t="s">
        <v>382</v>
      </c>
      <c r="D168" s="437" t="s">
        <v>679</v>
      </c>
      <c r="E168" s="437" t="s">
        <v>700</v>
      </c>
      <c r="F168" s="437" t="s">
        <v>739</v>
      </c>
      <c r="G168" s="437" t="s">
        <v>740</v>
      </c>
      <c r="H168" s="440"/>
      <c r="I168" s="440"/>
      <c r="J168" s="437"/>
      <c r="K168" s="437"/>
      <c r="L168" s="440">
        <v>2</v>
      </c>
      <c r="M168" s="440">
        <v>294</v>
      </c>
      <c r="N168" s="437">
        <v>1</v>
      </c>
      <c r="O168" s="437">
        <v>147</v>
      </c>
      <c r="P168" s="440">
        <v>2</v>
      </c>
      <c r="Q168" s="440">
        <v>294</v>
      </c>
      <c r="R168" s="509">
        <v>1</v>
      </c>
      <c r="S168" s="441">
        <v>147</v>
      </c>
    </row>
    <row r="169" spans="1:19" ht="14.4" customHeight="1" x14ac:dyDescent="0.3">
      <c r="A169" s="436" t="s">
        <v>698</v>
      </c>
      <c r="B169" s="437" t="s">
        <v>699</v>
      </c>
      <c r="C169" s="437" t="s">
        <v>382</v>
      </c>
      <c r="D169" s="437" t="s">
        <v>679</v>
      </c>
      <c r="E169" s="437" t="s">
        <v>700</v>
      </c>
      <c r="F169" s="437" t="s">
        <v>741</v>
      </c>
      <c r="G169" s="437" t="s">
        <v>742</v>
      </c>
      <c r="H169" s="440">
        <v>4</v>
      </c>
      <c r="I169" s="440">
        <v>1140</v>
      </c>
      <c r="J169" s="437">
        <v>0.10714285714285714</v>
      </c>
      <c r="K169" s="437">
        <v>285</v>
      </c>
      <c r="L169" s="440">
        <v>35</v>
      </c>
      <c r="M169" s="440">
        <v>10640</v>
      </c>
      <c r="N169" s="437">
        <v>1</v>
      </c>
      <c r="O169" s="437">
        <v>304</v>
      </c>
      <c r="P169" s="440">
        <v>14</v>
      </c>
      <c r="Q169" s="440">
        <v>4270</v>
      </c>
      <c r="R169" s="509">
        <v>0.40131578947368424</v>
      </c>
      <c r="S169" s="441">
        <v>305</v>
      </c>
    </row>
    <row r="170" spans="1:19" ht="14.4" customHeight="1" x14ac:dyDescent="0.3">
      <c r="A170" s="436" t="s">
        <v>698</v>
      </c>
      <c r="B170" s="437" t="s">
        <v>699</v>
      </c>
      <c r="C170" s="437" t="s">
        <v>382</v>
      </c>
      <c r="D170" s="437" t="s">
        <v>679</v>
      </c>
      <c r="E170" s="437" t="s">
        <v>700</v>
      </c>
      <c r="F170" s="437" t="s">
        <v>745</v>
      </c>
      <c r="G170" s="437" t="s">
        <v>746</v>
      </c>
      <c r="H170" s="440">
        <v>1</v>
      </c>
      <c r="I170" s="440">
        <v>462</v>
      </c>
      <c r="J170" s="437">
        <v>0.46761133603238869</v>
      </c>
      <c r="K170" s="437">
        <v>462</v>
      </c>
      <c r="L170" s="440">
        <v>2</v>
      </c>
      <c r="M170" s="440">
        <v>988</v>
      </c>
      <c r="N170" s="437">
        <v>1</v>
      </c>
      <c r="O170" s="437">
        <v>494</v>
      </c>
      <c r="P170" s="440">
        <v>1</v>
      </c>
      <c r="Q170" s="440">
        <v>494</v>
      </c>
      <c r="R170" s="509">
        <v>0.5</v>
      </c>
      <c r="S170" s="441">
        <v>494</v>
      </c>
    </row>
    <row r="171" spans="1:19" ht="14.4" customHeight="1" x14ac:dyDescent="0.3">
      <c r="A171" s="436" t="s">
        <v>698</v>
      </c>
      <c r="B171" s="437" t="s">
        <v>699</v>
      </c>
      <c r="C171" s="437" t="s">
        <v>382</v>
      </c>
      <c r="D171" s="437" t="s">
        <v>679</v>
      </c>
      <c r="E171" s="437" t="s">
        <v>700</v>
      </c>
      <c r="F171" s="437" t="s">
        <v>747</v>
      </c>
      <c r="G171" s="437" t="s">
        <v>748</v>
      </c>
      <c r="H171" s="440">
        <v>5</v>
      </c>
      <c r="I171" s="440">
        <v>1780</v>
      </c>
      <c r="J171" s="437">
        <v>0.13002191380569758</v>
      </c>
      <c r="K171" s="437">
        <v>356</v>
      </c>
      <c r="L171" s="440">
        <v>37</v>
      </c>
      <c r="M171" s="440">
        <v>13690</v>
      </c>
      <c r="N171" s="437">
        <v>1</v>
      </c>
      <c r="O171" s="437">
        <v>370</v>
      </c>
      <c r="P171" s="440">
        <v>15</v>
      </c>
      <c r="Q171" s="440">
        <v>5550</v>
      </c>
      <c r="R171" s="509">
        <v>0.40540540540540543</v>
      </c>
      <c r="S171" s="441">
        <v>370</v>
      </c>
    </row>
    <row r="172" spans="1:19" ht="14.4" customHeight="1" x14ac:dyDescent="0.3">
      <c r="A172" s="436" t="s">
        <v>698</v>
      </c>
      <c r="B172" s="437" t="s">
        <v>699</v>
      </c>
      <c r="C172" s="437" t="s">
        <v>382</v>
      </c>
      <c r="D172" s="437" t="s">
        <v>679</v>
      </c>
      <c r="E172" s="437" t="s">
        <v>700</v>
      </c>
      <c r="F172" s="437" t="s">
        <v>749</v>
      </c>
      <c r="G172" s="437" t="s">
        <v>750</v>
      </c>
      <c r="H172" s="440"/>
      <c r="I172" s="440"/>
      <c r="J172" s="437"/>
      <c r="K172" s="437"/>
      <c r="L172" s="440">
        <v>3</v>
      </c>
      <c r="M172" s="440">
        <v>9315</v>
      </c>
      <c r="N172" s="437">
        <v>1</v>
      </c>
      <c r="O172" s="437">
        <v>3105</v>
      </c>
      <c r="P172" s="440"/>
      <c r="Q172" s="440"/>
      <c r="R172" s="509"/>
      <c r="S172" s="441"/>
    </row>
    <row r="173" spans="1:19" ht="14.4" customHeight="1" x14ac:dyDescent="0.3">
      <c r="A173" s="436" t="s">
        <v>698</v>
      </c>
      <c r="B173" s="437" t="s">
        <v>699</v>
      </c>
      <c r="C173" s="437" t="s">
        <v>382</v>
      </c>
      <c r="D173" s="437" t="s">
        <v>679</v>
      </c>
      <c r="E173" s="437" t="s">
        <v>700</v>
      </c>
      <c r="F173" s="437" t="s">
        <v>755</v>
      </c>
      <c r="G173" s="437" t="s">
        <v>756</v>
      </c>
      <c r="H173" s="440"/>
      <c r="I173" s="440"/>
      <c r="J173" s="437"/>
      <c r="K173" s="437"/>
      <c r="L173" s="440">
        <v>2</v>
      </c>
      <c r="M173" s="440">
        <v>250</v>
      </c>
      <c r="N173" s="437">
        <v>1</v>
      </c>
      <c r="O173" s="437">
        <v>125</v>
      </c>
      <c r="P173" s="440"/>
      <c r="Q173" s="440"/>
      <c r="R173" s="509"/>
      <c r="S173" s="441"/>
    </row>
    <row r="174" spans="1:19" ht="14.4" customHeight="1" x14ac:dyDescent="0.3">
      <c r="A174" s="436" t="s">
        <v>698</v>
      </c>
      <c r="B174" s="437" t="s">
        <v>699</v>
      </c>
      <c r="C174" s="437" t="s">
        <v>382</v>
      </c>
      <c r="D174" s="437" t="s">
        <v>679</v>
      </c>
      <c r="E174" s="437" t="s">
        <v>700</v>
      </c>
      <c r="F174" s="437" t="s">
        <v>757</v>
      </c>
      <c r="G174" s="437" t="s">
        <v>758</v>
      </c>
      <c r="H174" s="440">
        <v>5</v>
      </c>
      <c r="I174" s="440">
        <v>2315</v>
      </c>
      <c r="J174" s="437">
        <v>0.31178451178451178</v>
      </c>
      <c r="K174" s="437">
        <v>463</v>
      </c>
      <c r="L174" s="440">
        <v>15</v>
      </c>
      <c r="M174" s="440">
        <v>7425</v>
      </c>
      <c r="N174" s="437">
        <v>1</v>
      </c>
      <c r="O174" s="437">
        <v>495</v>
      </c>
      <c r="P174" s="440"/>
      <c r="Q174" s="440"/>
      <c r="R174" s="509"/>
      <c r="S174" s="441"/>
    </row>
    <row r="175" spans="1:19" ht="14.4" customHeight="1" x14ac:dyDescent="0.3">
      <c r="A175" s="436" t="s">
        <v>698</v>
      </c>
      <c r="B175" s="437" t="s">
        <v>699</v>
      </c>
      <c r="C175" s="437" t="s">
        <v>382</v>
      </c>
      <c r="D175" s="437" t="s">
        <v>679</v>
      </c>
      <c r="E175" s="437" t="s">
        <v>700</v>
      </c>
      <c r="F175" s="437" t="s">
        <v>761</v>
      </c>
      <c r="G175" s="437" t="s">
        <v>762</v>
      </c>
      <c r="H175" s="440">
        <v>1</v>
      </c>
      <c r="I175" s="440">
        <v>437</v>
      </c>
      <c r="J175" s="437">
        <v>2.4572649572649572E-2</v>
      </c>
      <c r="K175" s="437">
        <v>437</v>
      </c>
      <c r="L175" s="440">
        <v>39</v>
      </c>
      <c r="M175" s="440">
        <v>17784</v>
      </c>
      <c r="N175" s="437">
        <v>1</v>
      </c>
      <c r="O175" s="437">
        <v>456</v>
      </c>
      <c r="P175" s="440">
        <v>25</v>
      </c>
      <c r="Q175" s="440">
        <v>11400</v>
      </c>
      <c r="R175" s="509">
        <v>0.64102564102564108</v>
      </c>
      <c r="S175" s="441">
        <v>456</v>
      </c>
    </row>
    <row r="176" spans="1:19" ht="14.4" customHeight="1" x14ac:dyDescent="0.3">
      <c r="A176" s="436" t="s">
        <v>698</v>
      </c>
      <c r="B176" s="437" t="s">
        <v>699</v>
      </c>
      <c r="C176" s="437" t="s">
        <v>382</v>
      </c>
      <c r="D176" s="437" t="s">
        <v>679</v>
      </c>
      <c r="E176" s="437" t="s">
        <v>700</v>
      </c>
      <c r="F176" s="437" t="s">
        <v>763</v>
      </c>
      <c r="G176" s="437" t="s">
        <v>764</v>
      </c>
      <c r="H176" s="440">
        <v>2</v>
      </c>
      <c r="I176" s="440">
        <v>108</v>
      </c>
      <c r="J176" s="437"/>
      <c r="K176" s="437">
        <v>54</v>
      </c>
      <c r="L176" s="440"/>
      <c r="M176" s="440"/>
      <c r="N176" s="437"/>
      <c r="O176" s="437"/>
      <c r="P176" s="440"/>
      <c r="Q176" s="440"/>
      <c r="R176" s="509"/>
      <c r="S176" s="441"/>
    </row>
    <row r="177" spans="1:19" ht="14.4" customHeight="1" x14ac:dyDescent="0.3">
      <c r="A177" s="436" t="s">
        <v>698</v>
      </c>
      <c r="B177" s="437" t="s">
        <v>699</v>
      </c>
      <c r="C177" s="437" t="s">
        <v>382</v>
      </c>
      <c r="D177" s="437" t="s">
        <v>679</v>
      </c>
      <c r="E177" s="437" t="s">
        <v>700</v>
      </c>
      <c r="F177" s="437" t="s">
        <v>771</v>
      </c>
      <c r="G177" s="437" t="s">
        <v>772</v>
      </c>
      <c r="H177" s="440">
        <v>6</v>
      </c>
      <c r="I177" s="440">
        <v>1014</v>
      </c>
      <c r="J177" s="437">
        <v>2.8971428571428572</v>
      </c>
      <c r="K177" s="437">
        <v>169</v>
      </c>
      <c r="L177" s="440">
        <v>2</v>
      </c>
      <c r="M177" s="440">
        <v>350</v>
      </c>
      <c r="N177" s="437">
        <v>1</v>
      </c>
      <c r="O177" s="437">
        <v>175</v>
      </c>
      <c r="P177" s="440"/>
      <c r="Q177" s="440"/>
      <c r="R177" s="509"/>
      <c r="S177" s="441"/>
    </row>
    <row r="178" spans="1:19" ht="14.4" customHeight="1" x14ac:dyDescent="0.3">
      <c r="A178" s="436" t="s">
        <v>698</v>
      </c>
      <c r="B178" s="437" t="s">
        <v>699</v>
      </c>
      <c r="C178" s="437" t="s">
        <v>382</v>
      </c>
      <c r="D178" s="437" t="s">
        <v>679</v>
      </c>
      <c r="E178" s="437" t="s">
        <v>700</v>
      </c>
      <c r="F178" s="437" t="s">
        <v>773</v>
      </c>
      <c r="G178" s="437" t="s">
        <v>774</v>
      </c>
      <c r="H178" s="440">
        <v>123</v>
      </c>
      <c r="I178" s="440">
        <v>9963</v>
      </c>
      <c r="J178" s="437">
        <v>0.58900384274312745</v>
      </c>
      <c r="K178" s="437">
        <v>81</v>
      </c>
      <c r="L178" s="440">
        <v>199</v>
      </c>
      <c r="M178" s="440">
        <v>16915</v>
      </c>
      <c r="N178" s="437">
        <v>1</v>
      </c>
      <c r="O178" s="437">
        <v>85</v>
      </c>
      <c r="P178" s="440">
        <v>26</v>
      </c>
      <c r="Q178" s="440">
        <v>2210</v>
      </c>
      <c r="R178" s="509">
        <v>0.1306532663316583</v>
      </c>
      <c r="S178" s="441">
        <v>85</v>
      </c>
    </row>
    <row r="179" spans="1:19" ht="14.4" customHeight="1" x14ac:dyDescent="0.3">
      <c r="A179" s="436" t="s">
        <v>698</v>
      </c>
      <c r="B179" s="437" t="s">
        <v>699</v>
      </c>
      <c r="C179" s="437" t="s">
        <v>382</v>
      </c>
      <c r="D179" s="437" t="s">
        <v>679</v>
      </c>
      <c r="E179" s="437" t="s">
        <v>700</v>
      </c>
      <c r="F179" s="437" t="s">
        <v>779</v>
      </c>
      <c r="G179" s="437" t="s">
        <v>780</v>
      </c>
      <c r="H179" s="440"/>
      <c r="I179" s="440"/>
      <c r="J179" s="437"/>
      <c r="K179" s="437"/>
      <c r="L179" s="440">
        <v>8</v>
      </c>
      <c r="M179" s="440">
        <v>232</v>
      </c>
      <c r="N179" s="437">
        <v>1</v>
      </c>
      <c r="O179" s="437">
        <v>29</v>
      </c>
      <c r="P179" s="440">
        <v>2</v>
      </c>
      <c r="Q179" s="440">
        <v>58</v>
      </c>
      <c r="R179" s="509">
        <v>0.25</v>
      </c>
      <c r="S179" s="441">
        <v>29</v>
      </c>
    </row>
    <row r="180" spans="1:19" ht="14.4" customHeight="1" x14ac:dyDescent="0.3">
      <c r="A180" s="436" t="s">
        <v>698</v>
      </c>
      <c r="B180" s="437" t="s">
        <v>699</v>
      </c>
      <c r="C180" s="437" t="s">
        <v>382</v>
      </c>
      <c r="D180" s="437" t="s">
        <v>679</v>
      </c>
      <c r="E180" s="437" t="s">
        <v>700</v>
      </c>
      <c r="F180" s="437" t="s">
        <v>781</v>
      </c>
      <c r="G180" s="437" t="s">
        <v>782</v>
      </c>
      <c r="H180" s="440"/>
      <c r="I180" s="440"/>
      <c r="J180" s="437"/>
      <c r="K180" s="437"/>
      <c r="L180" s="440">
        <v>2</v>
      </c>
      <c r="M180" s="440">
        <v>2022</v>
      </c>
      <c r="N180" s="437">
        <v>1</v>
      </c>
      <c r="O180" s="437">
        <v>1011</v>
      </c>
      <c r="P180" s="440"/>
      <c r="Q180" s="440"/>
      <c r="R180" s="509"/>
      <c r="S180" s="441"/>
    </row>
    <row r="181" spans="1:19" ht="14.4" customHeight="1" x14ac:dyDescent="0.3">
      <c r="A181" s="436" t="s">
        <v>698</v>
      </c>
      <c r="B181" s="437" t="s">
        <v>699</v>
      </c>
      <c r="C181" s="437" t="s">
        <v>382</v>
      </c>
      <c r="D181" s="437" t="s">
        <v>679</v>
      </c>
      <c r="E181" s="437" t="s">
        <v>700</v>
      </c>
      <c r="F181" s="437" t="s">
        <v>783</v>
      </c>
      <c r="G181" s="437" t="s">
        <v>784</v>
      </c>
      <c r="H181" s="440">
        <v>19</v>
      </c>
      <c r="I181" s="440">
        <v>3230</v>
      </c>
      <c r="J181" s="437">
        <v>1.2234848484848484</v>
      </c>
      <c r="K181" s="437">
        <v>170</v>
      </c>
      <c r="L181" s="440">
        <v>15</v>
      </c>
      <c r="M181" s="440">
        <v>2640</v>
      </c>
      <c r="N181" s="437">
        <v>1</v>
      </c>
      <c r="O181" s="437">
        <v>176</v>
      </c>
      <c r="P181" s="440">
        <v>1</v>
      </c>
      <c r="Q181" s="440">
        <v>176</v>
      </c>
      <c r="R181" s="509">
        <v>6.6666666666666666E-2</v>
      </c>
      <c r="S181" s="441">
        <v>176</v>
      </c>
    </row>
    <row r="182" spans="1:19" ht="14.4" customHeight="1" x14ac:dyDescent="0.3">
      <c r="A182" s="436" t="s">
        <v>698</v>
      </c>
      <c r="B182" s="437" t="s">
        <v>699</v>
      </c>
      <c r="C182" s="437" t="s">
        <v>382</v>
      </c>
      <c r="D182" s="437" t="s">
        <v>679</v>
      </c>
      <c r="E182" s="437" t="s">
        <v>700</v>
      </c>
      <c r="F182" s="437" t="s">
        <v>787</v>
      </c>
      <c r="G182" s="437" t="s">
        <v>788</v>
      </c>
      <c r="H182" s="440">
        <v>35</v>
      </c>
      <c r="I182" s="440">
        <v>8645</v>
      </c>
      <c r="J182" s="437">
        <v>0.48339297696264816</v>
      </c>
      <c r="K182" s="437">
        <v>247</v>
      </c>
      <c r="L182" s="440">
        <v>68</v>
      </c>
      <c r="M182" s="440">
        <v>17884</v>
      </c>
      <c r="N182" s="437">
        <v>1</v>
      </c>
      <c r="O182" s="437">
        <v>263</v>
      </c>
      <c r="P182" s="440">
        <v>9</v>
      </c>
      <c r="Q182" s="440">
        <v>2376</v>
      </c>
      <c r="R182" s="509">
        <v>0.13285618429881457</v>
      </c>
      <c r="S182" s="441">
        <v>264</v>
      </c>
    </row>
    <row r="183" spans="1:19" ht="14.4" customHeight="1" x14ac:dyDescent="0.3">
      <c r="A183" s="436" t="s">
        <v>698</v>
      </c>
      <c r="B183" s="437" t="s">
        <v>699</v>
      </c>
      <c r="C183" s="437" t="s">
        <v>382</v>
      </c>
      <c r="D183" s="437" t="s">
        <v>679</v>
      </c>
      <c r="E183" s="437" t="s">
        <v>700</v>
      </c>
      <c r="F183" s="437" t="s">
        <v>797</v>
      </c>
      <c r="G183" s="437" t="s">
        <v>702</v>
      </c>
      <c r="H183" s="440"/>
      <c r="I183" s="440"/>
      <c r="J183" s="437"/>
      <c r="K183" s="437"/>
      <c r="L183" s="440"/>
      <c r="M183" s="440"/>
      <c r="N183" s="437"/>
      <c r="O183" s="437"/>
      <c r="P183" s="440">
        <v>20</v>
      </c>
      <c r="Q183" s="440">
        <v>740</v>
      </c>
      <c r="R183" s="509"/>
      <c r="S183" s="441">
        <v>37</v>
      </c>
    </row>
    <row r="184" spans="1:19" ht="14.4" customHeight="1" x14ac:dyDescent="0.3">
      <c r="A184" s="436" t="s">
        <v>698</v>
      </c>
      <c r="B184" s="437" t="s">
        <v>699</v>
      </c>
      <c r="C184" s="437" t="s">
        <v>382</v>
      </c>
      <c r="D184" s="437" t="s">
        <v>679</v>
      </c>
      <c r="E184" s="437" t="s">
        <v>700</v>
      </c>
      <c r="F184" s="437" t="s">
        <v>806</v>
      </c>
      <c r="G184" s="437" t="s">
        <v>807</v>
      </c>
      <c r="H184" s="440"/>
      <c r="I184" s="440"/>
      <c r="J184" s="437"/>
      <c r="K184" s="437"/>
      <c r="L184" s="440">
        <v>3</v>
      </c>
      <c r="M184" s="440">
        <v>321</v>
      </c>
      <c r="N184" s="437">
        <v>1</v>
      </c>
      <c r="O184" s="437">
        <v>107</v>
      </c>
      <c r="P184" s="440">
        <v>1</v>
      </c>
      <c r="Q184" s="440">
        <v>107</v>
      </c>
      <c r="R184" s="509">
        <v>0.33333333333333331</v>
      </c>
      <c r="S184" s="441">
        <v>107</v>
      </c>
    </row>
    <row r="185" spans="1:19" ht="14.4" customHeight="1" x14ac:dyDescent="0.3">
      <c r="A185" s="436" t="s">
        <v>698</v>
      </c>
      <c r="B185" s="437" t="s">
        <v>699</v>
      </c>
      <c r="C185" s="437" t="s">
        <v>382</v>
      </c>
      <c r="D185" s="437" t="s">
        <v>679</v>
      </c>
      <c r="E185" s="437" t="s">
        <v>700</v>
      </c>
      <c r="F185" s="437" t="s">
        <v>808</v>
      </c>
      <c r="G185" s="437" t="s">
        <v>809</v>
      </c>
      <c r="H185" s="440"/>
      <c r="I185" s="440"/>
      <c r="J185" s="437"/>
      <c r="K185" s="437"/>
      <c r="L185" s="440">
        <v>3</v>
      </c>
      <c r="M185" s="440">
        <v>942</v>
      </c>
      <c r="N185" s="437">
        <v>1</v>
      </c>
      <c r="O185" s="437">
        <v>314</v>
      </c>
      <c r="P185" s="440"/>
      <c r="Q185" s="440"/>
      <c r="R185" s="509"/>
      <c r="S185" s="441"/>
    </row>
    <row r="186" spans="1:19" ht="14.4" customHeight="1" x14ac:dyDescent="0.3">
      <c r="A186" s="436" t="s">
        <v>698</v>
      </c>
      <c r="B186" s="437" t="s">
        <v>699</v>
      </c>
      <c r="C186" s="437" t="s">
        <v>382</v>
      </c>
      <c r="D186" s="437" t="s">
        <v>680</v>
      </c>
      <c r="E186" s="437" t="s">
        <v>700</v>
      </c>
      <c r="F186" s="437" t="s">
        <v>701</v>
      </c>
      <c r="G186" s="437" t="s">
        <v>702</v>
      </c>
      <c r="H186" s="440">
        <v>330</v>
      </c>
      <c r="I186" s="440">
        <v>17820</v>
      </c>
      <c r="J186" s="437">
        <v>0.44918330308529947</v>
      </c>
      <c r="K186" s="437">
        <v>54</v>
      </c>
      <c r="L186" s="440">
        <v>684</v>
      </c>
      <c r="M186" s="440">
        <v>39672</v>
      </c>
      <c r="N186" s="437">
        <v>1</v>
      </c>
      <c r="O186" s="437">
        <v>58</v>
      </c>
      <c r="P186" s="440"/>
      <c r="Q186" s="440"/>
      <c r="R186" s="509"/>
      <c r="S186" s="441"/>
    </row>
    <row r="187" spans="1:19" ht="14.4" customHeight="1" x14ac:dyDescent="0.3">
      <c r="A187" s="436" t="s">
        <v>698</v>
      </c>
      <c r="B187" s="437" t="s">
        <v>699</v>
      </c>
      <c r="C187" s="437" t="s">
        <v>382</v>
      </c>
      <c r="D187" s="437" t="s">
        <v>680</v>
      </c>
      <c r="E187" s="437" t="s">
        <v>700</v>
      </c>
      <c r="F187" s="437" t="s">
        <v>703</v>
      </c>
      <c r="G187" s="437" t="s">
        <v>704</v>
      </c>
      <c r="H187" s="440">
        <v>14</v>
      </c>
      <c r="I187" s="440">
        <v>1722</v>
      </c>
      <c r="J187" s="437">
        <v>0.46946564885496184</v>
      </c>
      <c r="K187" s="437">
        <v>123</v>
      </c>
      <c r="L187" s="440">
        <v>28</v>
      </c>
      <c r="M187" s="440">
        <v>3668</v>
      </c>
      <c r="N187" s="437">
        <v>1</v>
      </c>
      <c r="O187" s="437">
        <v>131</v>
      </c>
      <c r="P187" s="440"/>
      <c r="Q187" s="440"/>
      <c r="R187" s="509"/>
      <c r="S187" s="441"/>
    </row>
    <row r="188" spans="1:19" ht="14.4" customHeight="1" x14ac:dyDescent="0.3">
      <c r="A188" s="436" t="s">
        <v>698</v>
      </c>
      <c r="B188" s="437" t="s">
        <v>699</v>
      </c>
      <c r="C188" s="437" t="s">
        <v>382</v>
      </c>
      <c r="D188" s="437" t="s">
        <v>680</v>
      </c>
      <c r="E188" s="437" t="s">
        <v>700</v>
      </c>
      <c r="F188" s="437" t="s">
        <v>705</v>
      </c>
      <c r="G188" s="437" t="s">
        <v>706</v>
      </c>
      <c r="H188" s="440">
        <v>3</v>
      </c>
      <c r="I188" s="440">
        <v>531</v>
      </c>
      <c r="J188" s="437"/>
      <c r="K188" s="437">
        <v>177</v>
      </c>
      <c r="L188" s="440"/>
      <c r="M188" s="440"/>
      <c r="N188" s="437"/>
      <c r="O188" s="437"/>
      <c r="P188" s="440"/>
      <c r="Q188" s="440"/>
      <c r="R188" s="509"/>
      <c r="S188" s="441"/>
    </row>
    <row r="189" spans="1:19" ht="14.4" customHeight="1" x14ac:dyDescent="0.3">
      <c r="A189" s="436" t="s">
        <v>698</v>
      </c>
      <c r="B189" s="437" t="s">
        <v>699</v>
      </c>
      <c r="C189" s="437" t="s">
        <v>382</v>
      </c>
      <c r="D189" s="437" t="s">
        <v>680</v>
      </c>
      <c r="E189" s="437" t="s">
        <v>700</v>
      </c>
      <c r="F189" s="437" t="s">
        <v>707</v>
      </c>
      <c r="G189" s="437" t="s">
        <v>708</v>
      </c>
      <c r="H189" s="440">
        <v>1</v>
      </c>
      <c r="I189" s="440">
        <v>2012</v>
      </c>
      <c r="J189" s="437"/>
      <c r="K189" s="437">
        <v>2012</v>
      </c>
      <c r="L189" s="440"/>
      <c r="M189" s="440"/>
      <c r="N189" s="437"/>
      <c r="O189" s="437"/>
      <c r="P189" s="440"/>
      <c r="Q189" s="440"/>
      <c r="R189" s="509"/>
      <c r="S189" s="441"/>
    </row>
    <row r="190" spans="1:19" ht="14.4" customHeight="1" x14ac:dyDescent="0.3">
      <c r="A190" s="436" t="s">
        <v>698</v>
      </c>
      <c r="B190" s="437" t="s">
        <v>699</v>
      </c>
      <c r="C190" s="437" t="s">
        <v>382</v>
      </c>
      <c r="D190" s="437" t="s">
        <v>680</v>
      </c>
      <c r="E190" s="437" t="s">
        <v>700</v>
      </c>
      <c r="F190" s="437" t="s">
        <v>711</v>
      </c>
      <c r="G190" s="437" t="s">
        <v>712</v>
      </c>
      <c r="H190" s="440">
        <v>85</v>
      </c>
      <c r="I190" s="440">
        <v>14620</v>
      </c>
      <c r="J190" s="437">
        <v>1.020949720670391</v>
      </c>
      <c r="K190" s="437">
        <v>172</v>
      </c>
      <c r="L190" s="440">
        <v>80</v>
      </c>
      <c r="M190" s="440">
        <v>14320</v>
      </c>
      <c r="N190" s="437">
        <v>1</v>
      </c>
      <c r="O190" s="437">
        <v>179</v>
      </c>
      <c r="P190" s="440"/>
      <c r="Q190" s="440"/>
      <c r="R190" s="509"/>
      <c r="S190" s="441"/>
    </row>
    <row r="191" spans="1:19" ht="14.4" customHeight="1" x14ac:dyDescent="0.3">
      <c r="A191" s="436" t="s">
        <v>698</v>
      </c>
      <c r="B191" s="437" t="s">
        <v>699</v>
      </c>
      <c r="C191" s="437" t="s">
        <v>382</v>
      </c>
      <c r="D191" s="437" t="s">
        <v>680</v>
      </c>
      <c r="E191" s="437" t="s">
        <v>700</v>
      </c>
      <c r="F191" s="437" t="s">
        <v>715</v>
      </c>
      <c r="G191" s="437" t="s">
        <v>716</v>
      </c>
      <c r="H191" s="440">
        <v>44</v>
      </c>
      <c r="I191" s="440">
        <v>14168</v>
      </c>
      <c r="J191" s="437">
        <v>0.48059701492537316</v>
      </c>
      <c r="K191" s="437">
        <v>322</v>
      </c>
      <c r="L191" s="440">
        <v>88</v>
      </c>
      <c r="M191" s="440">
        <v>29480</v>
      </c>
      <c r="N191" s="437">
        <v>1</v>
      </c>
      <c r="O191" s="437">
        <v>335</v>
      </c>
      <c r="P191" s="440"/>
      <c r="Q191" s="440"/>
      <c r="R191" s="509"/>
      <c r="S191" s="441"/>
    </row>
    <row r="192" spans="1:19" ht="14.4" customHeight="1" x14ac:dyDescent="0.3">
      <c r="A192" s="436" t="s">
        <v>698</v>
      </c>
      <c r="B192" s="437" t="s">
        <v>699</v>
      </c>
      <c r="C192" s="437" t="s">
        <v>382</v>
      </c>
      <c r="D192" s="437" t="s">
        <v>680</v>
      </c>
      <c r="E192" s="437" t="s">
        <v>700</v>
      </c>
      <c r="F192" s="437" t="s">
        <v>717</v>
      </c>
      <c r="G192" s="437" t="s">
        <v>718</v>
      </c>
      <c r="H192" s="440">
        <v>12</v>
      </c>
      <c r="I192" s="440">
        <v>5268</v>
      </c>
      <c r="J192" s="437">
        <v>0.5477230193387399</v>
      </c>
      <c r="K192" s="437">
        <v>439</v>
      </c>
      <c r="L192" s="440">
        <v>21</v>
      </c>
      <c r="M192" s="440">
        <v>9618</v>
      </c>
      <c r="N192" s="437">
        <v>1</v>
      </c>
      <c r="O192" s="437">
        <v>458</v>
      </c>
      <c r="P192" s="440"/>
      <c r="Q192" s="440"/>
      <c r="R192" s="509"/>
      <c r="S192" s="441"/>
    </row>
    <row r="193" spans="1:19" ht="14.4" customHeight="1" x14ac:dyDescent="0.3">
      <c r="A193" s="436" t="s">
        <v>698</v>
      </c>
      <c r="B193" s="437" t="s">
        <v>699</v>
      </c>
      <c r="C193" s="437" t="s">
        <v>382</v>
      </c>
      <c r="D193" s="437" t="s">
        <v>680</v>
      </c>
      <c r="E193" s="437" t="s">
        <v>700</v>
      </c>
      <c r="F193" s="437" t="s">
        <v>719</v>
      </c>
      <c r="G193" s="437" t="s">
        <v>720</v>
      </c>
      <c r="H193" s="440">
        <v>280</v>
      </c>
      <c r="I193" s="440">
        <v>95480</v>
      </c>
      <c r="J193" s="437">
        <v>1.0603940383376647</v>
      </c>
      <c r="K193" s="437">
        <v>341</v>
      </c>
      <c r="L193" s="440">
        <v>258</v>
      </c>
      <c r="M193" s="440">
        <v>90042</v>
      </c>
      <c r="N193" s="437">
        <v>1</v>
      </c>
      <c r="O193" s="437">
        <v>349</v>
      </c>
      <c r="P193" s="440"/>
      <c r="Q193" s="440"/>
      <c r="R193" s="509"/>
      <c r="S193" s="441"/>
    </row>
    <row r="194" spans="1:19" ht="14.4" customHeight="1" x14ac:dyDescent="0.3">
      <c r="A194" s="436" t="s">
        <v>698</v>
      </c>
      <c r="B194" s="437" t="s">
        <v>699</v>
      </c>
      <c r="C194" s="437" t="s">
        <v>382</v>
      </c>
      <c r="D194" s="437" t="s">
        <v>680</v>
      </c>
      <c r="E194" s="437" t="s">
        <v>700</v>
      </c>
      <c r="F194" s="437" t="s">
        <v>741</v>
      </c>
      <c r="G194" s="437" t="s">
        <v>742</v>
      </c>
      <c r="H194" s="440">
        <v>125</v>
      </c>
      <c r="I194" s="440">
        <v>35625</v>
      </c>
      <c r="J194" s="437">
        <v>0.66583806818181823</v>
      </c>
      <c r="K194" s="437">
        <v>285</v>
      </c>
      <c r="L194" s="440">
        <v>176</v>
      </c>
      <c r="M194" s="440">
        <v>53504</v>
      </c>
      <c r="N194" s="437">
        <v>1</v>
      </c>
      <c r="O194" s="437">
        <v>304</v>
      </c>
      <c r="P194" s="440"/>
      <c r="Q194" s="440"/>
      <c r="R194" s="509"/>
      <c r="S194" s="441"/>
    </row>
    <row r="195" spans="1:19" ht="14.4" customHeight="1" x14ac:dyDescent="0.3">
      <c r="A195" s="436" t="s">
        <v>698</v>
      </c>
      <c r="B195" s="437" t="s">
        <v>699</v>
      </c>
      <c r="C195" s="437" t="s">
        <v>382</v>
      </c>
      <c r="D195" s="437" t="s">
        <v>680</v>
      </c>
      <c r="E195" s="437" t="s">
        <v>700</v>
      </c>
      <c r="F195" s="437" t="s">
        <v>745</v>
      </c>
      <c r="G195" s="437" t="s">
        <v>746</v>
      </c>
      <c r="H195" s="440">
        <v>233</v>
      </c>
      <c r="I195" s="440">
        <v>107646</v>
      </c>
      <c r="J195" s="437">
        <v>0.73866739861387498</v>
      </c>
      <c r="K195" s="437">
        <v>462</v>
      </c>
      <c r="L195" s="440">
        <v>295</v>
      </c>
      <c r="M195" s="440">
        <v>145730</v>
      </c>
      <c r="N195" s="437">
        <v>1</v>
      </c>
      <c r="O195" s="437">
        <v>494</v>
      </c>
      <c r="P195" s="440"/>
      <c r="Q195" s="440"/>
      <c r="R195" s="509"/>
      <c r="S195" s="441"/>
    </row>
    <row r="196" spans="1:19" ht="14.4" customHeight="1" x14ac:dyDescent="0.3">
      <c r="A196" s="436" t="s">
        <v>698</v>
      </c>
      <c r="B196" s="437" t="s">
        <v>699</v>
      </c>
      <c r="C196" s="437" t="s">
        <v>382</v>
      </c>
      <c r="D196" s="437" t="s">
        <v>680</v>
      </c>
      <c r="E196" s="437" t="s">
        <v>700</v>
      </c>
      <c r="F196" s="437" t="s">
        <v>747</v>
      </c>
      <c r="G196" s="437" t="s">
        <v>748</v>
      </c>
      <c r="H196" s="440">
        <v>256</v>
      </c>
      <c r="I196" s="440">
        <v>91136</v>
      </c>
      <c r="J196" s="437">
        <v>0.6880265740600936</v>
      </c>
      <c r="K196" s="437">
        <v>356</v>
      </c>
      <c r="L196" s="440">
        <v>358</v>
      </c>
      <c r="M196" s="440">
        <v>132460</v>
      </c>
      <c r="N196" s="437">
        <v>1</v>
      </c>
      <c r="O196" s="437">
        <v>370</v>
      </c>
      <c r="P196" s="440"/>
      <c r="Q196" s="440"/>
      <c r="R196" s="509"/>
      <c r="S196" s="441"/>
    </row>
    <row r="197" spans="1:19" ht="14.4" customHeight="1" x14ac:dyDescent="0.3">
      <c r="A197" s="436" t="s">
        <v>698</v>
      </c>
      <c r="B197" s="437" t="s">
        <v>699</v>
      </c>
      <c r="C197" s="437" t="s">
        <v>382</v>
      </c>
      <c r="D197" s="437" t="s">
        <v>680</v>
      </c>
      <c r="E197" s="437" t="s">
        <v>700</v>
      </c>
      <c r="F197" s="437" t="s">
        <v>749</v>
      </c>
      <c r="G197" s="437" t="s">
        <v>750</v>
      </c>
      <c r="H197" s="440">
        <v>12</v>
      </c>
      <c r="I197" s="440">
        <v>35004</v>
      </c>
      <c r="J197" s="437">
        <v>0.86718691936083236</v>
      </c>
      <c r="K197" s="437">
        <v>2917</v>
      </c>
      <c r="L197" s="440">
        <v>13</v>
      </c>
      <c r="M197" s="440">
        <v>40365</v>
      </c>
      <c r="N197" s="437">
        <v>1</v>
      </c>
      <c r="O197" s="437">
        <v>3105</v>
      </c>
      <c r="P197" s="440"/>
      <c r="Q197" s="440"/>
      <c r="R197" s="509"/>
      <c r="S197" s="441"/>
    </row>
    <row r="198" spans="1:19" ht="14.4" customHeight="1" x14ac:dyDescent="0.3">
      <c r="A198" s="436" t="s">
        <v>698</v>
      </c>
      <c r="B198" s="437" t="s">
        <v>699</v>
      </c>
      <c r="C198" s="437" t="s">
        <v>382</v>
      </c>
      <c r="D198" s="437" t="s">
        <v>680</v>
      </c>
      <c r="E198" s="437" t="s">
        <v>700</v>
      </c>
      <c r="F198" s="437" t="s">
        <v>753</v>
      </c>
      <c r="G198" s="437" t="s">
        <v>754</v>
      </c>
      <c r="H198" s="440">
        <v>47</v>
      </c>
      <c r="I198" s="440">
        <v>4935</v>
      </c>
      <c r="J198" s="437">
        <v>0.51697045883092396</v>
      </c>
      <c r="K198" s="437">
        <v>105</v>
      </c>
      <c r="L198" s="440">
        <v>86</v>
      </c>
      <c r="M198" s="440">
        <v>9546</v>
      </c>
      <c r="N198" s="437">
        <v>1</v>
      </c>
      <c r="O198" s="437">
        <v>111</v>
      </c>
      <c r="P198" s="440"/>
      <c r="Q198" s="440"/>
      <c r="R198" s="509"/>
      <c r="S198" s="441"/>
    </row>
    <row r="199" spans="1:19" ht="14.4" customHeight="1" x14ac:dyDescent="0.3">
      <c r="A199" s="436" t="s">
        <v>698</v>
      </c>
      <c r="B199" s="437" t="s">
        <v>699</v>
      </c>
      <c r="C199" s="437" t="s">
        <v>382</v>
      </c>
      <c r="D199" s="437" t="s">
        <v>680</v>
      </c>
      <c r="E199" s="437" t="s">
        <v>700</v>
      </c>
      <c r="F199" s="437" t="s">
        <v>755</v>
      </c>
      <c r="G199" s="437" t="s">
        <v>756</v>
      </c>
      <c r="H199" s="440">
        <v>1</v>
      </c>
      <c r="I199" s="440">
        <v>117</v>
      </c>
      <c r="J199" s="437">
        <v>0.93600000000000005</v>
      </c>
      <c r="K199" s="437">
        <v>117</v>
      </c>
      <c r="L199" s="440">
        <v>1</v>
      </c>
      <c r="M199" s="440">
        <v>125</v>
      </c>
      <c r="N199" s="437">
        <v>1</v>
      </c>
      <c r="O199" s="437">
        <v>125</v>
      </c>
      <c r="P199" s="440"/>
      <c r="Q199" s="440"/>
      <c r="R199" s="509"/>
      <c r="S199" s="441"/>
    </row>
    <row r="200" spans="1:19" ht="14.4" customHeight="1" x14ac:dyDescent="0.3">
      <c r="A200" s="436" t="s">
        <v>698</v>
      </c>
      <c r="B200" s="437" t="s">
        <v>699</v>
      </c>
      <c r="C200" s="437" t="s">
        <v>382</v>
      </c>
      <c r="D200" s="437" t="s">
        <v>680</v>
      </c>
      <c r="E200" s="437" t="s">
        <v>700</v>
      </c>
      <c r="F200" s="437" t="s">
        <v>759</v>
      </c>
      <c r="G200" s="437" t="s">
        <v>760</v>
      </c>
      <c r="H200" s="440">
        <v>2</v>
      </c>
      <c r="I200" s="440">
        <v>2536</v>
      </c>
      <c r="J200" s="437">
        <v>1.9766173031956353</v>
      </c>
      <c r="K200" s="437">
        <v>1268</v>
      </c>
      <c r="L200" s="440">
        <v>1</v>
      </c>
      <c r="M200" s="440">
        <v>1283</v>
      </c>
      <c r="N200" s="437">
        <v>1</v>
      </c>
      <c r="O200" s="437">
        <v>1283</v>
      </c>
      <c r="P200" s="440"/>
      <c r="Q200" s="440"/>
      <c r="R200" s="509"/>
      <c r="S200" s="441"/>
    </row>
    <row r="201" spans="1:19" ht="14.4" customHeight="1" x14ac:dyDescent="0.3">
      <c r="A201" s="436" t="s">
        <v>698</v>
      </c>
      <c r="B201" s="437" t="s">
        <v>699</v>
      </c>
      <c r="C201" s="437" t="s">
        <v>382</v>
      </c>
      <c r="D201" s="437" t="s">
        <v>680</v>
      </c>
      <c r="E201" s="437" t="s">
        <v>700</v>
      </c>
      <c r="F201" s="437" t="s">
        <v>761</v>
      </c>
      <c r="G201" s="437" t="s">
        <v>762</v>
      </c>
      <c r="H201" s="440">
        <v>79</v>
      </c>
      <c r="I201" s="440">
        <v>34523</v>
      </c>
      <c r="J201" s="437">
        <v>0.54861111111111116</v>
      </c>
      <c r="K201" s="437">
        <v>437</v>
      </c>
      <c r="L201" s="440">
        <v>138</v>
      </c>
      <c r="M201" s="440">
        <v>62928</v>
      </c>
      <c r="N201" s="437">
        <v>1</v>
      </c>
      <c r="O201" s="437">
        <v>456</v>
      </c>
      <c r="P201" s="440"/>
      <c r="Q201" s="440"/>
      <c r="R201" s="509"/>
      <c r="S201" s="441"/>
    </row>
    <row r="202" spans="1:19" ht="14.4" customHeight="1" x14ac:dyDescent="0.3">
      <c r="A202" s="436" t="s">
        <v>698</v>
      </c>
      <c r="B202" s="437" t="s">
        <v>699</v>
      </c>
      <c r="C202" s="437" t="s">
        <v>382</v>
      </c>
      <c r="D202" s="437" t="s">
        <v>680</v>
      </c>
      <c r="E202" s="437" t="s">
        <v>700</v>
      </c>
      <c r="F202" s="437" t="s">
        <v>763</v>
      </c>
      <c r="G202" s="437" t="s">
        <v>764</v>
      </c>
      <c r="H202" s="440">
        <v>518</v>
      </c>
      <c r="I202" s="440">
        <v>27972</v>
      </c>
      <c r="J202" s="437">
        <v>0.84609800362976406</v>
      </c>
      <c r="K202" s="437">
        <v>54</v>
      </c>
      <c r="L202" s="440">
        <v>570</v>
      </c>
      <c r="M202" s="440">
        <v>33060</v>
      </c>
      <c r="N202" s="437">
        <v>1</v>
      </c>
      <c r="O202" s="437">
        <v>58</v>
      </c>
      <c r="P202" s="440"/>
      <c r="Q202" s="440"/>
      <c r="R202" s="509"/>
      <c r="S202" s="441"/>
    </row>
    <row r="203" spans="1:19" ht="14.4" customHeight="1" x14ac:dyDescent="0.3">
      <c r="A203" s="436" t="s">
        <v>698</v>
      </c>
      <c r="B203" s="437" t="s">
        <v>699</v>
      </c>
      <c r="C203" s="437" t="s">
        <v>382</v>
      </c>
      <c r="D203" s="437" t="s">
        <v>680</v>
      </c>
      <c r="E203" s="437" t="s">
        <v>700</v>
      </c>
      <c r="F203" s="437" t="s">
        <v>771</v>
      </c>
      <c r="G203" s="437" t="s">
        <v>772</v>
      </c>
      <c r="H203" s="440">
        <v>278</v>
      </c>
      <c r="I203" s="440">
        <v>46982</v>
      </c>
      <c r="J203" s="437">
        <v>0.81354112554112556</v>
      </c>
      <c r="K203" s="437">
        <v>169</v>
      </c>
      <c r="L203" s="440">
        <v>330</v>
      </c>
      <c r="M203" s="440">
        <v>57750</v>
      </c>
      <c r="N203" s="437">
        <v>1</v>
      </c>
      <c r="O203" s="437">
        <v>175</v>
      </c>
      <c r="P203" s="440"/>
      <c r="Q203" s="440"/>
      <c r="R203" s="509"/>
      <c r="S203" s="441"/>
    </row>
    <row r="204" spans="1:19" ht="14.4" customHeight="1" x14ac:dyDescent="0.3">
      <c r="A204" s="436" t="s">
        <v>698</v>
      </c>
      <c r="B204" s="437" t="s">
        <v>699</v>
      </c>
      <c r="C204" s="437" t="s">
        <v>382</v>
      </c>
      <c r="D204" s="437" t="s">
        <v>680</v>
      </c>
      <c r="E204" s="437" t="s">
        <v>700</v>
      </c>
      <c r="F204" s="437" t="s">
        <v>777</v>
      </c>
      <c r="G204" s="437" t="s">
        <v>778</v>
      </c>
      <c r="H204" s="440">
        <v>13</v>
      </c>
      <c r="I204" s="440">
        <v>2119</v>
      </c>
      <c r="J204" s="437">
        <v>0.65991902834008098</v>
      </c>
      <c r="K204" s="437">
        <v>163</v>
      </c>
      <c r="L204" s="440">
        <v>19</v>
      </c>
      <c r="M204" s="440">
        <v>3211</v>
      </c>
      <c r="N204" s="437">
        <v>1</v>
      </c>
      <c r="O204" s="437">
        <v>169</v>
      </c>
      <c r="P204" s="440"/>
      <c r="Q204" s="440"/>
      <c r="R204" s="509"/>
      <c r="S204" s="441"/>
    </row>
    <row r="205" spans="1:19" ht="14.4" customHeight="1" x14ac:dyDescent="0.3">
      <c r="A205" s="436" t="s">
        <v>698</v>
      </c>
      <c r="B205" s="437" t="s">
        <v>699</v>
      </c>
      <c r="C205" s="437" t="s">
        <v>382</v>
      </c>
      <c r="D205" s="437" t="s">
        <v>680</v>
      </c>
      <c r="E205" s="437" t="s">
        <v>700</v>
      </c>
      <c r="F205" s="437" t="s">
        <v>781</v>
      </c>
      <c r="G205" s="437" t="s">
        <v>782</v>
      </c>
      <c r="H205" s="440">
        <v>8</v>
      </c>
      <c r="I205" s="440">
        <v>8064</v>
      </c>
      <c r="J205" s="437">
        <v>1.9940652818991098</v>
      </c>
      <c r="K205" s="437">
        <v>1008</v>
      </c>
      <c r="L205" s="440">
        <v>4</v>
      </c>
      <c r="M205" s="440">
        <v>4044</v>
      </c>
      <c r="N205" s="437">
        <v>1</v>
      </c>
      <c r="O205" s="437">
        <v>1011</v>
      </c>
      <c r="P205" s="440"/>
      <c r="Q205" s="440"/>
      <c r="R205" s="509"/>
      <c r="S205" s="441"/>
    </row>
    <row r="206" spans="1:19" ht="14.4" customHeight="1" x14ac:dyDescent="0.3">
      <c r="A206" s="436" t="s">
        <v>698</v>
      </c>
      <c r="B206" s="437" t="s">
        <v>699</v>
      </c>
      <c r="C206" s="437" t="s">
        <v>382</v>
      </c>
      <c r="D206" s="437" t="s">
        <v>680</v>
      </c>
      <c r="E206" s="437" t="s">
        <v>700</v>
      </c>
      <c r="F206" s="437" t="s">
        <v>785</v>
      </c>
      <c r="G206" s="437" t="s">
        <v>786</v>
      </c>
      <c r="H206" s="440">
        <v>11</v>
      </c>
      <c r="I206" s="440">
        <v>24904</v>
      </c>
      <c r="J206" s="437">
        <v>2.7140366172624235</v>
      </c>
      <c r="K206" s="437">
        <v>2264</v>
      </c>
      <c r="L206" s="440">
        <v>4</v>
      </c>
      <c r="M206" s="440">
        <v>9176</v>
      </c>
      <c r="N206" s="437">
        <v>1</v>
      </c>
      <c r="O206" s="437">
        <v>2294</v>
      </c>
      <c r="P206" s="440"/>
      <c r="Q206" s="440"/>
      <c r="R206" s="509"/>
      <c r="S206" s="441"/>
    </row>
    <row r="207" spans="1:19" ht="14.4" customHeight="1" x14ac:dyDescent="0.3">
      <c r="A207" s="436" t="s">
        <v>698</v>
      </c>
      <c r="B207" s="437" t="s">
        <v>699</v>
      </c>
      <c r="C207" s="437" t="s">
        <v>382</v>
      </c>
      <c r="D207" s="437" t="s">
        <v>680</v>
      </c>
      <c r="E207" s="437" t="s">
        <v>700</v>
      </c>
      <c r="F207" s="437" t="s">
        <v>789</v>
      </c>
      <c r="G207" s="437" t="s">
        <v>790</v>
      </c>
      <c r="H207" s="440">
        <v>30</v>
      </c>
      <c r="I207" s="440">
        <v>60360</v>
      </c>
      <c r="J207" s="437">
        <v>0.80965794768611665</v>
      </c>
      <c r="K207" s="437">
        <v>2012</v>
      </c>
      <c r="L207" s="440">
        <v>35</v>
      </c>
      <c r="M207" s="440">
        <v>74550</v>
      </c>
      <c r="N207" s="437">
        <v>1</v>
      </c>
      <c r="O207" s="437">
        <v>2130</v>
      </c>
      <c r="P207" s="440"/>
      <c r="Q207" s="440"/>
      <c r="R207" s="509"/>
      <c r="S207" s="441"/>
    </row>
    <row r="208" spans="1:19" ht="14.4" customHeight="1" x14ac:dyDescent="0.3">
      <c r="A208" s="436" t="s">
        <v>698</v>
      </c>
      <c r="B208" s="437" t="s">
        <v>699</v>
      </c>
      <c r="C208" s="437" t="s">
        <v>382</v>
      </c>
      <c r="D208" s="437" t="s">
        <v>680</v>
      </c>
      <c r="E208" s="437" t="s">
        <v>700</v>
      </c>
      <c r="F208" s="437" t="s">
        <v>802</v>
      </c>
      <c r="G208" s="437" t="s">
        <v>803</v>
      </c>
      <c r="H208" s="440">
        <v>2</v>
      </c>
      <c r="I208" s="440">
        <v>538</v>
      </c>
      <c r="J208" s="437">
        <v>0.37361111111111112</v>
      </c>
      <c r="K208" s="437">
        <v>269</v>
      </c>
      <c r="L208" s="440">
        <v>5</v>
      </c>
      <c r="M208" s="440">
        <v>1440</v>
      </c>
      <c r="N208" s="437">
        <v>1</v>
      </c>
      <c r="O208" s="437">
        <v>288</v>
      </c>
      <c r="P208" s="440"/>
      <c r="Q208" s="440"/>
      <c r="R208" s="509"/>
      <c r="S208" s="441"/>
    </row>
    <row r="209" spans="1:19" ht="14.4" customHeight="1" x14ac:dyDescent="0.3">
      <c r="A209" s="436" t="s">
        <v>698</v>
      </c>
      <c r="B209" s="437" t="s">
        <v>699</v>
      </c>
      <c r="C209" s="437" t="s">
        <v>382</v>
      </c>
      <c r="D209" s="437" t="s">
        <v>681</v>
      </c>
      <c r="E209" s="437" t="s">
        <v>700</v>
      </c>
      <c r="F209" s="437" t="s">
        <v>711</v>
      </c>
      <c r="G209" s="437" t="s">
        <v>712</v>
      </c>
      <c r="H209" s="440"/>
      <c r="I209" s="440"/>
      <c r="J209" s="437"/>
      <c r="K209" s="437"/>
      <c r="L209" s="440">
        <v>6</v>
      </c>
      <c r="M209" s="440">
        <v>1074</v>
      </c>
      <c r="N209" s="437">
        <v>1</v>
      </c>
      <c r="O209" s="437">
        <v>179</v>
      </c>
      <c r="P209" s="440"/>
      <c r="Q209" s="440"/>
      <c r="R209" s="509"/>
      <c r="S209" s="441"/>
    </row>
    <row r="210" spans="1:19" ht="14.4" customHeight="1" x14ac:dyDescent="0.3">
      <c r="A210" s="436" t="s">
        <v>698</v>
      </c>
      <c r="B210" s="437" t="s">
        <v>699</v>
      </c>
      <c r="C210" s="437" t="s">
        <v>382</v>
      </c>
      <c r="D210" s="437" t="s">
        <v>681</v>
      </c>
      <c r="E210" s="437" t="s">
        <v>700</v>
      </c>
      <c r="F210" s="437" t="s">
        <v>719</v>
      </c>
      <c r="G210" s="437" t="s">
        <v>720</v>
      </c>
      <c r="H210" s="440"/>
      <c r="I210" s="440"/>
      <c r="J210" s="437"/>
      <c r="K210" s="437"/>
      <c r="L210" s="440">
        <v>10</v>
      </c>
      <c r="M210" s="440">
        <v>3490</v>
      </c>
      <c r="N210" s="437">
        <v>1</v>
      </c>
      <c r="O210" s="437">
        <v>349</v>
      </c>
      <c r="P210" s="440"/>
      <c r="Q210" s="440"/>
      <c r="R210" s="509"/>
      <c r="S210" s="441"/>
    </row>
    <row r="211" spans="1:19" ht="14.4" customHeight="1" x14ac:dyDescent="0.3">
      <c r="A211" s="436" t="s">
        <v>698</v>
      </c>
      <c r="B211" s="437" t="s">
        <v>699</v>
      </c>
      <c r="C211" s="437" t="s">
        <v>382</v>
      </c>
      <c r="D211" s="437" t="s">
        <v>681</v>
      </c>
      <c r="E211" s="437" t="s">
        <v>700</v>
      </c>
      <c r="F211" s="437" t="s">
        <v>749</v>
      </c>
      <c r="G211" s="437" t="s">
        <v>750</v>
      </c>
      <c r="H211" s="440"/>
      <c r="I211" s="440"/>
      <c r="J211" s="437"/>
      <c r="K211" s="437"/>
      <c r="L211" s="440">
        <v>5</v>
      </c>
      <c r="M211" s="440">
        <v>15525</v>
      </c>
      <c r="N211" s="437">
        <v>1</v>
      </c>
      <c r="O211" s="437">
        <v>3105</v>
      </c>
      <c r="P211" s="440"/>
      <c r="Q211" s="440"/>
      <c r="R211" s="509"/>
      <c r="S211" s="441"/>
    </row>
    <row r="212" spans="1:19" ht="14.4" customHeight="1" x14ac:dyDescent="0.3">
      <c r="A212" s="436" t="s">
        <v>698</v>
      </c>
      <c r="B212" s="437" t="s">
        <v>699</v>
      </c>
      <c r="C212" s="437" t="s">
        <v>382</v>
      </c>
      <c r="D212" s="437" t="s">
        <v>681</v>
      </c>
      <c r="E212" s="437" t="s">
        <v>700</v>
      </c>
      <c r="F212" s="437" t="s">
        <v>765</v>
      </c>
      <c r="G212" s="437" t="s">
        <v>766</v>
      </c>
      <c r="H212" s="440"/>
      <c r="I212" s="440"/>
      <c r="J212" s="437"/>
      <c r="K212" s="437"/>
      <c r="L212" s="440">
        <v>5</v>
      </c>
      <c r="M212" s="440">
        <v>10865</v>
      </c>
      <c r="N212" s="437">
        <v>1</v>
      </c>
      <c r="O212" s="437">
        <v>2173</v>
      </c>
      <c r="P212" s="440"/>
      <c r="Q212" s="440"/>
      <c r="R212" s="509"/>
      <c r="S212" s="441"/>
    </row>
    <row r="213" spans="1:19" ht="14.4" customHeight="1" x14ac:dyDescent="0.3">
      <c r="A213" s="436" t="s">
        <v>698</v>
      </c>
      <c r="B213" s="437" t="s">
        <v>699</v>
      </c>
      <c r="C213" s="437" t="s">
        <v>382</v>
      </c>
      <c r="D213" s="437" t="s">
        <v>681</v>
      </c>
      <c r="E213" s="437" t="s">
        <v>700</v>
      </c>
      <c r="F213" s="437" t="s">
        <v>789</v>
      </c>
      <c r="G213" s="437" t="s">
        <v>790</v>
      </c>
      <c r="H213" s="440"/>
      <c r="I213" s="440"/>
      <c r="J213" s="437"/>
      <c r="K213" s="437"/>
      <c r="L213" s="440">
        <v>8</v>
      </c>
      <c r="M213" s="440">
        <v>17040</v>
      </c>
      <c r="N213" s="437">
        <v>1</v>
      </c>
      <c r="O213" s="437">
        <v>2130</v>
      </c>
      <c r="P213" s="440"/>
      <c r="Q213" s="440"/>
      <c r="R213" s="509"/>
      <c r="S213" s="441"/>
    </row>
    <row r="214" spans="1:19" ht="14.4" customHeight="1" x14ac:dyDescent="0.3">
      <c r="A214" s="436" t="s">
        <v>698</v>
      </c>
      <c r="B214" s="437" t="s">
        <v>699</v>
      </c>
      <c r="C214" s="437" t="s">
        <v>382</v>
      </c>
      <c r="D214" s="437" t="s">
        <v>681</v>
      </c>
      <c r="E214" s="437" t="s">
        <v>700</v>
      </c>
      <c r="F214" s="437" t="s">
        <v>810</v>
      </c>
      <c r="G214" s="437" t="s">
        <v>811</v>
      </c>
      <c r="H214" s="440"/>
      <c r="I214" s="440"/>
      <c r="J214" s="437"/>
      <c r="K214" s="437"/>
      <c r="L214" s="440">
        <v>5</v>
      </c>
      <c r="M214" s="440">
        <v>0</v>
      </c>
      <c r="N214" s="437"/>
      <c r="O214" s="437">
        <v>0</v>
      </c>
      <c r="P214" s="440"/>
      <c r="Q214" s="440"/>
      <c r="R214" s="509"/>
      <c r="S214" s="441"/>
    </row>
    <row r="215" spans="1:19" ht="14.4" customHeight="1" x14ac:dyDescent="0.3">
      <c r="A215" s="436" t="s">
        <v>698</v>
      </c>
      <c r="B215" s="437" t="s">
        <v>699</v>
      </c>
      <c r="C215" s="437" t="s">
        <v>382</v>
      </c>
      <c r="D215" s="437" t="s">
        <v>682</v>
      </c>
      <c r="E215" s="437" t="s">
        <v>700</v>
      </c>
      <c r="F215" s="437" t="s">
        <v>701</v>
      </c>
      <c r="G215" s="437" t="s">
        <v>702</v>
      </c>
      <c r="H215" s="440"/>
      <c r="I215" s="440"/>
      <c r="J215" s="437"/>
      <c r="K215" s="437"/>
      <c r="L215" s="440">
        <v>120</v>
      </c>
      <c r="M215" s="440">
        <v>6960</v>
      </c>
      <c r="N215" s="437">
        <v>1</v>
      </c>
      <c r="O215" s="437">
        <v>58</v>
      </c>
      <c r="P215" s="440">
        <v>70</v>
      </c>
      <c r="Q215" s="440">
        <v>4060</v>
      </c>
      <c r="R215" s="509">
        <v>0.58333333333333337</v>
      </c>
      <c r="S215" s="441">
        <v>58</v>
      </c>
    </row>
    <row r="216" spans="1:19" ht="14.4" customHeight="1" x14ac:dyDescent="0.3">
      <c r="A216" s="436" t="s">
        <v>698</v>
      </c>
      <c r="B216" s="437" t="s">
        <v>699</v>
      </c>
      <c r="C216" s="437" t="s">
        <v>382</v>
      </c>
      <c r="D216" s="437" t="s">
        <v>682</v>
      </c>
      <c r="E216" s="437" t="s">
        <v>700</v>
      </c>
      <c r="F216" s="437" t="s">
        <v>703</v>
      </c>
      <c r="G216" s="437" t="s">
        <v>704</v>
      </c>
      <c r="H216" s="440"/>
      <c r="I216" s="440"/>
      <c r="J216" s="437"/>
      <c r="K216" s="437"/>
      <c r="L216" s="440">
        <v>10</v>
      </c>
      <c r="M216" s="440">
        <v>1310</v>
      </c>
      <c r="N216" s="437">
        <v>1</v>
      </c>
      <c r="O216" s="437">
        <v>131</v>
      </c>
      <c r="P216" s="440"/>
      <c r="Q216" s="440"/>
      <c r="R216" s="509"/>
      <c r="S216" s="441"/>
    </row>
    <row r="217" spans="1:19" ht="14.4" customHeight="1" x14ac:dyDescent="0.3">
      <c r="A217" s="436" t="s">
        <v>698</v>
      </c>
      <c r="B217" s="437" t="s">
        <v>699</v>
      </c>
      <c r="C217" s="437" t="s">
        <v>382</v>
      </c>
      <c r="D217" s="437" t="s">
        <v>682</v>
      </c>
      <c r="E217" s="437" t="s">
        <v>700</v>
      </c>
      <c r="F217" s="437" t="s">
        <v>711</v>
      </c>
      <c r="G217" s="437" t="s">
        <v>712</v>
      </c>
      <c r="H217" s="440"/>
      <c r="I217" s="440"/>
      <c r="J217" s="437"/>
      <c r="K217" s="437"/>
      <c r="L217" s="440">
        <v>2</v>
      </c>
      <c r="M217" s="440">
        <v>358</v>
      </c>
      <c r="N217" s="437">
        <v>1</v>
      </c>
      <c r="O217" s="437">
        <v>179</v>
      </c>
      <c r="P217" s="440">
        <v>7</v>
      </c>
      <c r="Q217" s="440">
        <v>1260</v>
      </c>
      <c r="R217" s="509">
        <v>3.5195530726256985</v>
      </c>
      <c r="S217" s="441">
        <v>180</v>
      </c>
    </row>
    <row r="218" spans="1:19" ht="14.4" customHeight="1" x14ac:dyDescent="0.3">
      <c r="A218" s="436" t="s">
        <v>698</v>
      </c>
      <c r="B218" s="437" t="s">
        <v>699</v>
      </c>
      <c r="C218" s="437" t="s">
        <v>382</v>
      </c>
      <c r="D218" s="437" t="s">
        <v>682</v>
      </c>
      <c r="E218" s="437" t="s">
        <v>700</v>
      </c>
      <c r="F218" s="437" t="s">
        <v>715</v>
      </c>
      <c r="G218" s="437" t="s">
        <v>716</v>
      </c>
      <c r="H218" s="440"/>
      <c r="I218" s="440"/>
      <c r="J218" s="437"/>
      <c r="K218" s="437"/>
      <c r="L218" s="440">
        <v>1</v>
      </c>
      <c r="M218" s="440">
        <v>335</v>
      </c>
      <c r="N218" s="437">
        <v>1</v>
      </c>
      <c r="O218" s="437">
        <v>335</v>
      </c>
      <c r="P218" s="440">
        <v>2</v>
      </c>
      <c r="Q218" s="440">
        <v>672</v>
      </c>
      <c r="R218" s="509">
        <v>2.0059701492537312</v>
      </c>
      <c r="S218" s="441">
        <v>336</v>
      </c>
    </row>
    <row r="219" spans="1:19" ht="14.4" customHeight="1" x14ac:dyDescent="0.3">
      <c r="A219" s="436" t="s">
        <v>698</v>
      </c>
      <c r="B219" s="437" t="s">
        <v>699</v>
      </c>
      <c r="C219" s="437" t="s">
        <v>382</v>
      </c>
      <c r="D219" s="437" t="s">
        <v>682</v>
      </c>
      <c r="E219" s="437" t="s">
        <v>700</v>
      </c>
      <c r="F219" s="437" t="s">
        <v>719</v>
      </c>
      <c r="G219" s="437" t="s">
        <v>720</v>
      </c>
      <c r="H219" s="440"/>
      <c r="I219" s="440"/>
      <c r="J219" s="437"/>
      <c r="K219" s="437"/>
      <c r="L219" s="440">
        <v>43</v>
      </c>
      <c r="M219" s="440">
        <v>15007</v>
      </c>
      <c r="N219" s="437">
        <v>1</v>
      </c>
      <c r="O219" s="437">
        <v>349</v>
      </c>
      <c r="P219" s="440">
        <v>27</v>
      </c>
      <c r="Q219" s="440">
        <v>9423</v>
      </c>
      <c r="R219" s="509">
        <v>0.62790697674418605</v>
      </c>
      <c r="S219" s="441">
        <v>349</v>
      </c>
    </row>
    <row r="220" spans="1:19" ht="14.4" customHeight="1" x14ac:dyDescent="0.3">
      <c r="A220" s="436" t="s">
        <v>698</v>
      </c>
      <c r="B220" s="437" t="s">
        <v>699</v>
      </c>
      <c r="C220" s="437" t="s">
        <v>382</v>
      </c>
      <c r="D220" s="437" t="s">
        <v>682</v>
      </c>
      <c r="E220" s="437" t="s">
        <v>700</v>
      </c>
      <c r="F220" s="437" t="s">
        <v>741</v>
      </c>
      <c r="G220" s="437" t="s">
        <v>742</v>
      </c>
      <c r="H220" s="440"/>
      <c r="I220" s="440"/>
      <c r="J220" s="437"/>
      <c r="K220" s="437"/>
      <c r="L220" s="440">
        <v>51</v>
      </c>
      <c r="M220" s="440">
        <v>15504</v>
      </c>
      <c r="N220" s="437">
        <v>1</v>
      </c>
      <c r="O220" s="437">
        <v>304</v>
      </c>
      <c r="P220" s="440">
        <v>14</v>
      </c>
      <c r="Q220" s="440">
        <v>4270</v>
      </c>
      <c r="R220" s="509">
        <v>0.27541279669762642</v>
      </c>
      <c r="S220" s="441">
        <v>305</v>
      </c>
    </row>
    <row r="221" spans="1:19" ht="14.4" customHeight="1" x14ac:dyDescent="0.3">
      <c r="A221" s="436" t="s">
        <v>698</v>
      </c>
      <c r="B221" s="437" t="s">
        <v>699</v>
      </c>
      <c r="C221" s="437" t="s">
        <v>382</v>
      </c>
      <c r="D221" s="437" t="s">
        <v>682</v>
      </c>
      <c r="E221" s="437" t="s">
        <v>700</v>
      </c>
      <c r="F221" s="437" t="s">
        <v>745</v>
      </c>
      <c r="G221" s="437" t="s">
        <v>746</v>
      </c>
      <c r="H221" s="440"/>
      <c r="I221" s="440"/>
      <c r="J221" s="437"/>
      <c r="K221" s="437"/>
      <c r="L221" s="440">
        <v>34</v>
      </c>
      <c r="M221" s="440">
        <v>16796</v>
      </c>
      <c r="N221" s="437">
        <v>1</v>
      </c>
      <c r="O221" s="437">
        <v>494</v>
      </c>
      <c r="P221" s="440">
        <v>26</v>
      </c>
      <c r="Q221" s="440">
        <v>12844</v>
      </c>
      <c r="R221" s="509">
        <v>0.76470588235294112</v>
      </c>
      <c r="S221" s="441">
        <v>494</v>
      </c>
    </row>
    <row r="222" spans="1:19" ht="14.4" customHeight="1" x14ac:dyDescent="0.3">
      <c r="A222" s="436" t="s">
        <v>698</v>
      </c>
      <c r="B222" s="437" t="s">
        <v>699</v>
      </c>
      <c r="C222" s="437" t="s">
        <v>382</v>
      </c>
      <c r="D222" s="437" t="s">
        <v>682</v>
      </c>
      <c r="E222" s="437" t="s">
        <v>700</v>
      </c>
      <c r="F222" s="437" t="s">
        <v>747</v>
      </c>
      <c r="G222" s="437" t="s">
        <v>748</v>
      </c>
      <c r="H222" s="440"/>
      <c r="I222" s="440"/>
      <c r="J222" s="437"/>
      <c r="K222" s="437"/>
      <c r="L222" s="440">
        <v>68</v>
      </c>
      <c r="M222" s="440">
        <v>25160</v>
      </c>
      <c r="N222" s="437">
        <v>1</v>
      </c>
      <c r="O222" s="437">
        <v>370</v>
      </c>
      <c r="P222" s="440">
        <v>27</v>
      </c>
      <c r="Q222" s="440">
        <v>9990</v>
      </c>
      <c r="R222" s="509">
        <v>0.39705882352941174</v>
      </c>
      <c r="S222" s="441">
        <v>370</v>
      </c>
    </row>
    <row r="223" spans="1:19" ht="14.4" customHeight="1" x14ac:dyDescent="0.3">
      <c r="A223" s="436" t="s">
        <v>698</v>
      </c>
      <c r="B223" s="437" t="s">
        <v>699</v>
      </c>
      <c r="C223" s="437" t="s">
        <v>382</v>
      </c>
      <c r="D223" s="437" t="s">
        <v>682</v>
      </c>
      <c r="E223" s="437" t="s">
        <v>700</v>
      </c>
      <c r="F223" s="437" t="s">
        <v>753</v>
      </c>
      <c r="G223" s="437" t="s">
        <v>754</v>
      </c>
      <c r="H223" s="440"/>
      <c r="I223" s="440"/>
      <c r="J223" s="437"/>
      <c r="K223" s="437"/>
      <c r="L223" s="440">
        <v>8</v>
      </c>
      <c r="M223" s="440">
        <v>888</v>
      </c>
      <c r="N223" s="437">
        <v>1</v>
      </c>
      <c r="O223" s="437">
        <v>111</v>
      </c>
      <c r="P223" s="440">
        <v>2</v>
      </c>
      <c r="Q223" s="440">
        <v>222</v>
      </c>
      <c r="R223" s="509">
        <v>0.25</v>
      </c>
      <c r="S223" s="441">
        <v>111</v>
      </c>
    </row>
    <row r="224" spans="1:19" ht="14.4" customHeight="1" x14ac:dyDescent="0.3">
      <c r="A224" s="436" t="s">
        <v>698</v>
      </c>
      <c r="B224" s="437" t="s">
        <v>699</v>
      </c>
      <c r="C224" s="437" t="s">
        <v>382</v>
      </c>
      <c r="D224" s="437" t="s">
        <v>682</v>
      </c>
      <c r="E224" s="437" t="s">
        <v>700</v>
      </c>
      <c r="F224" s="437" t="s">
        <v>755</v>
      </c>
      <c r="G224" s="437" t="s">
        <v>756</v>
      </c>
      <c r="H224" s="440"/>
      <c r="I224" s="440"/>
      <c r="J224" s="437"/>
      <c r="K224" s="437"/>
      <c r="L224" s="440">
        <v>1</v>
      </c>
      <c r="M224" s="440">
        <v>125</v>
      </c>
      <c r="N224" s="437">
        <v>1</v>
      </c>
      <c r="O224" s="437">
        <v>125</v>
      </c>
      <c r="P224" s="440"/>
      <c r="Q224" s="440"/>
      <c r="R224" s="509"/>
      <c r="S224" s="441"/>
    </row>
    <row r="225" spans="1:19" ht="14.4" customHeight="1" x14ac:dyDescent="0.3">
      <c r="A225" s="436" t="s">
        <v>698</v>
      </c>
      <c r="B225" s="437" t="s">
        <v>699</v>
      </c>
      <c r="C225" s="437" t="s">
        <v>382</v>
      </c>
      <c r="D225" s="437" t="s">
        <v>682</v>
      </c>
      <c r="E225" s="437" t="s">
        <v>700</v>
      </c>
      <c r="F225" s="437" t="s">
        <v>761</v>
      </c>
      <c r="G225" s="437" t="s">
        <v>762</v>
      </c>
      <c r="H225" s="440"/>
      <c r="I225" s="440"/>
      <c r="J225" s="437"/>
      <c r="K225" s="437"/>
      <c r="L225" s="440">
        <v>10</v>
      </c>
      <c r="M225" s="440">
        <v>4560</v>
      </c>
      <c r="N225" s="437">
        <v>1</v>
      </c>
      <c r="O225" s="437">
        <v>456</v>
      </c>
      <c r="P225" s="440">
        <v>2</v>
      </c>
      <c r="Q225" s="440">
        <v>912</v>
      </c>
      <c r="R225" s="509">
        <v>0.2</v>
      </c>
      <c r="S225" s="441">
        <v>456</v>
      </c>
    </row>
    <row r="226" spans="1:19" ht="14.4" customHeight="1" x14ac:dyDescent="0.3">
      <c r="A226" s="436" t="s">
        <v>698</v>
      </c>
      <c r="B226" s="437" t="s">
        <v>699</v>
      </c>
      <c r="C226" s="437" t="s">
        <v>382</v>
      </c>
      <c r="D226" s="437" t="s">
        <v>682</v>
      </c>
      <c r="E226" s="437" t="s">
        <v>700</v>
      </c>
      <c r="F226" s="437" t="s">
        <v>763</v>
      </c>
      <c r="G226" s="437" t="s">
        <v>764</v>
      </c>
      <c r="H226" s="440"/>
      <c r="I226" s="440"/>
      <c r="J226" s="437"/>
      <c r="K226" s="437"/>
      <c r="L226" s="440">
        <v>108</v>
      </c>
      <c r="M226" s="440">
        <v>6264</v>
      </c>
      <c r="N226" s="437">
        <v>1</v>
      </c>
      <c r="O226" s="437">
        <v>58</v>
      </c>
      <c r="P226" s="440">
        <v>46</v>
      </c>
      <c r="Q226" s="440">
        <v>2668</v>
      </c>
      <c r="R226" s="509">
        <v>0.42592592592592593</v>
      </c>
      <c r="S226" s="441">
        <v>58</v>
      </c>
    </row>
    <row r="227" spans="1:19" ht="14.4" customHeight="1" x14ac:dyDescent="0.3">
      <c r="A227" s="436" t="s">
        <v>698</v>
      </c>
      <c r="B227" s="437" t="s">
        <v>699</v>
      </c>
      <c r="C227" s="437" t="s">
        <v>382</v>
      </c>
      <c r="D227" s="437" t="s">
        <v>682</v>
      </c>
      <c r="E227" s="437" t="s">
        <v>700</v>
      </c>
      <c r="F227" s="437" t="s">
        <v>765</v>
      </c>
      <c r="G227" s="437" t="s">
        <v>766</v>
      </c>
      <c r="H227" s="440"/>
      <c r="I227" s="440"/>
      <c r="J227" s="437"/>
      <c r="K227" s="437"/>
      <c r="L227" s="440"/>
      <c r="M227" s="440"/>
      <c r="N227" s="437"/>
      <c r="O227" s="437"/>
      <c r="P227" s="440">
        <v>5</v>
      </c>
      <c r="Q227" s="440">
        <v>10865</v>
      </c>
      <c r="R227" s="509"/>
      <c r="S227" s="441">
        <v>2173</v>
      </c>
    </row>
    <row r="228" spans="1:19" ht="14.4" customHeight="1" x14ac:dyDescent="0.3">
      <c r="A228" s="436" t="s">
        <v>698</v>
      </c>
      <c r="B228" s="437" t="s">
        <v>699</v>
      </c>
      <c r="C228" s="437" t="s">
        <v>382</v>
      </c>
      <c r="D228" s="437" t="s">
        <v>682</v>
      </c>
      <c r="E228" s="437" t="s">
        <v>700</v>
      </c>
      <c r="F228" s="437" t="s">
        <v>771</v>
      </c>
      <c r="G228" s="437" t="s">
        <v>772</v>
      </c>
      <c r="H228" s="440"/>
      <c r="I228" s="440"/>
      <c r="J228" s="437"/>
      <c r="K228" s="437"/>
      <c r="L228" s="440">
        <v>41</v>
      </c>
      <c r="M228" s="440">
        <v>7175</v>
      </c>
      <c r="N228" s="437">
        <v>1</v>
      </c>
      <c r="O228" s="437">
        <v>175</v>
      </c>
      <c r="P228" s="440">
        <v>24</v>
      </c>
      <c r="Q228" s="440">
        <v>4224</v>
      </c>
      <c r="R228" s="509">
        <v>0.58871080139372822</v>
      </c>
      <c r="S228" s="441">
        <v>176</v>
      </c>
    </row>
    <row r="229" spans="1:19" ht="14.4" customHeight="1" x14ac:dyDescent="0.3">
      <c r="A229" s="436" t="s">
        <v>698</v>
      </c>
      <c r="B229" s="437" t="s">
        <v>699</v>
      </c>
      <c r="C229" s="437" t="s">
        <v>382</v>
      </c>
      <c r="D229" s="437" t="s">
        <v>682</v>
      </c>
      <c r="E229" s="437" t="s">
        <v>700</v>
      </c>
      <c r="F229" s="437" t="s">
        <v>789</v>
      </c>
      <c r="G229" s="437" t="s">
        <v>790</v>
      </c>
      <c r="H229" s="440"/>
      <c r="I229" s="440"/>
      <c r="J229" s="437"/>
      <c r="K229" s="437"/>
      <c r="L229" s="440"/>
      <c r="M229" s="440"/>
      <c r="N229" s="437"/>
      <c r="O229" s="437"/>
      <c r="P229" s="440">
        <v>9</v>
      </c>
      <c r="Q229" s="440">
        <v>19179</v>
      </c>
      <c r="R229" s="509"/>
      <c r="S229" s="441">
        <v>2131</v>
      </c>
    </row>
    <row r="230" spans="1:19" ht="14.4" customHeight="1" x14ac:dyDescent="0.3">
      <c r="A230" s="436" t="s">
        <v>698</v>
      </c>
      <c r="B230" s="437" t="s">
        <v>699</v>
      </c>
      <c r="C230" s="437" t="s">
        <v>382</v>
      </c>
      <c r="D230" s="437" t="s">
        <v>682</v>
      </c>
      <c r="E230" s="437" t="s">
        <v>700</v>
      </c>
      <c r="F230" s="437" t="s">
        <v>802</v>
      </c>
      <c r="G230" s="437" t="s">
        <v>803</v>
      </c>
      <c r="H230" s="440"/>
      <c r="I230" s="440"/>
      <c r="J230" s="437"/>
      <c r="K230" s="437"/>
      <c r="L230" s="440"/>
      <c r="M230" s="440"/>
      <c r="N230" s="437"/>
      <c r="O230" s="437"/>
      <c r="P230" s="440">
        <v>2</v>
      </c>
      <c r="Q230" s="440">
        <v>578</v>
      </c>
      <c r="R230" s="509"/>
      <c r="S230" s="441">
        <v>289</v>
      </c>
    </row>
    <row r="231" spans="1:19" ht="14.4" customHeight="1" x14ac:dyDescent="0.3">
      <c r="A231" s="436" t="s">
        <v>698</v>
      </c>
      <c r="B231" s="437" t="s">
        <v>699</v>
      </c>
      <c r="C231" s="437" t="s">
        <v>382</v>
      </c>
      <c r="D231" s="437" t="s">
        <v>682</v>
      </c>
      <c r="E231" s="437" t="s">
        <v>700</v>
      </c>
      <c r="F231" s="437" t="s">
        <v>810</v>
      </c>
      <c r="G231" s="437" t="s">
        <v>811</v>
      </c>
      <c r="H231" s="440"/>
      <c r="I231" s="440"/>
      <c r="J231" s="437"/>
      <c r="K231" s="437"/>
      <c r="L231" s="440"/>
      <c r="M231" s="440"/>
      <c r="N231" s="437"/>
      <c r="O231" s="437"/>
      <c r="P231" s="440">
        <v>1</v>
      </c>
      <c r="Q231" s="440">
        <v>0</v>
      </c>
      <c r="R231" s="509"/>
      <c r="S231" s="441">
        <v>0</v>
      </c>
    </row>
    <row r="232" spans="1:19" ht="14.4" customHeight="1" x14ac:dyDescent="0.3">
      <c r="A232" s="436" t="s">
        <v>698</v>
      </c>
      <c r="B232" s="437" t="s">
        <v>699</v>
      </c>
      <c r="C232" s="437" t="s">
        <v>382</v>
      </c>
      <c r="D232" s="437" t="s">
        <v>683</v>
      </c>
      <c r="E232" s="437" t="s">
        <v>700</v>
      </c>
      <c r="F232" s="437" t="s">
        <v>701</v>
      </c>
      <c r="G232" s="437" t="s">
        <v>702</v>
      </c>
      <c r="H232" s="440">
        <v>450</v>
      </c>
      <c r="I232" s="440">
        <v>24300</v>
      </c>
      <c r="J232" s="437">
        <v>0.66292012221737229</v>
      </c>
      <c r="K232" s="437">
        <v>54</v>
      </c>
      <c r="L232" s="440">
        <v>632</v>
      </c>
      <c r="M232" s="440">
        <v>36656</v>
      </c>
      <c r="N232" s="437">
        <v>1</v>
      </c>
      <c r="O232" s="437">
        <v>58</v>
      </c>
      <c r="P232" s="440">
        <v>181</v>
      </c>
      <c r="Q232" s="440">
        <v>10498</v>
      </c>
      <c r="R232" s="509">
        <v>0.28639240506329117</v>
      </c>
      <c r="S232" s="441">
        <v>58</v>
      </c>
    </row>
    <row r="233" spans="1:19" ht="14.4" customHeight="1" x14ac:dyDescent="0.3">
      <c r="A233" s="436" t="s">
        <v>698</v>
      </c>
      <c r="B233" s="437" t="s">
        <v>699</v>
      </c>
      <c r="C233" s="437" t="s">
        <v>382</v>
      </c>
      <c r="D233" s="437" t="s">
        <v>683</v>
      </c>
      <c r="E233" s="437" t="s">
        <v>700</v>
      </c>
      <c r="F233" s="437" t="s">
        <v>703</v>
      </c>
      <c r="G233" s="437" t="s">
        <v>704</v>
      </c>
      <c r="H233" s="440">
        <v>30</v>
      </c>
      <c r="I233" s="440">
        <v>3690</v>
      </c>
      <c r="J233" s="437">
        <v>0.50299890948745907</v>
      </c>
      <c r="K233" s="437">
        <v>123</v>
      </c>
      <c r="L233" s="440">
        <v>56</v>
      </c>
      <c r="M233" s="440">
        <v>7336</v>
      </c>
      <c r="N233" s="437">
        <v>1</v>
      </c>
      <c r="O233" s="437">
        <v>131</v>
      </c>
      <c r="P233" s="440">
        <v>6</v>
      </c>
      <c r="Q233" s="440">
        <v>786</v>
      </c>
      <c r="R233" s="509">
        <v>0.10714285714285714</v>
      </c>
      <c r="S233" s="441">
        <v>131</v>
      </c>
    </row>
    <row r="234" spans="1:19" ht="14.4" customHeight="1" x14ac:dyDescent="0.3">
      <c r="A234" s="436" t="s">
        <v>698</v>
      </c>
      <c r="B234" s="437" t="s">
        <v>699</v>
      </c>
      <c r="C234" s="437" t="s">
        <v>382</v>
      </c>
      <c r="D234" s="437" t="s">
        <v>683</v>
      </c>
      <c r="E234" s="437" t="s">
        <v>700</v>
      </c>
      <c r="F234" s="437" t="s">
        <v>705</v>
      </c>
      <c r="G234" s="437" t="s">
        <v>706</v>
      </c>
      <c r="H234" s="440">
        <v>4</v>
      </c>
      <c r="I234" s="440">
        <v>708</v>
      </c>
      <c r="J234" s="437">
        <v>1.2486772486772486</v>
      </c>
      <c r="K234" s="437">
        <v>177</v>
      </c>
      <c r="L234" s="440">
        <v>3</v>
      </c>
      <c r="M234" s="440">
        <v>567</v>
      </c>
      <c r="N234" s="437">
        <v>1</v>
      </c>
      <c r="O234" s="437">
        <v>189</v>
      </c>
      <c r="P234" s="440">
        <v>1</v>
      </c>
      <c r="Q234" s="440">
        <v>189</v>
      </c>
      <c r="R234" s="509">
        <v>0.33333333333333331</v>
      </c>
      <c r="S234" s="441">
        <v>189</v>
      </c>
    </row>
    <row r="235" spans="1:19" ht="14.4" customHeight="1" x14ac:dyDescent="0.3">
      <c r="A235" s="436" t="s">
        <v>698</v>
      </c>
      <c r="B235" s="437" t="s">
        <v>699</v>
      </c>
      <c r="C235" s="437" t="s">
        <v>382</v>
      </c>
      <c r="D235" s="437" t="s">
        <v>683</v>
      </c>
      <c r="E235" s="437" t="s">
        <v>700</v>
      </c>
      <c r="F235" s="437" t="s">
        <v>709</v>
      </c>
      <c r="G235" s="437" t="s">
        <v>710</v>
      </c>
      <c r="H235" s="440"/>
      <c r="I235" s="440"/>
      <c r="J235" s="437"/>
      <c r="K235" s="437"/>
      <c r="L235" s="440"/>
      <c r="M235" s="440"/>
      <c r="N235" s="437"/>
      <c r="O235" s="437"/>
      <c r="P235" s="440">
        <v>1</v>
      </c>
      <c r="Q235" s="440">
        <v>408</v>
      </c>
      <c r="R235" s="509"/>
      <c r="S235" s="441">
        <v>408</v>
      </c>
    </row>
    <row r="236" spans="1:19" ht="14.4" customHeight="1" x14ac:dyDescent="0.3">
      <c r="A236" s="436" t="s">
        <v>698</v>
      </c>
      <c r="B236" s="437" t="s">
        <v>699</v>
      </c>
      <c r="C236" s="437" t="s">
        <v>382</v>
      </c>
      <c r="D236" s="437" t="s">
        <v>683</v>
      </c>
      <c r="E236" s="437" t="s">
        <v>700</v>
      </c>
      <c r="F236" s="437" t="s">
        <v>711</v>
      </c>
      <c r="G236" s="437" t="s">
        <v>712</v>
      </c>
      <c r="H236" s="440">
        <v>137</v>
      </c>
      <c r="I236" s="440">
        <v>23564</v>
      </c>
      <c r="J236" s="437">
        <v>0.96089385474860334</v>
      </c>
      <c r="K236" s="437">
        <v>172</v>
      </c>
      <c r="L236" s="440">
        <v>137</v>
      </c>
      <c r="M236" s="440">
        <v>24523</v>
      </c>
      <c r="N236" s="437">
        <v>1</v>
      </c>
      <c r="O236" s="437">
        <v>179</v>
      </c>
      <c r="P236" s="440">
        <v>42</v>
      </c>
      <c r="Q236" s="440">
        <v>7560</v>
      </c>
      <c r="R236" s="509">
        <v>0.30828202095991519</v>
      </c>
      <c r="S236" s="441">
        <v>180</v>
      </c>
    </row>
    <row r="237" spans="1:19" ht="14.4" customHeight="1" x14ac:dyDescent="0.3">
      <c r="A237" s="436" t="s">
        <v>698</v>
      </c>
      <c r="B237" s="437" t="s">
        <v>699</v>
      </c>
      <c r="C237" s="437" t="s">
        <v>382</v>
      </c>
      <c r="D237" s="437" t="s">
        <v>683</v>
      </c>
      <c r="E237" s="437" t="s">
        <v>700</v>
      </c>
      <c r="F237" s="437" t="s">
        <v>713</v>
      </c>
      <c r="G237" s="437" t="s">
        <v>714</v>
      </c>
      <c r="H237" s="440">
        <v>2</v>
      </c>
      <c r="I237" s="440">
        <v>1066</v>
      </c>
      <c r="J237" s="437"/>
      <c r="K237" s="437">
        <v>533</v>
      </c>
      <c r="L237" s="440"/>
      <c r="M237" s="440"/>
      <c r="N237" s="437"/>
      <c r="O237" s="437"/>
      <c r="P237" s="440"/>
      <c r="Q237" s="440"/>
      <c r="R237" s="509"/>
      <c r="S237" s="441"/>
    </row>
    <row r="238" spans="1:19" ht="14.4" customHeight="1" x14ac:dyDescent="0.3">
      <c r="A238" s="436" t="s">
        <v>698</v>
      </c>
      <c r="B238" s="437" t="s">
        <v>699</v>
      </c>
      <c r="C238" s="437" t="s">
        <v>382</v>
      </c>
      <c r="D238" s="437" t="s">
        <v>683</v>
      </c>
      <c r="E238" s="437" t="s">
        <v>700</v>
      </c>
      <c r="F238" s="437" t="s">
        <v>715</v>
      </c>
      <c r="G238" s="437" t="s">
        <v>716</v>
      </c>
      <c r="H238" s="440">
        <v>48</v>
      </c>
      <c r="I238" s="440">
        <v>15456</v>
      </c>
      <c r="J238" s="437">
        <v>0.584016625732099</v>
      </c>
      <c r="K238" s="437">
        <v>322</v>
      </c>
      <c r="L238" s="440">
        <v>79</v>
      </c>
      <c r="M238" s="440">
        <v>26465</v>
      </c>
      <c r="N238" s="437">
        <v>1</v>
      </c>
      <c r="O238" s="437">
        <v>335</v>
      </c>
      <c r="P238" s="440">
        <v>18</v>
      </c>
      <c r="Q238" s="440">
        <v>6048</v>
      </c>
      <c r="R238" s="509">
        <v>0.2285282448516909</v>
      </c>
      <c r="S238" s="441">
        <v>336</v>
      </c>
    </row>
    <row r="239" spans="1:19" ht="14.4" customHeight="1" x14ac:dyDescent="0.3">
      <c r="A239" s="436" t="s">
        <v>698</v>
      </c>
      <c r="B239" s="437" t="s">
        <v>699</v>
      </c>
      <c r="C239" s="437" t="s">
        <v>382</v>
      </c>
      <c r="D239" s="437" t="s">
        <v>683</v>
      </c>
      <c r="E239" s="437" t="s">
        <v>700</v>
      </c>
      <c r="F239" s="437" t="s">
        <v>717</v>
      </c>
      <c r="G239" s="437" t="s">
        <v>718</v>
      </c>
      <c r="H239" s="440">
        <v>12</v>
      </c>
      <c r="I239" s="440">
        <v>5268</v>
      </c>
      <c r="J239" s="437">
        <v>0.67659902388903159</v>
      </c>
      <c r="K239" s="437">
        <v>439</v>
      </c>
      <c r="L239" s="440">
        <v>17</v>
      </c>
      <c r="M239" s="440">
        <v>7786</v>
      </c>
      <c r="N239" s="437">
        <v>1</v>
      </c>
      <c r="O239" s="437">
        <v>458</v>
      </c>
      <c r="P239" s="440">
        <v>4</v>
      </c>
      <c r="Q239" s="440">
        <v>1836</v>
      </c>
      <c r="R239" s="509">
        <v>0.23580786026200873</v>
      </c>
      <c r="S239" s="441">
        <v>459</v>
      </c>
    </row>
    <row r="240" spans="1:19" ht="14.4" customHeight="1" x14ac:dyDescent="0.3">
      <c r="A240" s="436" t="s">
        <v>698</v>
      </c>
      <c r="B240" s="437" t="s">
        <v>699</v>
      </c>
      <c r="C240" s="437" t="s">
        <v>382</v>
      </c>
      <c r="D240" s="437" t="s">
        <v>683</v>
      </c>
      <c r="E240" s="437" t="s">
        <v>700</v>
      </c>
      <c r="F240" s="437" t="s">
        <v>719</v>
      </c>
      <c r="G240" s="437" t="s">
        <v>720</v>
      </c>
      <c r="H240" s="440">
        <v>302</v>
      </c>
      <c r="I240" s="440">
        <v>102982</v>
      </c>
      <c r="J240" s="437">
        <v>0.8128852999913172</v>
      </c>
      <c r="K240" s="437">
        <v>341</v>
      </c>
      <c r="L240" s="440">
        <v>363</v>
      </c>
      <c r="M240" s="440">
        <v>126687</v>
      </c>
      <c r="N240" s="437">
        <v>1</v>
      </c>
      <c r="O240" s="437">
        <v>349</v>
      </c>
      <c r="P240" s="440">
        <v>63</v>
      </c>
      <c r="Q240" s="440">
        <v>21987</v>
      </c>
      <c r="R240" s="509">
        <v>0.17355371900826447</v>
      </c>
      <c r="S240" s="441">
        <v>349</v>
      </c>
    </row>
    <row r="241" spans="1:19" ht="14.4" customHeight="1" x14ac:dyDescent="0.3">
      <c r="A241" s="436" t="s">
        <v>698</v>
      </c>
      <c r="B241" s="437" t="s">
        <v>699</v>
      </c>
      <c r="C241" s="437" t="s">
        <v>382</v>
      </c>
      <c r="D241" s="437" t="s">
        <v>683</v>
      </c>
      <c r="E241" s="437" t="s">
        <v>700</v>
      </c>
      <c r="F241" s="437" t="s">
        <v>741</v>
      </c>
      <c r="G241" s="437" t="s">
        <v>742</v>
      </c>
      <c r="H241" s="440">
        <v>182</v>
      </c>
      <c r="I241" s="440">
        <v>51870</v>
      </c>
      <c r="J241" s="437">
        <v>0.84888059701492535</v>
      </c>
      <c r="K241" s="437">
        <v>285</v>
      </c>
      <c r="L241" s="440">
        <v>201</v>
      </c>
      <c r="M241" s="440">
        <v>61104</v>
      </c>
      <c r="N241" s="437">
        <v>1</v>
      </c>
      <c r="O241" s="437">
        <v>304</v>
      </c>
      <c r="P241" s="440">
        <v>47</v>
      </c>
      <c r="Q241" s="440">
        <v>14335</v>
      </c>
      <c r="R241" s="509">
        <v>0.23460002618486514</v>
      </c>
      <c r="S241" s="441">
        <v>305</v>
      </c>
    </row>
    <row r="242" spans="1:19" ht="14.4" customHeight="1" x14ac:dyDescent="0.3">
      <c r="A242" s="436" t="s">
        <v>698</v>
      </c>
      <c r="B242" s="437" t="s">
        <v>699</v>
      </c>
      <c r="C242" s="437" t="s">
        <v>382</v>
      </c>
      <c r="D242" s="437" t="s">
        <v>683</v>
      </c>
      <c r="E242" s="437" t="s">
        <v>700</v>
      </c>
      <c r="F242" s="437" t="s">
        <v>743</v>
      </c>
      <c r="G242" s="437" t="s">
        <v>744</v>
      </c>
      <c r="H242" s="440"/>
      <c r="I242" s="440"/>
      <c r="J242" s="437"/>
      <c r="K242" s="437"/>
      <c r="L242" s="440">
        <v>1</v>
      </c>
      <c r="M242" s="440">
        <v>3707</v>
      </c>
      <c r="N242" s="437">
        <v>1</v>
      </c>
      <c r="O242" s="437">
        <v>3707</v>
      </c>
      <c r="P242" s="440"/>
      <c r="Q242" s="440"/>
      <c r="R242" s="509"/>
      <c r="S242" s="441"/>
    </row>
    <row r="243" spans="1:19" ht="14.4" customHeight="1" x14ac:dyDescent="0.3">
      <c r="A243" s="436" t="s">
        <v>698</v>
      </c>
      <c r="B243" s="437" t="s">
        <v>699</v>
      </c>
      <c r="C243" s="437" t="s">
        <v>382</v>
      </c>
      <c r="D243" s="437" t="s">
        <v>683</v>
      </c>
      <c r="E243" s="437" t="s">
        <v>700</v>
      </c>
      <c r="F243" s="437" t="s">
        <v>745</v>
      </c>
      <c r="G243" s="437" t="s">
        <v>746</v>
      </c>
      <c r="H243" s="440">
        <v>226</v>
      </c>
      <c r="I243" s="440">
        <v>104412</v>
      </c>
      <c r="J243" s="437">
        <v>0.61982499673501368</v>
      </c>
      <c r="K243" s="437">
        <v>462</v>
      </c>
      <c r="L243" s="440">
        <v>341</v>
      </c>
      <c r="M243" s="440">
        <v>168454</v>
      </c>
      <c r="N243" s="437">
        <v>1</v>
      </c>
      <c r="O243" s="437">
        <v>494</v>
      </c>
      <c r="P243" s="440">
        <v>68</v>
      </c>
      <c r="Q243" s="440">
        <v>33592</v>
      </c>
      <c r="R243" s="509">
        <v>0.19941348973607037</v>
      </c>
      <c r="S243" s="441">
        <v>494</v>
      </c>
    </row>
    <row r="244" spans="1:19" ht="14.4" customHeight="1" x14ac:dyDescent="0.3">
      <c r="A244" s="436" t="s">
        <v>698</v>
      </c>
      <c r="B244" s="437" t="s">
        <v>699</v>
      </c>
      <c r="C244" s="437" t="s">
        <v>382</v>
      </c>
      <c r="D244" s="437" t="s">
        <v>683</v>
      </c>
      <c r="E244" s="437" t="s">
        <v>700</v>
      </c>
      <c r="F244" s="437" t="s">
        <v>747</v>
      </c>
      <c r="G244" s="437" t="s">
        <v>748</v>
      </c>
      <c r="H244" s="440">
        <v>327</v>
      </c>
      <c r="I244" s="440">
        <v>116412</v>
      </c>
      <c r="J244" s="437">
        <v>0.7199703135629909</v>
      </c>
      <c r="K244" s="437">
        <v>356</v>
      </c>
      <c r="L244" s="440">
        <v>437</v>
      </c>
      <c r="M244" s="440">
        <v>161690</v>
      </c>
      <c r="N244" s="437">
        <v>1</v>
      </c>
      <c r="O244" s="437">
        <v>370</v>
      </c>
      <c r="P244" s="440">
        <v>84</v>
      </c>
      <c r="Q244" s="440">
        <v>31080</v>
      </c>
      <c r="R244" s="509">
        <v>0.19221967963386727</v>
      </c>
      <c r="S244" s="441">
        <v>370</v>
      </c>
    </row>
    <row r="245" spans="1:19" ht="14.4" customHeight="1" x14ac:dyDescent="0.3">
      <c r="A245" s="436" t="s">
        <v>698</v>
      </c>
      <c r="B245" s="437" t="s">
        <v>699</v>
      </c>
      <c r="C245" s="437" t="s">
        <v>382</v>
      </c>
      <c r="D245" s="437" t="s">
        <v>683</v>
      </c>
      <c r="E245" s="437" t="s">
        <v>700</v>
      </c>
      <c r="F245" s="437" t="s">
        <v>749</v>
      </c>
      <c r="G245" s="437" t="s">
        <v>750</v>
      </c>
      <c r="H245" s="440">
        <v>12</v>
      </c>
      <c r="I245" s="440">
        <v>35004</v>
      </c>
      <c r="J245" s="437">
        <v>0.53682999769956297</v>
      </c>
      <c r="K245" s="437">
        <v>2917</v>
      </c>
      <c r="L245" s="440">
        <v>21</v>
      </c>
      <c r="M245" s="440">
        <v>65205</v>
      </c>
      <c r="N245" s="437">
        <v>1</v>
      </c>
      <c r="O245" s="437">
        <v>3105</v>
      </c>
      <c r="P245" s="440">
        <v>7</v>
      </c>
      <c r="Q245" s="440">
        <v>21756</v>
      </c>
      <c r="R245" s="509">
        <v>0.33365539452495974</v>
      </c>
      <c r="S245" s="441">
        <v>3108</v>
      </c>
    </row>
    <row r="246" spans="1:19" ht="14.4" customHeight="1" x14ac:dyDescent="0.3">
      <c r="A246" s="436" t="s">
        <v>698</v>
      </c>
      <c r="B246" s="437" t="s">
        <v>699</v>
      </c>
      <c r="C246" s="437" t="s">
        <v>382</v>
      </c>
      <c r="D246" s="437" t="s">
        <v>683</v>
      </c>
      <c r="E246" s="437" t="s">
        <v>700</v>
      </c>
      <c r="F246" s="437" t="s">
        <v>753</v>
      </c>
      <c r="G246" s="437" t="s">
        <v>754</v>
      </c>
      <c r="H246" s="440">
        <v>44</v>
      </c>
      <c r="I246" s="440">
        <v>4620</v>
      </c>
      <c r="J246" s="437">
        <v>0.50146532074242922</v>
      </c>
      <c r="K246" s="437">
        <v>105</v>
      </c>
      <c r="L246" s="440">
        <v>83</v>
      </c>
      <c r="M246" s="440">
        <v>9213</v>
      </c>
      <c r="N246" s="437">
        <v>1</v>
      </c>
      <c r="O246" s="437">
        <v>111</v>
      </c>
      <c r="P246" s="440">
        <v>13</v>
      </c>
      <c r="Q246" s="440">
        <v>1443</v>
      </c>
      <c r="R246" s="509">
        <v>0.15662650602409639</v>
      </c>
      <c r="S246" s="441">
        <v>111</v>
      </c>
    </row>
    <row r="247" spans="1:19" ht="14.4" customHeight="1" x14ac:dyDescent="0.3">
      <c r="A247" s="436" t="s">
        <v>698</v>
      </c>
      <c r="B247" s="437" t="s">
        <v>699</v>
      </c>
      <c r="C247" s="437" t="s">
        <v>382</v>
      </c>
      <c r="D247" s="437" t="s">
        <v>683</v>
      </c>
      <c r="E247" s="437" t="s">
        <v>700</v>
      </c>
      <c r="F247" s="437" t="s">
        <v>755</v>
      </c>
      <c r="G247" s="437" t="s">
        <v>756</v>
      </c>
      <c r="H247" s="440">
        <v>1</v>
      </c>
      <c r="I247" s="440">
        <v>117</v>
      </c>
      <c r="J247" s="437">
        <v>0.46800000000000003</v>
      </c>
      <c r="K247" s="437">
        <v>117</v>
      </c>
      <c r="L247" s="440">
        <v>2</v>
      </c>
      <c r="M247" s="440">
        <v>250</v>
      </c>
      <c r="N247" s="437">
        <v>1</v>
      </c>
      <c r="O247" s="437">
        <v>125</v>
      </c>
      <c r="P247" s="440"/>
      <c r="Q247" s="440"/>
      <c r="R247" s="509"/>
      <c r="S247" s="441"/>
    </row>
    <row r="248" spans="1:19" ht="14.4" customHeight="1" x14ac:dyDescent="0.3">
      <c r="A248" s="436" t="s">
        <v>698</v>
      </c>
      <c r="B248" s="437" t="s">
        <v>699</v>
      </c>
      <c r="C248" s="437" t="s">
        <v>382</v>
      </c>
      <c r="D248" s="437" t="s">
        <v>683</v>
      </c>
      <c r="E248" s="437" t="s">
        <v>700</v>
      </c>
      <c r="F248" s="437" t="s">
        <v>759</v>
      </c>
      <c r="G248" s="437" t="s">
        <v>760</v>
      </c>
      <c r="H248" s="440"/>
      <c r="I248" s="440"/>
      <c r="J248" s="437"/>
      <c r="K248" s="437"/>
      <c r="L248" s="440">
        <v>6</v>
      </c>
      <c r="M248" s="440">
        <v>7698</v>
      </c>
      <c r="N248" s="437">
        <v>1</v>
      </c>
      <c r="O248" s="437">
        <v>1283</v>
      </c>
      <c r="P248" s="440">
        <v>1</v>
      </c>
      <c r="Q248" s="440">
        <v>1285</v>
      </c>
      <c r="R248" s="509">
        <v>0.16692647440893738</v>
      </c>
      <c r="S248" s="441">
        <v>1285</v>
      </c>
    </row>
    <row r="249" spans="1:19" ht="14.4" customHeight="1" x14ac:dyDescent="0.3">
      <c r="A249" s="436" t="s">
        <v>698</v>
      </c>
      <c r="B249" s="437" t="s">
        <v>699</v>
      </c>
      <c r="C249" s="437" t="s">
        <v>382</v>
      </c>
      <c r="D249" s="437" t="s">
        <v>683</v>
      </c>
      <c r="E249" s="437" t="s">
        <v>700</v>
      </c>
      <c r="F249" s="437" t="s">
        <v>761</v>
      </c>
      <c r="G249" s="437" t="s">
        <v>762</v>
      </c>
      <c r="H249" s="440">
        <v>76</v>
      </c>
      <c r="I249" s="440">
        <v>33212</v>
      </c>
      <c r="J249" s="437">
        <v>0.57804232804232802</v>
      </c>
      <c r="K249" s="437">
        <v>437</v>
      </c>
      <c r="L249" s="440">
        <v>126</v>
      </c>
      <c r="M249" s="440">
        <v>57456</v>
      </c>
      <c r="N249" s="437">
        <v>1</v>
      </c>
      <c r="O249" s="437">
        <v>456</v>
      </c>
      <c r="P249" s="440">
        <v>20</v>
      </c>
      <c r="Q249" s="440">
        <v>9120</v>
      </c>
      <c r="R249" s="509">
        <v>0.15873015873015872</v>
      </c>
      <c r="S249" s="441">
        <v>456</v>
      </c>
    </row>
    <row r="250" spans="1:19" ht="14.4" customHeight="1" x14ac:dyDescent="0.3">
      <c r="A250" s="436" t="s">
        <v>698</v>
      </c>
      <c r="B250" s="437" t="s">
        <v>699</v>
      </c>
      <c r="C250" s="437" t="s">
        <v>382</v>
      </c>
      <c r="D250" s="437" t="s">
        <v>683</v>
      </c>
      <c r="E250" s="437" t="s">
        <v>700</v>
      </c>
      <c r="F250" s="437" t="s">
        <v>763</v>
      </c>
      <c r="G250" s="437" t="s">
        <v>764</v>
      </c>
      <c r="H250" s="440">
        <v>474</v>
      </c>
      <c r="I250" s="440">
        <v>25596</v>
      </c>
      <c r="J250" s="437">
        <v>0.6768563570975249</v>
      </c>
      <c r="K250" s="437">
        <v>54</v>
      </c>
      <c r="L250" s="440">
        <v>652</v>
      </c>
      <c r="M250" s="440">
        <v>37816</v>
      </c>
      <c r="N250" s="437">
        <v>1</v>
      </c>
      <c r="O250" s="437">
        <v>58</v>
      </c>
      <c r="P250" s="440">
        <v>120</v>
      </c>
      <c r="Q250" s="440">
        <v>6960</v>
      </c>
      <c r="R250" s="509">
        <v>0.18404907975460122</v>
      </c>
      <c r="S250" s="441">
        <v>58</v>
      </c>
    </row>
    <row r="251" spans="1:19" ht="14.4" customHeight="1" x14ac:dyDescent="0.3">
      <c r="A251" s="436" t="s">
        <v>698</v>
      </c>
      <c r="B251" s="437" t="s">
        <v>699</v>
      </c>
      <c r="C251" s="437" t="s">
        <v>382</v>
      </c>
      <c r="D251" s="437" t="s">
        <v>683</v>
      </c>
      <c r="E251" s="437" t="s">
        <v>700</v>
      </c>
      <c r="F251" s="437" t="s">
        <v>771</v>
      </c>
      <c r="G251" s="437" t="s">
        <v>772</v>
      </c>
      <c r="H251" s="440">
        <v>387</v>
      </c>
      <c r="I251" s="440">
        <v>65403</v>
      </c>
      <c r="J251" s="437">
        <v>0.95583485568140303</v>
      </c>
      <c r="K251" s="437">
        <v>169</v>
      </c>
      <c r="L251" s="440">
        <v>391</v>
      </c>
      <c r="M251" s="440">
        <v>68425</v>
      </c>
      <c r="N251" s="437">
        <v>1</v>
      </c>
      <c r="O251" s="437">
        <v>175</v>
      </c>
      <c r="P251" s="440">
        <v>130</v>
      </c>
      <c r="Q251" s="440">
        <v>22880</v>
      </c>
      <c r="R251" s="509">
        <v>0.33438070880526122</v>
      </c>
      <c r="S251" s="441">
        <v>176</v>
      </c>
    </row>
    <row r="252" spans="1:19" ht="14.4" customHeight="1" x14ac:dyDescent="0.3">
      <c r="A252" s="436" t="s">
        <v>698</v>
      </c>
      <c r="B252" s="437" t="s">
        <v>699</v>
      </c>
      <c r="C252" s="437" t="s">
        <v>382</v>
      </c>
      <c r="D252" s="437" t="s">
        <v>683</v>
      </c>
      <c r="E252" s="437" t="s">
        <v>700</v>
      </c>
      <c r="F252" s="437" t="s">
        <v>777</v>
      </c>
      <c r="G252" s="437" t="s">
        <v>778</v>
      </c>
      <c r="H252" s="440">
        <v>12</v>
      </c>
      <c r="I252" s="440">
        <v>1956</v>
      </c>
      <c r="J252" s="437">
        <v>0.72337278106508873</v>
      </c>
      <c r="K252" s="437">
        <v>163</v>
      </c>
      <c r="L252" s="440">
        <v>16</v>
      </c>
      <c r="M252" s="440">
        <v>2704</v>
      </c>
      <c r="N252" s="437">
        <v>1</v>
      </c>
      <c r="O252" s="437">
        <v>169</v>
      </c>
      <c r="P252" s="440">
        <v>4</v>
      </c>
      <c r="Q252" s="440">
        <v>680</v>
      </c>
      <c r="R252" s="509">
        <v>0.25147928994082841</v>
      </c>
      <c r="S252" s="441">
        <v>170</v>
      </c>
    </row>
    <row r="253" spans="1:19" ht="14.4" customHeight="1" x14ac:dyDescent="0.3">
      <c r="A253" s="436" t="s">
        <v>698</v>
      </c>
      <c r="B253" s="437" t="s">
        <v>699</v>
      </c>
      <c r="C253" s="437" t="s">
        <v>382</v>
      </c>
      <c r="D253" s="437" t="s">
        <v>683</v>
      </c>
      <c r="E253" s="437" t="s">
        <v>700</v>
      </c>
      <c r="F253" s="437" t="s">
        <v>781</v>
      </c>
      <c r="G253" s="437" t="s">
        <v>782</v>
      </c>
      <c r="H253" s="440">
        <v>3</v>
      </c>
      <c r="I253" s="440">
        <v>3024</v>
      </c>
      <c r="J253" s="437">
        <v>8.0840484401315263E-2</v>
      </c>
      <c r="K253" s="437">
        <v>1008</v>
      </c>
      <c r="L253" s="440">
        <v>37</v>
      </c>
      <c r="M253" s="440">
        <v>37407</v>
      </c>
      <c r="N253" s="437">
        <v>1</v>
      </c>
      <c r="O253" s="437">
        <v>1011</v>
      </c>
      <c r="P253" s="440">
        <v>13</v>
      </c>
      <c r="Q253" s="440">
        <v>13156</v>
      </c>
      <c r="R253" s="509">
        <v>0.35169887988879089</v>
      </c>
      <c r="S253" s="441">
        <v>1012</v>
      </c>
    </row>
    <row r="254" spans="1:19" ht="14.4" customHeight="1" x14ac:dyDescent="0.3">
      <c r="A254" s="436" t="s">
        <v>698</v>
      </c>
      <c r="B254" s="437" t="s">
        <v>699</v>
      </c>
      <c r="C254" s="437" t="s">
        <v>382</v>
      </c>
      <c r="D254" s="437" t="s">
        <v>683</v>
      </c>
      <c r="E254" s="437" t="s">
        <v>700</v>
      </c>
      <c r="F254" s="437" t="s">
        <v>785</v>
      </c>
      <c r="G254" s="437" t="s">
        <v>786</v>
      </c>
      <c r="H254" s="440"/>
      <c r="I254" s="440"/>
      <c r="J254" s="437"/>
      <c r="K254" s="437"/>
      <c r="L254" s="440">
        <v>27</v>
      </c>
      <c r="M254" s="440">
        <v>61938</v>
      </c>
      <c r="N254" s="437">
        <v>1</v>
      </c>
      <c r="O254" s="437">
        <v>2294</v>
      </c>
      <c r="P254" s="440">
        <v>7</v>
      </c>
      <c r="Q254" s="440">
        <v>16079</v>
      </c>
      <c r="R254" s="509">
        <v>0.25959830798540479</v>
      </c>
      <c r="S254" s="441">
        <v>2297</v>
      </c>
    </row>
    <row r="255" spans="1:19" ht="14.4" customHeight="1" x14ac:dyDescent="0.3">
      <c r="A255" s="436" t="s">
        <v>698</v>
      </c>
      <c r="B255" s="437" t="s">
        <v>699</v>
      </c>
      <c r="C255" s="437" t="s">
        <v>382</v>
      </c>
      <c r="D255" s="437" t="s">
        <v>683</v>
      </c>
      <c r="E255" s="437" t="s">
        <v>700</v>
      </c>
      <c r="F255" s="437" t="s">
        <v>789</v>
      </c>
      <c r="G255" s="437" t="s">
        <v>790</v>
      </c>
      <c r="H255" s="440">
        <v>46</v>
      </c>
      <c r="I255" s="440">
        <v>92552</v>
      </c>
      <c r="J255" s="437">
        <v>1.5518443997317237</v>
      </c>
      <c r="K255" s="437">
        <v>2012</v>
      </c>
      <c r="L255" s="440">
        <v>28</v>
      </c>
      <c r="M255" s="440">
        <v>59640</v>
      </c>
      <c r="N255" s="437">
        <v>1</v>
      </c>
      <c r="O255" s="437">
        <v>2130</v>
      </c>
      <c r="P255" s="440">
        <v>1</v>
      </c>
      <c r="Q255" s="440">
        <v>2131</v>
      </c>
      <c r="R255" s="509">
        <v>3.5731052984574109E-2</v>
      </c>
      <c r="S255" s="441">
        <v>2131</v>
      </c>
    </row>
    <row r="256" spans="1:19" ht="14.4" customHeight="1" x14ac:dyDescent="0.3">
      <c r="A256" s="436" t="s">
        <v>698</v>
      </c>
      <c r="B256" s="437" t="s">
        <v>699</v>
      </c>
      <c r="C256" s="437" t="s">
        <v>382</v>
      </c>
      <c r="D256" s="437" t="s">
        <v>683</v>
      </c>
      <c r="E256" s="437" t="s">
        <v>700</v>
      </c>
      <c r="F256" s="437" t="s">
        <v>800</v>
      </c>
      <c r="G256" s="437" t="s">
        <v>801</v>
      </c>
      <c r="H256" s="440"/>
      <c r="I256" s="440"/>
      <c r="J256" s="437"/>
      <c r="K256" s="437"/>
      <c r="L256" s="440">
        <v>1</v>
      </c>
      <c r="M256" s="440">
        <v>1055</v>
      </c>
      <c r="N256" s="437">
        <v>1</v>
      </c>
      <c r="O256" s="437">
        <v>1055</v>
      </c>
      <c r="P256" s="440"/>
      <c r="Q256" s="440"/>
      <c r="R256" s="509"/>
      <c r="S256" s="441"/>
    </row>
    <row r="257" spans="1:19" ht="14.4" customHeight="1" x14ac:dyDescent="0.3">
      <c r="A257" s="436" t="s">
        <v>698</v>
      </c>
      <c r="B257" s="437" t="s">
        <v>699</v>
      </c>
      <c r="C257" s="437" t="s">
        <v>382</v>
      </c>
      <c r="D257" s="437" t="s">
        <v>683</v>
      </c>
      <c r="E257" s="437" t="s">
        <v>700</v>
      </c>
      <c r="F257" s="437" t="s">
        <v>802</v>
      </c>
      <c r="G257" s="437" t="s">
        <v>803</v>
      </c>
      <c r="H257" s="440">
        <v>6</v>
      </c>
      <c r="I257" s="440">
        <v>1614</v>
      </c>
      <c r="J257" s="437">
        <v>1.8680555555555556</v>
      </c>
      <c r="K257" s="437">
        <v>269</v>
      </c>
      <c r="L257" s="440">
        <v>3</v>
      </c>
      <c r="M257" s="440">
        <v>864</v>
      </c>
      <c r="N257" s="437">
        <v>1</v>
      </c>
      <c r="O257" s="437">
        <v>288</v>
      </c>
      <c r="P257" s="440"/>
      <c r="Q257" s="440"/>
      <c r="R257" s="509"/>
      <c r="S257" s="441"/>
    </row>
    <row r="258" spans="1:19" ht="14.4" customHeight="1" x14ac:dyDescent="0.3">
      <c r="A258" s="436" t="s">
        <v>698</v>
      </c>
      <c r="B258" s="437" t="s">
        <v>699</v>
      </c>
      <c r="C258" s="437" t="s">
        <v>382</v>
      </c>
      <c r="D258" s="437" t="s">
        <v>684</v>
      </c>
      <c r="E258" s="437" t="s">
        <v>700</v>
      </c>
      <c r="F258" s="437" t="s">
        <v>701</v>
      </c>
      <c r="G258" s="437" t="s">
        <v>702</v>
      </c>
      <c r="H258" s="440">
        <v>2</v>
      </c>
      <c r="I258" s="440">
        <v>108</v>
      </c>
      <c r="J258" s="437">
        <v>0.46551724137931033</v>
      </c>
      <c r="K258" s="437">
        <v>54</v>
      </c>
      <c r="L258" s="440">
        <v>4</v>
      </c>
      <c r="M258" s="440">
        <v>232</v>
      </c>
      <c r="N258" s="437">
        <v>1</v>
      </c>
      <c r="O258" s="437">
        <v>58</v>
      </c>
      <c r="P258" s="440"/>
      <c r="Q258" s="440"/>
      <c r="R258" s="509"/>
      <c r="S258" s="441"/>
    </row>
    <row r="259" spans="1:19" ht="14.4" customHeight="1" x14ac:dyDescent="0.3">
      <c r="A259" s="436" t="s">
        <v>698</v>
      </c>
      <c r="B259" s="437" t="s">
        <v>699</v>
      </c>
      <c r="C259" s="437" t="s">
        <v>382</v>
      </c>
      <c r="D259" s="437" t="s">
        <v>684</v>
      </c>
      <c r="E259" s="437" t="s">
        <v>700</v>
      </c>
      <c r="F259" s="437" t="s">
        <v>741</v>
      </c>
      <c r="G259" s="437" t="s">
        <v>742</v>
      </c>
      <c r="H259" s="440"/>
      <c r="I259" s="440"/>
      <c r="J259" s="437"/>
      <c r="K259" s="437"/>
      <c r="L259" s="440">
        <v>2</v>
      </c>
      <c r="M259" s="440">
        <v>608</v>
      </c>
      <c r="N259" s="437">
        <v>1</v>
      </c>
      <c r="O259" s="437">
        <v>304</v>
      </c>
      <c r="P259" s="440"/>
      <c r="Q259" s="440"/>
      <c r="R259" s="509"/>
      <c r="S259" s="441"/>
    </row>
    <row r="260" spans="1:19" ht="14.4" customHeight="1" x14ac:dyDescent="0.3">
      <c r="A260" s="436" t="s">
        <v>698</v>
      </c>
      <c r="B260" s="437" t="s">
        <v>699</v>
      </c>
      <c r="C260" s="437" t="s">
        <v>382</v>
      </c>
      <c r="D260" s="437" t="s">
        <v>684</v>
      </c>
      <c r="E260" s="437" t="s">
        <v>700</v>
      </c>
      <c r="F260" s="437" t="s">
        <v>745</v>
      </c>
      <c r="G260" s="437" t="s">
        <v>746</v>
      </c>
      <c r="H260" s="440">
        <v>1</v>
      </c>
      <c r="I260" s="440">
        <v>462</v>
      </c>
      <c r="J260" s="437"/>
      <c r="K260" s="437">
        <v>462</v>
      </c>
      <c r="L260" s="440"/>
      <c r="M260" s="440"/>
      <c r="N260" s="437"/>
      <c r="O260" s="437"/>
      <c r="P260" s="440"/>
      <c r="Q260" s="440"/>
      <c r="R260" s="509"/>
      <c r="S260" s="441"/>
    </row>
    <row r="261" spans="1:19" ht="14.4" customHeight="1" x14ac:dyDescent="0.3">
      <c r="A261" s="436" t="s">
        <v>698</v>
      </c>
      <c r="B261" s="437" t="s">
        <v>699</v>
      </c>
      <c r="C261" s="437" t="s">
        <v>382</v>
      </c>
      <c r="D261" s="437" t="s">
        <v>684</v>
      </c>
      <c r="E261" s="437" t="s">
        <v>700</v>
      </c>
      <c r="F261" s="437" t="s">
        <v>747</v>
      </c>
      <c r="G261" s="437" t="s">
        <v>748</v>
      </c>
      <c r="H261" s="440">
        <v>1</v>
      </c>
      <c r="I261" s="440">
        <v>356</v>
      </c>
      <c r="J261" s="437">
        <v>0.96216216216216222</v>
      </c>
      <c r="K261" s="437">
        <v>356</v>
      </c>
      <c r="L261" s="440">
        <v>1</v>
      </c>
      <c r="M261" s="440">
        <v>370</v>
      </c>
      <c r="N261" s="437">
        <v>1</v>
      </c>
      <c r="O261" s="437">
        <v>370</v>
      </c>
      <c r="P261" s="440"/>
      <c r="Q261" s="440"/>
      <c r="R261" s="509"/>
      <c r="S261" s="441"/>
    </row>
    <row r="262" spans="1:19" ht="14.4" customHeight="1" x14ac:dyDescent="0.3">
      <c r="A262" s="436" t="s">
        <v>698</v>
      </c>
      <c r="B262" s="437" t="s">
        <v>699</v>
      </c>
      <c r="C262" s="437" t="s">
        <v>382</v>
      </c>
      <c r="D262" s="437" t="s">
        <v>684</v>
      </c>
      <c r="E262" s="437" t="s">
        <v>700</v>
      </c>
      <c r="F262" s="437" t="s">
        <v>771</v>
      </c>
      <c r="G262" s="437" t="s">
        <v>772</v>
      </c>
      <c r="H262" s="440">
        <v>1</v>
      </c>
      <c r="I262" s="440">
        <v>169</v>
      </c>
      <c r="J262" s="437"/>
      <c r="K262" s="437">
        <v>169</v>
      </c>
      <c r="L262" s="440"/>
      <c r="M262" s="440"/>
      <c r="N262" s="437"/>
      <c r="O262" s="437"/>
      <c r="P262" s="440"/>
      <c r="Q262" s="440"/>
      <c r="R262" s="509"/>
      <c r="S262" s="441"/>
    </row>
    <row r="263" spans="1:19" ht="14.4" customHeight="1" x14ac:dyDescent="0.3">
      <c r="A263" s="436" t="s">
        <v>698</v>
      </c>
      <c r="B263" s="437" t="s">
        <v>699</v>
      </c>
      <c r="C263" s="437" t="s">
        <v>382</v>
      </c>
      <c r="D263" s="437" t="s">
        <v>685</v>
      </c>
      <c r="E263" s="437" t="s">
        <v>700</v>
      </c>
      <c r="F263" s="437" t="s">
        <v>701</v>
      </c>
      <c r="G263" s="437" t="s">
        <v>702</v>
      </c>
      <c r="H263" s="440"/>
      <c r="I263" s="440"/>
      <c r="J263" s="437"/>
      <c r="K263" s="437"/>
      <c r="L263" s="440"/>
      <c r="M263" s="440"/>
      <c r="N263" s="437"/>
      <c r="O263" s="437"/>
      <c r="P263" s="440">
        <v>8</v>
      </c>
      <c r="Q263" s="440">
        <v>464</v>
      </c>
      <c r="R263" s="509"/>
      <c r="S263" s="441">
        <v>58</v>
      </c>
    </row>
    <row r="264" spans="1:19" ht="14.4" customHeight="1" x14ac:dyDescent="0.3">
      <c r="A264" s="436" t="s">
        <v>698</v>
      </c>
      <c r="B264" s="437" t="s">
        <v>699</v>
      </c>
      <c r="C264" s="437" t="s">
        <v>382</v>
      </c>
      <c r="D264" s="437" t="s">
        <v>685</v>
      </c>
      <c r="E264" s="437" t="s">
        <v>700</v>
      </c>
      <c r="F264" s="437" t="s">
        <v>703</v>
      </c>
      <c r="G264" s="437" t="s">
        <v>704</v>
      </c>
      <c r="H264" s="440"/>
      <c r="I264" s="440"/>
      <c r="J264" s="437"/>
      <c r="K264" s="437"/>
      <c r="L264" s="440"/>
      <c r="M264" s="440"/>
      <c r="N264" s="437"/>
      <c r="O264" s="437"/>
      <c r="P264" s="440">
        <v>2</v>
      </c>
      <c r="Q264" s="440">
        <v>262</v>
      </c>
      <c r="R264" s="509"/>
      <c r="S264" s="441">
        <v>131</v>
      </c>
    </row>
    <row r="265" spans="1:19" ht="14.4" customHeight="1" x14ac:dyDescent="0.3">
      <c r="A265" s="436" t="s">
        <v>698</v>
      </c>
      <c r="B265" s="437" t="s">
        <v>699</v>
      </c>
      <c r="C265" s="437" t="s">
        <v>382</v>
      </c>
      <c r="D265" s="437" t="s">
        <v>685</v>
      </c>
      <c r="E265" s="437" t="s">
        <v>700</v>
      </c>
      <c r="F265" s="437" t="s">
        <v>715</v>
      </c>
      <c r="G265" s="437" t="s">
        <v>716</v>
      </c>
      <c r="H265" s="440"/>
      <c r="I265" s="440"/>
      <c r="J265" s="437"/>
      <c r="K265" s="437"/>
      <c r="L265" s="440"/>
      <c r="M265" s="440"/>
      <c r="N265" s="437"/>
      <c r="O265" s="437"/>
      <c r="P265" s="440">
        <v>3</v>
      </c>
      <c r="Q265" s="440">
        <v>1008</v>
      </c>
      <c r="R265" s="509"/>
      <c r="S265" s="441">
        <v>336</v>
      </c>
    </row>
    <row r="266" spans="1:19" ht="14.4" customHeight="1" x14ac:dyDescent="0.3">
      <c r="A266" s="436" t="s">
        <v>698</v>
      </c>
      <c r="B266" s="437" t="s">
        <v>699</v>
      </c>
      <c r="C266" s="437" t="s">
        <v>382</v>
      </c>
      <c r="D266" s="437" t="s">
        <v>685</v>
      </c>
      <c r="E266" s="437" t="s">
        <v>700</v>
      </c>
      <c r="F266" s="437" t="s">
        <v>729</v>
      </c>
      <c r="G266" s="437" t="s">
        <v>730</v>
      </c>
      <c r="H266" s="440"/>
      <c r="I266" s="440"/>
      <c r="J266" s="437"/>
      <c r="K266" s="437"/>
      <c r="L266" s="440"/>
      <c r="M266" s="440"/>
      <c r="N266" s="437"/>
      <c r="O266" s="437"/>
      <c r="P266" s="440">
        <v>1</v>
      </c>
      <c r="Q266" s="440">
        <v>49</v>
      </c>
      <c r="R266" s="509"/>
      <c r="S266" s="441">
        <v>49</v>
      </c>
    </row>
    <row r="267" spans="1:19" ht="14.4" customHeight="1" x14ac:dyDescent="0.3">
      <c r="A267" s="436" t="s">
        <v>698</v>
      </c>
      <c r="B267" s="437" t="s">
        <v>699</v>
      </c>
      <c r="C267" s="437" t="s">
        <v>382</v>
      </c>
      <c r="D267" s="437" t="s">
        <v>685</v>
      </c>
      <c r="E267" s="437" t="s">
        <v>700</v>
      </c>
      <c r="F267" s="437" t="s">
        <v>737</v>
      </c>
      <c r="G267" s="437" t="s">
        <v>738</v>
      </c>
      <c r="H267" s="440"/>
      <c r="I267" s="440"/>
      <c r="J267" s="437"/>
      <c r="K267" s="437"/>
      <c r="L267" s="440"/>
      <c r="M267" s="440"/>
      <c r="N267" s="437"/>
      <c r="O267" s="437"/>
      <c r="P267" s="440">
        <v>8</v>
      </c>
      <c r="Q267" s="440">
        <v>5640</v>
      </c>
      <c r="R267" s="509"/>
      <c r="S267" s="441">
        <v>705</v>
      </c>
    </row>
    <row r="268" spans="1:19" ht="14.4" customHeight="1" x14ac:dyDescent="0.3">
      <c r="A268" s="436" t="s">
        <v>698</v>
      </c>
      <c r="B268" s="437" t="s">
        <v>699</v>
      </c>
      <c r="C268" s="437" t="s">
        <v>382</v>
      </c>
      <c r="D268" s="437" t="s">
        <v>685</v>
      </c>
      <c r="E268" s="437" t="s">
        <v>700</v>
      </c>
      <c r="F268" s="437" t="s">
        <v>741</v>
      </c>
      <c r="G268" s="437" t="s">
        <v>742</v>
      </c>
      <c r="H268" s="440"/>
      <c r="I268" s="440"/>
      <c r="J268" s="437"/>
      <c r="K268" s="437"/>
      <c r="L268" s="440"/>
      <c r="M268" s="440"/>
      <c r="N268" s="437"/>
      <c r="O268" s="437"/>
      <c r="P268" s="440">
        <v>4</v>
      </c>
      <c r="Q268" s="440">
        <v>1220</v>
      </c>
      <c r="R268" s="509"/>
      <c r="S268" s="441">
        <v>305</v>
      </c>
    </row>
    <row r="269" spans="1:19" ht="14.4" customHeight="1" x14ac:dyDescent="0.3">
      <c r="A269" s="436" t="s">
        <v>698</v>
      </c>
      <c r="B269" s="437" t="s">
        <v>699</v>
      </c>
      <c r="C269" s="437" t="s">
        <v>382</v>
      </c>
      <c r="D269" s="437" t="s">
        <v>685</v>
      </c>
      <c r="E269" s="437" t="s">
        <v>700</v>
      </c>
      <c r="F269" s="437" t="s">
        <v>743</v>
      </c>
      <c r="G269" s="437" t="s">
        <v>744</v>
      </c>
      <c r="H269" s="440"/>
      <c r="I269" s="440"/>
      <c r="J269" s="437"/>
      <c r="K269" s="437"/>
      <c r="L269" s="440"/>
      <c r="M269" s="440"/>
      <c r="N269" s="437"/>
      <c r="O269" s="437"/>
      <c r="P269" s="440">
        <v>3</v>
      </c>
      <c r="Q269" s="440">
        <v>11136</v>
      </c>
      <c r="R269" s="509"/>
      <c r="S269" s="441">
        <v>3712</v>
      </c>
    </row>
    <row r="270" spans="1:19" ht="14.4" customHeight="1" x14ac:dyDescent="0.3">
      <c r="A270" s="436" t="s">
        <v>698</v>
      </c>
      <c r="B270" s="437" t="s">
        <v>699</v>
      </c>
      <c r="C270" s="437" t="s">
        <v>382</v>
      </c>
      <c r="D270" s="437" t="s">
        <v>685</v>
      </c>
      <c r="E270" s="437" t="s">
        <v>700</v>
      </c>
      <c r="F270" s="437" t="s">
        <v>745</v>
      </c>
      <c r="G270" s="437" t="s">
        <v>746</v>
      </c>
      <c r="H270" s="440"/>
      <c r="I270" s="440"/>
      <c r="J270" s="437"/>
      <c r="K270" s="437"/>
      <c r="L270" s="440"/>
      <c r="M270" s="440"/>
      <c r="N270" s="437"/>
      <c r="O270" s="437"/>
      <c r="P270" s="440">
        <v>1</v>
      </c>
      <c r="Q270" s="440">
        <v>494</v>
      </c>
      <c r="R270" s="509"/>
      <c r="S270" s="441">
        <v>494</v>
      </c>
    </row>
    <row r="271" spans="1:19" ht="14.4" customHeight="1" x14ac:dyDescent="0.3">
      <c r="A271" s="436" t="s">
        <v>698</v>
      </c>
      <c r="B271" s="437" t="s">
        <v>699</v>
      </c>
      <c r="C271" s="437" t="s">
        <v>382</v>
      </c>
      <c r="D271" s="437" t="s">
        <v>685</v>
      </c>
      <c r="E271" s="437" t="s">
        <v>700</v>
      </c>
      <c r="F271" s="437" t="s">
        <v>747</v>
      </c>
      <c r="G271" s="437" t="s">
        <v>748</v>
      </c>
      <c r="H271" s="440"/>
      <c r="I271" s="440"/>
      <c r="J271" s="437"/>
      <c r="K271" s="437"/>
      <c r="L271" s="440"/>
      <c r="M271" s="440"/>
      <c r="N271" s="437"/>
      <c r="O271" s="437"/>
      <c r="P271" s="440">
        <v>5</v>
      </c>
      <c r="Q271" s="440">
        <v>1850</v>
      </c>
      <c r="R271" s="509"/>
      <c r="S271" s="441">
        <v>370</v>
      </c>
    </row>
    <row r="272" spans="1:19" ht="14.4" customHeight="1" x14ac:dyDescent="0.3">
      <c r="A272" s="436" t="s">
        <v>698</v>
      </c>
      <c r="B272" s="437" t="s">
        <v>699</v>
      </c>
      <c r="C272" s="437" t="s">
        <v>382</v>
      </c>
      <c r="D272" s="437" t="s">
        <v>685</v>
      </c>
      <c r="E272" s="437" t="s">
        <v>700</v>
      </c>
      <c r="F272" s="437" t="s">
        <v>753</v>
      </c>
      <c r="G272" s="437" t="s">
        <v>754</v>
      </c>
      <c r="H272" s="440"/>
      <c r="I272" s="440"/>
      <c r="J272" s="437"/>
      <c r="K272" s="437"/>
      <c r="L272" s="440"/>
      <c r="M272" s="440"/>
      <c r="N272" s="437"/>
      <c r="O272" s="437"/>
      <c r="P272" s="440">
        <v>5</v>
      </c>
      <c r="Q272" s="440">
        <v>555</v>
      </c>
      <c r="R272" s="509"/>
      <c r="S272" s="441">
        <v>111</v>
      </c>
    </row>
    <row r="273" spans="1:19" ht="14.4" customHeight="1" x14ac:dyDescent="0.3">
      <c r="A273" s="436" t="s">
        <v>698</v>
      </c>
      <c r="B273" s="437" t="s">
        <v>699</v>
      </c>
      <c r="C273" s="437" t="s">
        <v>382</v>
      </c>
      <c r="D273" s="437" t="s">
        <v>685</v>
      </c>
      <c r="E273" s="437" t="s">
        <v>700</v>
      </c>
      <c r="F273" s="437" t="s">
        <v>761</v>
      </c>
      <c r="G273" s="437" t="s">
        <v>762</v>
      </c>
      <c r="H273" s="440"/>
      <c r="I273" s="440"/>
      <c r="J273" s="437"/>
      <c r="K273" s="437"/>
      <c r="L273" s="440"/>
      <c r="M273" s="440"/>
      <c r="N273" s="437"/>
      <c r="O273" s="437"/>
      <c r="P273" s="440">
        <v>2</v>
      </c>
      <c r="Q273" s="440">
        <v>912</v>
      </c>
      <c r="R273" s="509"/>
      <c r="S273" s="441">
        <v>456</v>
      </c>
    </row>
    <row r="274" spans="1:19" ht="14.4" customHeight="1" x14ac:dyDescent="0.3">
      <c r="A274" s="436" t="s">
        <v>698</v>
      </c>
      <c r="B274" s="437" t="s">
        <v>699</v>
      </c>
      <c r="C274" s="437" t="s">
        <v>382</v>
      </c>
      <c r="D274" s="437" t="s">
        <v>685</v>
      </c>
      <c r="E274" s="437" t="s">
        <v>700</v>
      </c>
      <c r="F274" s="437" t="s">
        <v>771</v>
      </c>
      <c r="G274" s="437" t="s">
        <v>772</v>
      </c>
      <c r="H274" s="440"/>
      <c r="I274" s="440"/>
      <c r="J274" s="437"/>
      <c r="K274" s="437"/>
      <c r="L274" s="440"/>
      <c r="M274" s="440"/>
      <c r="N274" s="437"/>
      <c r="O274" s="437"/>
      <c r="P274" s="440">
        <v>70</v>
      </c>
      <c r="Q274" s="440">
        <v>12320</v>
      </c>
      <c r="R274" s="509"/>
      <c r="S274" s="441">
        <v>176</v>
      </c>
    </row>
    <row r="275" spans="1:19" ht="14.4" customHeight="1" x14ac:dyDescent="0.3">
      <c r="A275" s="436" t="s">
        <v>698</v>
      </c>
      <c r="B275" s="437" t="s">
        <v>699</v>
      </c>
      <c r="C275" s="437" t="s">
        <v>382</v>
      </c>
      <c r="D275" s="437" t="s">
        <v>685</v>
      </c>
      <c r="E275" s="437" t="s">
        <v>700</v>
      </c>
      <c r="F275" s="437" t="s">
        <v>773</v>
      </c>
      <c r="G275" s="437" t="s">
        <v>774</v>
      </c>
      <c r="H275" s="440"/>
      <c r="I275" s="440"/>
      <c r="J275" s="437"/>
      <c r="K275" s="437"/>
      <c r="L275" s="440"/>
      <c r="M275" s="440"/>
      <c r="N275" s="437"/>
      <c r="O275" s="437"/>
      <c r="P275" s="440">
        <v>20</v>
      </c>
      <c r="Q275" s="440">
        <v>1700</v>
      </c>
      <c r="R275" s="509"/>
      <c r="S275" s="441">
        <v>85</v>
      </c>
    </row>
    <row r="276" spans="1:19" ht="14.4" customHeight="1" x14ac:dyDescent="0.3">
      <c r="A276" s="436" t="s">
        <v>698</v>
      </c>
      <c r="B276" s="437" t="s">
        <v>699</v>
      </c>
      <c r="C276" s="437" t="s">
        <v>382</v>
      </c>
      <c r="D276" s="437" t="s">
        <v>685</v>
      </c>
      <c r="E276" s="437" t="s">
        <v>700</v>
      </c>
      <c r="F276" s="437" t="s">
        <v>777</v>
      </c>
      <c r="G276" s="437" t="s">
        <v>778</v>
      </c>
      <c r="H276" s="440"/>
      <c r="I276" s="440"/>
      <c r="J276" s="437"/>
      <c r="K276" s="437"/>
      <c r="L276" s="440"/>
      <c r="M276" s="440"/>
      <c r="N276" s="437"/>
      <c r="O276" s="437"/>
      <c r="P276" s="440">
        <v>2</v>
      </c>
      <c r="Q276" s="440">
        <v>340</v>
      </c>
      <c r="R276" s="509"/>
      <c r="S276" s="441">
        <v>170</v>
      </c>
    </row>
    <row r="277" spans="1:19" ht="14.4" customHeight="1" x14ac:dyDescent="0.3">
      <c r="A277" s="436" t="s">
        <v>698</v>
      </c>
      <c r="B277" s="437" t="s">
        <v>699</v>
      </c>
      <c r="C277" s="437" t="s">
        <v>382</v>
      </c>
      <c r="D277" s="437" t="s">
        <v>685</v>
      </c>
      <c r="E277" s="437" t="s">
        <v>700</v>
      </c>
      <c r="F277" s="437" t="s">
        <v>783</v>
      </c>
      <c r="G277" s="437" t="s">
        <v>784</v>
      </c>
      <c r="H277" s="440"/>
      <c r="I277" s="440"/>
      <c r="J277" s="437"/>
      <c r="K277" s="437"/>
      <c r="L277" s="440"/>
      <c r="M277" s="440"/>
      <c r="N277" s="437"/>
      <c r="O277" s="437"/>
      <c r="P277" s="440">
        <v>1</v>
      </c>
      <c r="Q277" s="440">
        <v>176</v>
      </c>
      <c r="R277" s="509"/>
      <c r="S277" s="441">
        <v>176</v>
      </c>
    </row>
    <row r="278" spans="1:19" ht="14.4" customHeight="1" x14ac:dyDescent="0.3">
      <c r="A278" s="436" t="s">
        <v>698</v>
      </c>
      <c r="B278" s="437" t="s">
        <v>699</v>
      </c>
      <c r="C278" s="437" t="s">
        <v>382</v>
      </c>
      <c r="D278" s="437" t="s">
        <v>685</v>
      </c>
      <c r="E278" s="437" t="s">
        <v>700</v>
      </c>
      <c r="F278" s="437" t="s">
        <v>787</v>
      </c>
      <c r="G278" s="437" t="s">
        <v>788</v>
      </c>
      <c r="H278" s="440"/>
      <c r="I278" s="440"/>
      <c r="J278" s="437"/>
      <c r="K278" s="437"/>
      <c r="L278" s="440"/>
      <c r="M278" s="440"/>
      <c r="N278" s="437"/>
      <c r="O278" s="437"/>
      <c r="P278" s="440">
        <v>9</v>
      </c>
      <c r="Q278" s="440">
        <v>2376</v>
      </c>
      <c r="R278" s="509"/>
      <c r="S278" s="441">
        <v>264</v>
      </c>
    </row>
    <row r="279" spans="1:19" ht="14.4" customHeight="1" x14ac:dyDescent="0.3">
      <c r="A279" s="436" t="s">
        <v>698</v>
      </c>
      <c r="B279" s="437" t="s">
        <v>699</v>
      </c>
      <c r="C279" s="437" t="s">
        <v>382</v>
      </c>
      <c r="D279" s="437" t="s">
        <v>685</v>
      </c>
      <c r="E279" s="437" t="s">
        <v>700</v>
      </c>
      <c r="F279" s="437" t="s">
        <v>793</v>
      </c>
      <c r="G279" s="437" t="s">
        <v>794</v>
      </c>
      <c r="H279" s="440"/>
      <c r="I279" s="440"/>
      <c r="J279" s="437"/>
      <c r="K279" s="437"/>
      <c r="L279" s="440"/>
      <c r="M279" s="440"/>
      <c r="N279" s="437"/>
      <c r="O279" s="437"/>
      <c r="P279" s="440">
        <v>3</v>
      </c>
      <c r="Q279" s="440">
        <v>1272</v>
      </c>
      <c r="R279" s="509"/>
      <c r="S279" s="441">
        <v>424</v>
      </c>
    </row>
    <row r="280" spans="1:19" ht="14.4" customHeight="1" x14ac:dyDescent="0.3">
      <c r="A280" s="436" t="s">
        <v>698</v>
      </c>
      <c r="B280" s="437" t="s">
        <v>699</v>
      </c>
      <c r="C280" s="437" t="s">
        <v>382</v>
      </c>
      <c r="D280" s="437" t="s">
        <v>685</v>
      </c>
      <c r="E280" s="437" t="s">
        <v>700</v>
      </c>
      <c r="F280" s="437" t="s">
        <v>804</v>
      </c>
      <c r="G280" s="437" t="s">
        <v>805</v>
      </c>
      <c r="H280" s="440"/>
      <c r="I280" s="440"/>
      <c r="J280" s="437"/>
      <c r="K280" s="437"/>
      <c r="L280" s="440"/>
      <c r="M280" s="440"/>
      <c r="N280" s="437"/>
      <c r="O280" s="437"/>
      <c r="P280" s="440">
        <v>3</v>
      </c>
      <c r="Q280" s="440">
        <v>3294</v>
      </c>
      <c r="R280" s="509"/>
      <c r="S280" s="441">
        <v>1098</v>
      </c>
    </row>
    <row r="281" spans="1:19" ht="14.4" customHeight="1" x14ac:dyDescent="0.3">
      <c r="A281" s="436" t="s">
        <v>698</v>
      </c>
      <c r="B281" s="437" t="s">
        <v>699</v>
      </c>
      <c r="C281" s="437" t="s">
        <v>382</v>
      </c>
      <c r="D281" s="437" t="s">
        <v>686</v>
      </c>
      <c r="E281" s="437" t="s">
        <v>700</v>
      </c>
      <c r="F281" s="437" t="s">
        <v>701</v>
      </c>
      <c r="G281" s="437" t="s">
        <v>702</v>
      </c>
      <c r="H281" s="440">
        <v>46</v>
      </c>
      <c r="I281" s="440">
        <v>2484</v>
      </c>
      <c r="J281" s="437">
        <v>0.35104578858111929</v>
      </c>
      <c r="K281" s="437">
        <v>54</v>
      </c>
      <c r="L281" s="440">
        <v>122</v>
      </c>
      <c r="M281" s="440">
        <v>7076</v>
      </c>
      <c r="N281" s="437">
        <v>1</v>
      </c>
      <c r="O281" s="437">
        <v>58</v>
      </c>
      <c r="P281" s="440">
        <v>8</v>
      </c>
      <c r="Q281" s="440">
        <v>464</v>
      </c>
      <c r="R281" s="509">
        <v>6.5573770491803282E-2</v>
      </c>
      <c r="S281" s="441">
        <v>58</v>
      </c>
    </row>
    <row r="282" spans="1:19" ht="14.4" customHeight="1" x14ac:dyDescent="0.3">
      <c r="A282" s="436" t="s">
        <v>698</v>
      </c>
      <c r="B282" s="437" t="s">
        <v>699</v>
      </c>
      <c r="C282" s="437" t="s">
        <v>382</v>
      </c>
      <c r="D282" s="437" t="s">
        <v>686</v>
      </c>
      <c r="E282" s="437" t="s">
        <v>700</v>
      </c>
      <c r="F282" s="437" t="s">
        <v>703</v>
      </c>
      <c r="G282" s="437" t="s">
        <v>704</v>
      </c>
      <c r="H282" s="440">
        <v>4</v>
      </c>
      <c r="I282" s="440">
        <v>492</v>
      </c>
      <c r="J282" s="437">
        <v>0.62595419847328249</v>
      </c>
      <c r="K282" s="437">
        <v>123</v>
      </c>
      <c r="L282" s="440">
        <v>6</v>
      </c>
      <c r="M282" s="440">
        <v>786</v>
      </c>
      <c r="N282" s="437">
        <v>1</v>
      </c>
      <c r="O282" s="437">
        <v>131</v>
      </c>
      <c r="P282" s="440">
        <v>2</v>
      </c>
      <c r="Q282" s="440">
        <v>262</v>
      </c>
      <c r="R282" s="509">
        <v>0.33333333333333331</v>
      </c>
      <c r="S282" s="441">
        <v>131</v>
      </c>
    </row>
    <row r="283" spans="1:19" ht="14.4" customHeight="1" x14ac:dyDescent="0.3">
      <c r="A283" s="436" t="s">
        <v>698</v>
      </c>
      <c r="B283" s="437" t="s">
        <v>699</v>
      </c>
      <c r="C283" s="437" t="s">
        <v>382</v>
      </c>
      <c r="D283" s="437" t="s">
        <v>686</v>
      </c>
      <c r="E283" s="437" t="s">
        <v>700</v>
      </c>
      <c r="F283" s="437" t="s">
        <v>709</v>
      </c>
      <c r="G283" s="437" t="s">
        <v>710</v>
      </c>
      <c r="H283" s="440">
        <v>1</v>
      </c>
      <c r="I283" s="440">
        <v>384</v>
      </c>
      <c r="J283" s="437"/>
      <c r="K283" s="437">
        <v>384</v>
      </c>
      <c r="L283" s="440"/>
      <c r="M283" s="440"/>
      <c r="N283" s="437"/>
      <c r="O283" s="437"/>
      <c r="P283" s="440"/>
      <c r="Q283" s="440"/>
      <c r="R283" s="509"/>
      <c r="S283" s="441"/>
    </row>
    <row r="284" spans="1:19" ht="14.4" customHeight="1" x14ac:dyDescent="0.3">
      <c r="A284" s="436" t="s">
        <v>698</v>
      </c>
      <c r="B284" s="437" t="s">
        <v>699</v>
      </c>
      <c r="C284" s="437" t="s">
        <v>382</v>
      </c>
      <c r="D284" s="437" t="s">
        <v>686</v>
      </c>
      <c r="E284" s="437" t="s">
        <v>700</v>
      </c>
      <c r="F284" s="437" t="s">
        <v>711</v>
      </c>
      <c r="G284" s="437" t="s">
        <v>712</v>
      </c>
      <c r="H284" s="440"/>
      <c r="I284" s="440"/>
      <c r="J284" s="437"/>
      <c r="K284" s="437"/>
      <c r="L284" s="440">
        <v>12</v>
      </c>
      <c r="M284" s="440">
        <v>2148</v>
      </c>
      <c r="N284" s="437">
        <v>1</v>
      </c>
      <c r="O284" s="437">
        <v>179</v>
      </c>
      <c r="P284" s="440"/>
      <c r="Q284" s="440"/>
      <c r="R284" s="509"/>
      <c r="S284" s="441"/>
    </row>
    <row r="285" spans="1:19" ht="14.4" customHeight="1" x14ac:dyDescent="0.3">
      <c r="A285" s="436" t="s">
        <v>698</v>
      </c>
      <c r="B285" s="437" t="s">
        <v>699</v>
      </c>
      <c r="C285" s="437" t="s">
        <v>382</v>
      </c>
      <c r="D285" s="437" t="s">
        <v>686</v>
      </c>
      <c r="E285" s="437" t="s">
        <v>700</v>
      </c>
      <c r="F285" s="437" t="s">
        <v>713</v>
      </c>
      <c r="G285" s="437" t="s">
        <v>714</v>
      </c>
      <c r="H285" s="440">
        <v>1</v>
      </c>
      <c r="I285" s="440">
        <v>533</v>
      </c>
      <c r="J285" s="437"/>
      <c r="K285" s="437">
        <v>533</v>
      </c>
      <c r="L285" s="440"/>
      <c r="M285" s="440"/>
      <c r="N285" s="437"/>
      <c r="O285" s="437"/>
      <c r="P285" s="440"/>
      <c r="Q285" s="440"/>
      <c r="R285" s="509"/>
      <c r="S285" s="441"/>
    </row>
    <row r="286" spans="1:19" ht="14.4" customHeight="1" x14ac:dyDescent="0.3">
      <c r="A286" s="436" t="s">
        <v>698</v>
      </c>
      <c r="B286" s="437" t="s">
        <v>699</v>
      </c>
      <c r="C286" s="437" t="s">
        <v>382</v>
      </c>
      <c r="D286" s="437" t="s">
        <v>686</v>
      </c>
      <c r="E286" s="437" t="s">
        <v>700</v>
      </c>
      <c r="F286" s="437" t="s">
        <v>715</v>
      </c>
      <c r="G286" s="437" t="s">
        <v>716</v>
      </c>
      <c r="H286" s="440">
        <v>1</v>
      </c>
      <c r="I286" s="440">
        <v>322</v>
      </c>
      <c r="J286" s="437">
        <v>0.16019900497512438</v>
      </c>
      <c r="K286" s="437">
        <v>322</v>
      </c>
      <c r="L286" s="440">
        <v>6</v>
      </c>
      <c r="M286" s="440">
        <v>2010</v>
      </c>
      <c r="N286" s="437">
        <v>1</v>
      </c>
      <c r="O286" s="437">
        <v>335</v>
      </c>
      <c r="P286" s="440"/>
      <c r="Q286" s="440"/>
      <c r="R286" s="509"/>
      <c r="S286" s="441"/>
    </row>
    <row r="287" spans="1:19" ht="14.4" customHeight="1" x14ac:dyDescent="0.3">
      <c r="A287" s="436" t="s">
        <v>698</v>
      </c>
      <c r="B287" s="437" t="s">
        <v>699</v>
      </c>
      <c r="C287" s="437" t="s">
        <v>382</v>
      </c>
      <c r="D287" s="437" t="s">
        <v>686</v>
      </c>
      <c r="E287" s="437" t="s">
        <v>700</v>
      </c>
      <c r="F287" s="437" t="s">
        <v>719</v>
      </c>
      <c r="G287" s="437" t="s">
        <v>720</v>
      </c>
      <c r="H287" s="440">
        <v>9</v>
      </c>
      <c r="I287" s="440">
        <v>3069</v>
      </c>
      <c r="J287" s="437">
        <v>0.27480300859598855</v>
      </c>
      <c r="K287" s="437">
        <v>341</v>
      </c>
      <c r="L287" s="440">
        <v>32</v>
      </c>
      <c r="M287" s="440">
        <v>11168</v>
      </c>
      <c r="N287" s="437">
        <v>1</v>
      </c>
      <c r="O287" s="437">
        <v>349</v>
      </c>
      <c r="P287" s="440">
        <v>1</v>
      </c>
      <c r="Q287" s="440">
        <v>349</v>
      </c>
      <c r="R287" s="509">
        <v>3.125E-2</v>
      </c>
      <c r="S287" s="441">
        <v>349</v>
      </c>
    </row>
    <row r="288" spans="1:19" ht="14.4" customHeight="1" x14ac:dyDescent="0.3">
      <c r="A288" s="436" t="s">
        <v>698</v>
      </c>
      <c r="B288" s="437" t="s">
        <v>699</v>
      </c>
      <c r="C288" s="437" t="s">
        <v>382</v>
      </c>
      <c r="D288" s="437" t="s">
        <v>686</v>
      </c>
      <c r="E288" s="437" t="s">
        <v>700</v>
      </c>
      <c r="F288" s="437" t="s">
        <v>729</v>
      </c>
      <c r="G288" s="437" t="s">
        <v>730</v>
      </c>
      <c r="H288" s="440"/>
      <c r="I288" s="440"/>
      <c r="J288" s="437"/>
      <c r="K288" s="437"/>
      <c r="L288" s="440">
        <v>2</v>
      </c>
      <c r="M288" s="440">
        <v>98</v>
      </c>
      <c r="N288" s="437">
        <v>1</v>
      </c>
      <c r="O288" s="437">
        <v>49</v>
      </c>
      <c r="P288" s="440"/>
      <c r="Q288" s="440"/>
      <c r="R288" s="509"/>
      <c r="S288" s="441"/>
    </row>
    <row r="289" spans="1:19" ht="14.4" customHeight="1" x14ac:dyDescent="0.3">
      <c r="A289" s="436" t="s">
        <v>698</v>
      </c>
      <c r="B289" s="437" t="s">
        <v>699</v>
      </c>
      <c r="C289" s="437" t="s">
        <v>382</v>
      </c>
      <c r="D289" s="437" t="s">
        <v>686</v>
      </c>
      <c r="E289" s="437" t="s">
        <v>700</v>
      </c>
      <c r="F289" s="437" t="s">
        <v>731</v>
      </c>
      <c r="G289" s="437" t="s">
        <v>732</v>
      </c>
      <c r="H289" s="440"/>
      <c r="I289" s="440"/>
      <c r="J289" s="437"/>
      <c r="K289" s="437"/>
      <c r="L289" s="440">
        <v>2</v>
      </c>
      <c r="M289" s="440">
        <v>774</v>
      </c>
      <c r="N289" s="437">
        <v>1</v>
      </c>
      <c r="O289" s="437">
        <v>387</v>
      </c>
      <c r="P289" s="440"/>
      <c r="Q289" s="440"/>
      <c r="R289" s="509"/>
      <c r="S289" s="441"/>
    </row>
    <row r="290" spans="1:19" ht="14.4" customHeight="1" x14ac:dyDescent="0.3">
      <c r="A290" s="436" t="s">
        <v>698</v>
      </c>
      <c r="B290" s="437" t="s">
        <v>699</v>
      </c>
      <c r="C290" s="437" t="s">
        <v>382</v>
      </c>
      <c r="D290" s="437" t="s">
        <v>686</v>
      </c>
      <c r="E290" s="437" t="s">
        <v>700</v>
      </c>
      <c r="F290" s="437" t="s">
        <v>737</v>
      </c>
      <c r="G290" s="437" t="s">
        <v>738</v>
      </c>
      <c r="H290" s="440"/>
      <c r="I290" s="440"/>
      <c r="J290" s="437"/>
      <c r="K290" s="437"/>
      <c r="L290" s="440">
        <v>3</v>
      </c>
      <c r="M290" s="440">
        <v>2112</v>
      </c>
      <c r="N290" s="437">
        <v>1</v>
      </c>
      <c r="O290" s="437">
        <v>704</v>
      </c>
      <c r="P290" s="440"/>
      <c r="Q290" s="440"/>
      <c r="R290" s="509"/>
      <c r="S290" s="441"/>
    </row>
    <row r="291" spans="1:19" ht="14.4" customHeight="1" x14ac:dyDescent="0.3">
      <c r="A291" s="436" t="s">
        <v>698</v>
      </c>
      <c r="B291" s="437" t="s">
        <v>699</v>
      </c>
      <c r="C291" s="437" t="s">
        <v>382</v>
      </c>
      <c r="D291" s="437" t="s">
        <v>686</v>
      </c>
      <c r="E291" s="437" t="s">
        <v>700</v>
      </c>
      <c r="F291" s="437" t="s">
        <v>741</v>
      </c>
      <c r="G291" s="437" t="s">
        <v>742</v>
      </c>
      <c r="H291" s="440">
        <v>22</v>
      </c>
      <c r="I291" s="440">
        <v>6270</v>
      </c>
      <c r="J291" s="437">
        <v>0.9375</v>
      </c>
      <c r="K291" s="437">
        <v>285</v>
      </c>
      <c r="L291" s="440">
        <v>22</v>
      </c>
      <c r="M291" s="440">
        <v>6688</v>
      </c>
      <c r="N291" s="437">
        <v>1</v>
      </c>
      <c r="O291" s="437">
        <v>304</v>
      </c>
      <c r="P291" s="440">
        <v>5</v>
      </c>
      <c r="Q291" s="440">
        <v>1525</v>
      </c>
      <c r="R291" s="509">
        <v>0.22802033492822968</v>
      </c>
      <c r="S291" s="441">
        <v>305</v>
      </c>
    </row>
    <row r="292" spans="1:19" ht="14.4" customHeight="1" x14ac:dyDescent="0.3">
      <c r="A292" s="436" t="s">
        <v>698</v>
      </c>
      <c r="B292" s="437" t="s">
        <v>699</v>
      </c>
      <c r="C292" s="437" t="s">
        <v>382</v>
      </c>
      <c r="D292" s="437" t="s">
        <v>686</v>
      </c>
      <c r="E292" s="437" t="s">
        <v>700</v>
      </c>
      <c r="F292" s="437" t="s">
        <v>745</v>
      </c>
      <c r="G292" s="437" t="s">
        <v>746</v>
      </c>
      <c r="H292" s="440">
        <v>46</v>
      </c>
      <c r="I292" s="440">
        <v>21252</v>
      </c>
      <c r="J292" s="437">
        <v>0.75474110377157466</v>
      </c>
      <c r="K292" s="437">
        <v>462</v>
      </c>
      <c r="L292" s="440">
        <v>57</v>
      </c>
      <c r="M292" s="440">
        <v>28158</v>
      </c>
      <c r="N292" s="437">
        <v>1</v>
      </c>
      <c r="O292" s="437">
        <v>494</v>
      </c>
      <c r="P292" s="440">
        <v>14</v>
      </c>
      <c r="Q292" s="440">
        <v>6916</v>
      </c>
      <c r="R292" s="509">
        <v>0.24561403508771928</v>
      </c>
      <c r="S292" s="441">
        <v>494</v>
      </c>
    </row>
    <row r="293" spans="1:19" ht="14.4" customHeight="1" x14ac:dyDescent="0.3">
      <c r="A293" s="436" t="s">
        <v>698</v>
      </c>
      <c r="B293" s="437" t="s">
        <v>699</v>
      </c>
      <c r="C293" s="437" t="s">
        <v>382</v>
      </c>
      <c r="D293" s="437" t="s">
        <v>686</v>
      </c>
      <c r="E293" s="437" t="s">
        <v>700</v>
      </c>
      <c r="F293" s="437" t="s">
        <v>747</v>
      </c>
      <c r="G293" s="437" t="s">
        <v>748</v>
      </c>
      <c r="H293" s="440">
        <v>57</v>
      </c>
      <c r="I293" s="440">
        <v>20292</v>
      </c>
      <c r="J293" s="437">
        <v>0.78347490347490345</v>
      </c>
      <c r="K293" s="437">
        <v>356</v>
      </c>
      <c r="L293" s="440">
        <v>70</v>
      </c>
      <c r="M293" s="440">
        <v>25900</v>
      </c>
      <c r="N293" s="437">
        <v>1</v>
      </c>
      <c r="O293" s="437">
        <v>370</v>
      </c>
      <c r="P293" s="440">
        <v>16</v>
      </c>
      <c r="Q293" s="440">
        <v>5920</v>
      </c>
      <c r="R293" s="509">
        <v>0.22857142857142856</v>
      </c>
      <c r="S293" s="441">
        <v>370</v>
      </c>
    </row>
    <row r="294" spans="1:19" ht="14.4" customHeight="1" x14ac:dyDescent="0.3">
      <c r="A294" s="436" t="s">
        <v>698</v>
      </c>
      <c r="B294" s="437" t="s">
        <v>699</v>
      </c>
      <c r="C294" s="437" t="s">
        <v>382</v>
      </c>
      <c r="D294" s="437" t="s">
        <v>686</v>
      </c>
      <c r="E294" s="437" t="s">
        <v>700</v>
      </c>
      <c r="F294" s="437" t="s">
        <v>753</v>
      </c>
      <c r="G294" s="437" t="s">
        <v>754</v>
      </c>
      <c r="H294" s="440">
        <v>10</v>
      </c>
      <c r="I294" s="440">
        <v>1050</v>
      </c>
      <c r="J294" s="437">
        <v>0.72765072765072769</v>
      </c>
      <c r="K294" s="437">
        <v>105</v>
      </c>
      <c r="L294" s="440">
        <v>13</v>
      </c>
      <c r="M294" s="440">
        <v>1443</v>
      </c>
      <c r="N294" s="437">
        <v>1</v>
      </c>
      <c r="O294" s="437">
        <v>111</v>
      </c>
      <c r="P294" s="440">
        <v>4</v>
      </c>
      <c r="Q294" s="440">
        <v>444</v>
      </c>
      <c r="R294" s="509">
        <v>0.30769230769230771</v>
      </c>
      <c r="S294" s="441">
        <v>111</v>
      </c>
    </row>
    <row r="295" spans="1:19" ht="14.4" customHeight="1" x14ac:dyDescent="0.3">
      <c r="A295" s="436" t="s">
        <v>698</v>
      </c>
      <c r="B295" s="437" t="s">
        <v>699</v>
      </c>
      <c r="C295" s="437" t="s">
        <v>382</v>
      </c>
      <c r="D295" s="437" t="s">
        <v>686</v>
      </c>
      <c r="E295" s="437" t="s">
        <v>700</v>
      </c>
      <c r="F295" s="437" t="s">
        <v>757</v>
      </c>
      <c r="G295" s="437" t="s">
        <v>758</v>
      </c>
      <c r="H295" s="440"/>
      <c r="I295" s="440"/>
      <c r="J295" s="437"/>
      <c r="K295" s="437"/>
      <c r="L295" s="440">
        <v>4</v>
      </c>
      <c r="M295" s="440">
        <v>1980</v>
      </c>
      <c r="N295" s="437">
        <v>1</v>
      </c>
      <c r="O295" s="437">
        <v>495</v>
      </c>
      <c r="P295" s="440"/>
      <c r="Q295" s="440"/>
      <c r="R295" s="509"/>
      <c r="S295" s="441"/>
    </row>
    <row r="296" spans="1:19" ht="14.4" customHeight="1" x14ac:dyDescent="0.3">
      <c r="A296" s="436" t="s">
        <v>698</v>
      </c>
      <c r="B296" s="437" t="s">
        <v>699</v>
      </c>
      <c r="C296" s="437" t="s">
        <v>382</v>
      </c>
      <c r="D296" s="437" t="s">
        <v>686</v>
      </c>
      <c r="E296" s="437" t="s">
        <v>700</v>
      </c>
      <c r="F296" s="437" t="s">
        <v>759</v>
      </c>
      <c r="G296" s="437" t="s">
        <v>760</v>
      </c>
      <c r="H296" s="440"/>
      <c r="I296" s="440"/>
      <c r="J296" s="437"/>
      <c r="K296" s="437"/>
      <c r="L296" s="440">
        <v>1</v>
      </c>
      <c r="M296" s="440">
        <v>1283</v>
      </c>
      <c r="N296" s="437">
        <v>1</v>
      </c>
      <c r="O296" s="437">
        <v>1283</v>
      </c>
      <c r="P296" s="440">
        <v>1</v>
      </c>
      <c r="Q296" s="440">
        <v>1285</v>
      </c>
      <c r="R296" s="509">
        <v>1.0015588464536243</v>
      </c>
      <c r="S296" s="441">
        <v>1285</v>
      </c>
    </row>
    <row r="297" spans="1:19" ht="14.4" customHeight="1" x14ac:dyDescent="0.3">
      <c r="A297" s="436" t="s">
        <v>698</v>
      </c>
      <c r="B297" s="437" t="s">
        <v>699</v>
      </c>
      <c r="C297" s="437" t="s">
        <v>382</v>
      </c>
      <c r="D297" s="437" t="s">
        <v>686</v>
      </c>
      <c r="E297" s="437" t="s">
        <v>700</v>
      </c>
      <c r="F297" s="437" t="s">
        <v>761</v>
      </c>
      <c r="G297" s="437" t="s">
        <v>762</v>
      </c>
      <c r="H297" s="440">
        <v>11</v>
      </c>
      <c r="I297" s="440">
        <v>4807</v>
      </c>
      <c r="J297" s="437">
        <v>0.75297619047619047</v>
      </c>
      <c r="K297" s="437">
        <v>437</v>
      </c>
      <c r="L297" s="440">
        <v>14</v>
      </c>
      <c r="M297" s="440">
        <v>6384</v>
      </c>
      <c r="N297" s="437">
        <v>1</v>
      </c>
      <c r="O297" s="437">
        <v>456</v>
      </c>
      <c r="P297" s="440">
        <v>4</v>
      </c>
      <c r="Q297" s="440">
        <v>1824</v>
      </c>
      <c r="R297" s="509">
        <v>0.2857142857142857</v>
      </c>
      <c r="S297" s="441">
        <v>456</v>
      </c>
    </row>
    <row r="298" spans="1:19" ht="14.4" customHeight="1" x14ac:dyDescent="0.3">
      <c r="A298" s="436" t="s">
        <v>698</v>
      </c>
      <c r="B298" s="437" t="s">
        <v>699</v>
      </c>
      <c r="C298" s="437" t="s">
        <v>382</v>
      </c>
      <c r="D298" s="437" t="s">
        <v>686</v>
      </c>
      <c r="E298" s="437" t="s">
        <v>700</v>
      </c>
      <c r="F298" s="437" t="s">
        <v>763</v>
      </c>
      <c r="G298" s="437" t="s">
        <v>764</v>
      </c>
      <c r="H298" s="440">
        <v>166</v>
      </c>
      <c r="I298" s="440">
        <v>8964</v>
      </c>
      <c r="J298" s="437">
        <v>1.1199400299850075</v>
      </c>
      <c r="K298" s="437">
        <v>54</v>
      </c>
      <c r="L298" s="440">
        <v>138</v>
      </c>
      <c r="M298" s="440">
        <v>8004</v>
      </c>
      <c r="N298" s="437">
        <v>1</v>
      </c>
      <c r="O298" s="437">
        <v>58</v>
      </c>
      <c r="P298" s="440">
        <v>38</v>
      </c>
      <c r="Q298" s="440">
        <v>2204</v>
      </c>
      <c r="R298" s="509">
        <v>0.27536231884057971</v>
      </c>
      <c r="S298" s="441">
        <v>58</v>
      </c>
    </row>
    <row r="299" spans="1:19" ht="14.4" customHeight="1" x14ac:dyDescent="0.3">
      <c r="A299" s="436" t="s">
        <v>698</v>
      </c>
      <c r="B299" s="437" t="s">
        <v>699</v>
      </c>
      <c r="C299" s="437" t="s">
        <v>382</v>
      </c>
      <c r="D299" s="437" t="s">
        <v>686</v>
      </c>
      <c r="E299" s="437" t="s">
        <v>700</v>
      </c>
      <c r="F299" s="437" t="s">
        <v>771</v>
      </c>
      <c r="G299" s="437" t="s">
        <v>772</v>
      </c>
      <c r="H299" s="440">
        <v>42</v>
      </c>
      <c r="I299" s="440">
        <v>7098</v>
      </c>
      <c r="J299" s="437">
        <v>0.75111111111111106</v>
      </c>
      <c r="K299" s="437">
        <v>169</v>
      </c>
      <c r="L299" s="440">
        <v>54</v>
      </c>
      <c r="M299" s="440">
        <v>9450</v>
      </c>
      <c r="N299" s="437">
        <v>1</v>
      </c>
      <c r="O299" s="437">
        <v>175</v>
      </c>
      <c r="P299" s="440">
        <v>11</v>
      </c>
      <c r="Q299" s="440">
        <v>1936</v>
      </c>
      <c r="R299" s="509">
        <v>0.20486772486772487</v>
      </c>
      <c r="S299" s="441">
        <v>176</v>
      </c>
    </row>
    <row r="300" spans="1:19" ht="14.4" customHeight="1" x14ac:dyDescent="0.3">
      <c r="A300" s="436" t="s">
        <v>698</v>
      </c>
      <c r="B300" s="437" t="s">
        <v>699</v>
      </c>
      <c r="C300" s="437" t="s">
        <v>382</v>
      </c>
      <c r="D300" s="437" t="s">
        <v>686</v>
      </c>
      <c r="E300" s="437" t="s">
        <v>700</v>
      </c>
      <c r="F300" s="437" t="s">
        <v>773</v>
      </c>
      <c r="G300" s="437" t="s">
        <v>774</v>
      </c>
      <c r="H300" s="440"/>
      <c r="I300" s="440"/>
      <c r="J300" s="437"/>
      <c r="K300" s="437"/>
      <c r="L300" s="440">
        <v>14</v>
      </c>
      <c r="M300" s="440">
        <v>1190</v>
      </c>
      <c r="N300" s="437">
        <v>1</v>
      </c>
      <c r="O300" s="437">
        <v>85</v>
      </c>
      <c r="P300" s="440"/>
      <c r="Q300" s="440"/>
      <c r="R300" s="509"/>
      <c r="S300" s="441"/>
    </row>
    <row r="301" spans="1:19" ht="14.4" customHeight="1" x14ac:dyDescent="0.3">
      <c r="A301" s="436" t="s">
        <v>698</v>
      </c>
      <c r="B301" s="437" t="s">
        <v>699</v>
      </c>
      <c r="C301" s="437" t="s">
        <v>382</v>
      </c>
      <c r="D301" s="437" t="s">
        <v>686</v>
      </c>
      <c r="E301" s="437" t="s">
        <v>700</v>
      </c>
      <c r="F301" s="437" t="s">
        <v>781</v>
      </c>
      <c r="G301" s="437" t="s">
        <v>782</v>
      </c>
      <c r="H301" s="440"/>
      <c r="I301" s="440"/>
      <c r="J301" s="437"/>
      <c r="K301" s="437"/>
      <c r="L301" s="440">
        <v>4</v>
      </c>
      <c r="M301" s="440">
        <v>4044</v>
      </c>
      <c r="N301" s="437">
        <v>1</v>
      </c>
      <c r="O301" s="437">
        <v>1011</v>
      </c>
      <c r="P301" s="440">
        <v>7</v>
      </c>
      <c r="Q301" s="440">
        <v>7084</v>
      </c>
      <c r="R301" s="509">
        <v>1.751730959446093</v>
      </c>
      <c r="S301" s="441">
        <v>1012</v>
      </c>
    </row>
    <row r="302" spans="1:19" ht="14.4" customHeight="1" x14ac:dyDescent="0.3">
      <c r="A302" s="436" t="s">
        <v>698</v>
      </c>
      <c r="B302" s="437" t="s">
        <v>699</v>
      </c>
      <c r="C302" s="437" t="s">
        <v>382</v>
      </c>
      <c r="D302" s="437" t="s">
        <v>686</v>
      </c>
      <c r="E302" s="437" t="s">
        <v>700</v>
      </c>
      <c r="F302" s="437" t="s">
        <v>785</v>
      </c>
      <c r="G302" s="437" t="s">
        <v>786</v>
      </c>
      <c r="H302" s="440"/>
      <c r="I302" s="440"/>
      <c r="J302" s="437"/>
      <c r="K302" s="437"/>
      <c r="L302" s="440">
        <v>4</v>
      </c>
      <c r="M302" s="440">
        <v>9176</v>
      </c>
      <c r="N302" s="437">
        <v>1</v>
      </c>
      <c r="O302" s="437">
        <v>2294</v>
      </c>
      <c r="P302" s="440">
        <v>4</v>
      </c>
      <c r="Q302" s="440">
        <v>9188</v>
      </c>
      <c r="R302" s="509">
        <v>1.0013077593722755</v>
      </c>
      <c r="S302" s="441">
        <v>2297</v>
      </c>
    </row>
    <row r="303" spans="1:19" ht="14.4" customHeight="1" x14ac:dyDescent="0.3">
      <c r="A303" s="436" t="s">
        <v>698</v>
      </c>
      <c r="B303" s="437" t="s">
        <v>699</v>
      </c>
      <c r="C303" s="437" t="s">
        <v>382</v>
      </c>
      <c r="D303" s="437" t="s">
        <v>686</v>
      </c>
      <c r="E303" s="437" t="s">
        <v>700</v>
      </c>
      <c r="F303" s="437" t="s">
        <v>787</v>
      </c>
      <c r="G303" s="437" t="s">
        <v>788</v>
      </c>
      <c r="H303" s="440"/>
      <c r="I303" s="440"/>
      <c r="J303" s="437"/>
      <c r="K303" s="437"/>
      <c r="L303" s="440">
        <v>2</v>
      </c>
      <c r="M303" s="440">
        <v>526</v>
      </c>
      <c r="N303" s="437">
        <v>1</v>
      </c>
      <c r="O303" s="437">
        <v>263</v>
      </c>
      <c r="P303" s="440"/>
      <c r="Q303" s="440"/>
      <c r="R303" s="509"/>
      <c r="S303" s="441"/>
    </row>
    <row r="304" spans="1:19" ht="14.4" customHeight="1" x14ac:dyDescent="0.3">
      <c r="A304" s="436" t="s">
        <v>698</v>
      </c>
      <c r="B304" s="437" t="s">
        <v>699</v>
      </c>
      <c r="C304" s="437" t="s">
        <v>382</v>
      </c>
      <c r="D304" s="437" t="s">
        <v>687</v>
      </c>
      <c r="E304" s="437" t="s">
        <v>700</v>
      </c>
      <c r="F304" s="437" t="s">
        <v>703</v>
      </c>
      <c r="G304" s="437" t="s">
        <v>704</v>
      </c>
      <c r="H304" s="440"/>
      <c r="I304" s="440"/>
      <c r="J304" s="437"/>
      <c r="K304" s="437"/>
      <c r="L304" s="440">
        <v>4</v>
      </c>
      <c r="M304" s="440">
        <v>524</v>
      </c>
      <c r="N304" s="437">
        <v>1</v>
      </c>
      <c r="O304" s="437">
        <v>131</v>
      </c>
      <c r="P304" s="440"/>
      <c r="Q304" s="440"/>
      <c r="R304" s="509"/>
      <c r="S304" s="441"/>
    </row>
    <row r="305" spans="1:19" ht="14.4" customHeight="1" x14ac:dyDescent="0.3">
      <c r="A305" s="436" t="s">
        <v>698</v>
      </c>
      <c r="B305" s="437" t="s">
        <v>699</v>
      </c>
      <c r="C305" s="437" t="s">
        <v>382</v>
      </c>
      <c r="D305" s="437" t="s">
        <v>687</v>
      </c>
      <c r="E305" s="437" t="s">
        <v>700</v>
      </c>
      <c r="F305" s="437" t="s">
        <v>705</v>
      </c>
      <c r="G305" s="437" t="s">
        <v>706</v>
      </c>
      <c r="H305" s="440"/>
      <c r="I305" s="440"/>
      <c r="J305" s="437"/>
      <c r="K305" s="437"/>
      <c r="L305" s="440">
        <v>1</v>
      </c>
      <c r="M305" s="440">
        <v>189</v>
      </c>
      <c r="N305" s="437">
        <v>1</v>
      </c>
      <c r="O305" s="437">
        <v>189</v>
      </c>
      <c r="P305" s="440"/>
      <c r="Q305" s="440"/>
      <c r="R305" s="509"/>
      <c r="S305" s="441"/>
    </row>
    <row r="306" spans="1:19" ht="14.4" customHeight="1" x14ac:dyDescent="0.3">
      <c r="A306" s="436" t="s">
        <v>698</v>
      </c>
      <c r="B306" s="437" t="s">
        <v>699</v>
      </c>
      <c r="C306" s="437" t="s">
        <v>382</v>
      </c>
      <c r="D306" s="437" t="s">
        <v>687</v>
      </c>
      <c r="E306" s="437" t="s">
        <v>700</v>
      </c>
      <c r="F306" s="437" t="s">
        <v>715</v>
      </c>
      <c r="G306" s="437" t="s">
        <v>716</v>
      </c>
      <c r="H306" s="440"/>
      <c r="I306" s="440"/>
      <c r="J306" s="437"/>
      <c r="K306" s="437"/>
      <c r="L306" s="440">
        <v>2</v>
      </c>
      <c r="M306" s="440">
        <v>670</v>
      </c>
      <c r="N306" s="437">
        <v>1</v>
      </c>
      <c r="O306" s="437">
        <v>335</v>
      </c>
      <c r="P306" s="440"/>
      <c r="Q306" s="440"/>
      <c r="R306" s="509"/>
      <c r="S306" s="441"/>
    </row>
    <row r="307" spans="1:19" ht="14.4" customHeight="1" x14ac:dyDescent="0.3">
      <c r="A307" s="436" t="s">
        <v>698</v>
      </c>
      <c r="B307" s="437" t="s">
        <v>699</v>
      </c>
      <c r="C307" s="437" t="s">
        <v>382</v>
      </c>
      <c r="D307" s="437" t="s">
        <v>687</v>
      </c>
      <c r="E307" s="437" t="s">
        <v>700</v>
      </c>
      <c r="F307" s="437" t="s">
        <v>719</v>
      </c>
      <c r="G307" s="437" t="s">
        <v>720</v>
      </c>
      <c r="H307" s="440"/>
      <c r="I307" s="440"/>
      <c r="J307" s="437"/>
      <c r="K307" s="437"/>
      <c r="L307" s="440">
        <v>12</v>
      </c>
      <c r="M307" s="440">
        <v>4188</v>
      </c>
      <c r="N307" s="437">
        <v>1</v>
      </c>
      <c r="O307" s="437">
        <v>349</v>
      </c>
      <c r="P307" s="440"/>
      <c r="Q307" s="440"/>
      <c r="R307" s="509"/>
      <c r="S307" s="441"/>
    </row>
    <row r="308" spans="1:19" ht="14.4" customHeight="1" x14ac:dyDescent="0.3">
      <c r="A308" s="436" t="s">
        <v>698</v>
      </c>
      <c r="B308" s="437" t="s">
        <v>699</v>
      </c>
      <c r="C308" s="437" t="s">
        <v>382</v>
      </c>
      <c r="D308" s="437" t="s">
        <v>687</v>
      </c>
      <c r="E308" s="437" t="s">
        <v>700</v>
      </c>
      <c r="F308" s="437" t="s">
        <v>729</v>
      </c>
      <c r="G308" s="437" t="s">
        <v>730</v>
      </c>
      <c r="H308" s="440"/>
      <c r="I308" s="440"/>
      <c r="J308" s="437"/>
      <c r="K308" s="437"/>
      <c r="L308" s="440">
        <v>1</v>
      </c>
      <c r="M308" s="440">
        <v>49</v>
      </c>
      <c r="N308" s="437">
        <v>1</v>
      </c>
      <c r="O308" s="437">
        <v>49</v>
      </c>
      <c r="P308" s="440"/>
      <c r="Q308" s="440"/>
      <c r="R308" s="509"/>
      <c r="S308" s="441"/>
    </row>
    <row r="309" spans="1:19" ht="14.4" customHeight="1" x14ac:dyDescent="0.3">
      <c r="A309" s="436" t="s">
        <v>698</v>
      </c>
      <c r="B309" s="437" t="s">
        <v>699</v>
      </c>
      <c r="C309" s="437" t="s">
        <v>382</v>
      </c>
      <c r="D309" s="437" t="s">
        <v>687</v>
      </c>
      <c r="E309" s="437" t="s">
        <v>700</v>
      </c>
      <c r="F309" s="437" t="s">
        <v>733</v>
      </c>
      <c r="G309" s="437" t="s">
        <v>734</v>
      </c>
      <c r="H309" s="440"/>
      <c r="I309" s="440"/>
      <c r="J309" s="437"/>
      <c r="K309" s="437"/>
      <c r="L309" s="440">
        <v>1</v>
      </c>
      <c r="M309" s="440">
        <v>38</v>
      </c>
      <c r="N309" s="437">
        <v>1</v>
      </c>
      <c r="O309" s="437">
        <v>38</v>
      </c>
      <c r="P309" s="440"/>
      <c r="Q309" s="440"/>
      <c r="R309" s="509"/>
      <c r="S309" s="441"/>
    </row>
    <row r="310" spans="1:19" ht="14.4" customHeight="1" x14ac:dyDescent="0.3">
      <c r="A310" s="436" t="s">
        <v>698</v>
      </c>
      <c r="B310" s="437" t="s">
        <v>699</v>
      </c>
      <c r="C310" s="437" t="s">
        <v>382</v>
      </c>
      <c r="D310" s="437" t="s">
        <v>687</v>
      </c>
      <c r="E310" s="437" t="s">
        <v>700</v>
      </c>
      <c r="F310" s="437" t="s">
        <v>741</v>
      </c>
      <c r="G310" s="437" t="s">
        <v>742</v>
      </c>
      <c r="H310" s="440"/>
      <c r="I310" s="440"/>
      <c r="J310" s="437"/>
      <c r="K310" s="437"/>
      <c r="L310" s="440">
        <v>4</v>
      </c>
      <c r="M310" s="440">
        <v>1216</v>
      </c>
      <c r="N310" s="437">
        <v>1</v>
      </c>
      <c r="O310" s="437">
        <v>304</v>
      </c>
      <c r="P310" s="440"/>
      <c r="Q310" s="440"/>
      <c r="R310" s="509"/>
      <c r="S310" s="441"/>
    </row>
    <row r="311" spans="1:19" ht="14.4" customHeight="1" x14ac:dyDescent="0.3">
      <c r="A311" s="436" t="s">
        <v>698</v>
      </c>
      <c r="B311" s="437" t="s">
        <v>699</v>
      </c>
      <c r="C311" s="437" t="s">
        <v>382</v>
      </c>
      <c r="D311" s="437" t="s">
        <v>687</v>
      </c>
      <c r="E311" s="437" t="s">
        <v>700</v>
      </c>
      <c r="F311" s="437" t="s">
        <v>747</v>
      </c>
      <c r="G311" s="437" t="s">
        <v>748</v>
      </c>
      <c r="H311" s="440"/>
      <c r="I311" s="440"/>
      <c r="J311" s="437"/>
      <c r="K311" s="437"/>
      <c r="L311" s="440">
        <v>4</v>
      </c>
      <c r="M311" s="440">
        <v>1480</v>
      </c>
      <c r="N311" s="437">
        <v>1</v>
      </c>
      <c r="O311" s="437">
        <v>370</v>
      </c>
      <c r="P311" s="440"/>
      <c r="Q311" s="440"/>
      <c r="R311" s="509"/>
      <c r="S311" s="441"/>
    </row>
    <row r="312" spans="1:19" ht="14.4" customHeight="1" x14ac:dyDescent="0.3">
      <c r="A312" s="436" t="s">
        <v>698</v>
      </c>
      <c r="B312" s="437" t="s">
        <v>699</v>
      </c>
      <c r="C312" s="437" t="s">
        <v>382</v>
      </c>
      <c r="D312" s="437" t="s">
        <v>687</v>
      </c>
      <c r="E312" s="437" t="s">
        <v>700</v>
      </c>
      <c r="F312" s="437" t="s">
        <v>757</v>
      </c>
      <c r="G312" s="437" t="s">
        <v>758</v>
      </c>
      <c r="H312" s="440"/>
      <c r="I312" s="440"/>
      <c r="J312" s="437"/>
      <c r="K312" s="437"/>
      <c r="L312" s="440">
        <v>1</v>
      </c>
      <c r="M312" s="440">
        <v>495</v>
      </c>
      <c r="N312" s="437">
        <v>1</v>
      </c>
      <c r="O312" s="437">
        <v>495</v>
      </c>
      <c r="P312" s="440"/>
      <c r="Q312" s="440"/>
      <c r="R312" s="509"/>
      <c r="S312" s="441"/>
    </row>
    <row r="313" spans="1:19" ht="14.4" customHeight="1" x14ac:dyDescent="0.3">
      <c r="A313" s="436" t="s">
        <v>698</v>
      </c>
      <c r="B313" s="437" t="s">
        <v>699</v>
      </c>
      <c r="C313" s="437" t="s">
        <v>382</v>
      </c>
      <c r="D313" s="437" t="s">
        <v>687</v>
      </c>
      <c r="E313" s="437" t="s">
        <v>700</v>
      </c>
      <c r="F313" s="437" t="s">
        <v>771</v>
      </c>
      <c r="G313" s="437" t="s">
        <v>772</v>
      </c>
      <c r="H313" s="440"/>
      <c r="I313" s="440"/>
      <c r="J313" s="437"/>
      <c r="K313" s="437"/>
      <c r="L313" s="440">
        <v>9</v>
      </c>
      <c r="M313" s="440">
        <v>1575</v>
      </c>
      <c r="N313" s="437">
        <v>1</v>
      </c>
      <c r="O313" s="437">
        <v>175</v>
      </c>
      <c r="P313" s="440"/>
      <c r="Q313" s="440"/>
      <c r="R313" s="509"/>
      <c r="S313" s="441"/>
    </row>
    <row r="314" spans="1:19" ht="14.4" customHeight="1" x14ac:dyDescent="0.3">
      <c r="A314" s="436" t="s">
        <v>698</v>
      </c>
      <c r="B314" s="437" t="s">
        <v>699</v>
      </c>
      <c r="C314" s="437" t="s">
        <v>382</v>
      </c>
      <c r="D314" s="437" t="s">
        <v>687</v>
      </c>
      <c r="E314" s="437" t="s">
        <v>700</v>
      </c>
      <c r="F314" s="437" t="s">
        <v>773</v>
      </c>
      <c r="G314" s="437" t="s">
        <v>774</v>
      </c>
      <c r="H314" s="440"/>
      <c r="I314" s="440"/>
      <c r="J314" s="437"/>
      <c r="K314" s="437"/>
      <c r="L314" s="440">
        <v>4</v>
      </c>
      <c r="M314" s="440">
        <v>340</v>
      </c>
      <c r="N314" s="437">
        <v>1</v>
      </c>
      <c r="O314" s="437">
        <v>85</v>
      </c>
      <c r="P314" s="440"/>
      <c r="Q314" s="440"/>
      <c r="R314" s="509"/>
      <c r="S314" s="441"/>
    </row>
    <row r="315" spans="1:19" ht="14.4" customHeight="1" x14ac:dyDescent="0.3">
      <c r="A315" s="436" t="s">
        <v>698</v>
      </c>
      <c r="B315" s="437" t="s">
        <v>699</v>
      </c>
      <c r="C315" s="437" t="s">
        <v>382</v>
      </c>
      <c r="D315" s="437" t="s">
        <v>687</v>
      </c>
      <c r="E315" s="437" t="s">
        <v>700</v>
      </c>
      <c r="F315" s="437" t="s">
        <v>783</v>
      </c>
      <c r="G315" s="437" t="s">
        <v>784</v>
      </c>
      <c r="H315" s="440"/>
      <c r="I315" s="440"/>
      <c r="J315" s="437"/>
      <c r="K315" s="437"/>
      <c r="L315" s="440">
        <v>1</v>
      </c>
      <c r="M315" s="440">
        <v>176</v>
      </c>
      <c r="N315" s="437">
        <v>1</v>
      </c>
      <c r="O315" s="437">
        <v>176</v>
      </c>
      <c r="P315" s="440"/>
      <c r="Q315" s="440"/>
      <c r="R315" s="509"/>
      <c r="S315" s="441"/>
    </row>
    <row r="316" spans="1:19" ht="14.4" customHeight="1" x14ac:dyDescent="0.3">
      <c r="A316" s="436" t="s">
        <v>698</v>
      </c>
      <c r="B316" s="437" t="s">
        <v>699</v>
      </c>
      <c r="C316" s="437" t="s">
        <v>382</v>
      </c>
      <c r="D316" s="437" t="s">
        <v>687</v>
      </c>
      <c r="E316" s="437" t="s">
        <v>700</v>
      </c>
      <c r="F316" s="437" t="s">
        <v>787</v>
      </c>
      <c r="G316" s="437" t="s">
        <v>788</v>
      </c>
      <c r="H316" s="440"/>
      <c r="I316" s="440"/>
      <c r="J316" s="437"/>
      <c r="K316" s="437"/>
      <c r="L316" s="440">
        <v>1</v>
      </c>
      <c r="M316" s="440">
        <v>263</v>
      </c>
      <c r="N316" s="437">
        <v>1</v>
      </c>
      <c r="O316" s="437">
        <v>263</v>
      </c>
      <c r="P316" s="440"/>
      <c r="Q316" s="440"/>
      <c r="R316" s="509"/>
      <c r="S316" s="441"/>
    </row>
    <row r="317" spans="1:19" ht="14.4" customHeight="1" x14ac:dyDescent="0.3">
      <c r="A317" s="436" t="s">
        <v>698</v>
      </c>
      <c r="B317" s="437" t="s">
        <v>699</v>
      </c>
      <c r="C317" s="437" t="s">
        <v>382</v>
      </c>
      <c r="D317" s="437" t="s">
        <v>688</v>
      </c>
      <c r="E317" s="437" t="s">
        <v>700</v>
      </c>
      <c r="F317" s="437" t="s">
        <v>701</v>
      </c>
      <c r="G317" s="437" t="s">
        <v>702</v>
      </c>
      <c r="H317" s="440">
        <v>36</v>
      </c>
      <c r="I317" s="440">
        <v>1944</v>
      </c>
      <c r="J317" s="437">
        <v>0.3724137931034483</v>
      </c>
      <c r="K317" s="437">
        <v>54</v>
      </c>
      <c r="L317" s="440">
        <v>90</v>
      </c>
      <c r="M317" s="440">
        <v>5220</v>
      </c>
      <c r="N317" s="437">
        <v>1</v>
      </c>
      <c r="O317" s="437">
        <v>58</v>
      </c>
      <c r="P317" s="440">
        <v>16</v>
      </c>
      <c r="Q317" s="440">
        <v>928</v>
      </c>
      <c r="R317" s="509">
        <v>0.17777777777777778</v>
      </c>
      <c r="S317" s="441">
        <v>58</v>
      </c>
    </row>
    <row r="318" spans="1:19" ht="14.4" customHeight="1" x14ac:dyDescent="0.3">
      <c r="A318" s="436" t="s">
        <v>698</v>
      </c>
      <c r="B318" s="437" t="s">
        <v>699</v>
      </c>
      <c r="C318" s="437" t="s">
        <v>382</v>
      </c>
      <c r="D318" s="437" t="s">
        <v>688</v>
      </c>
      <c r="E318" s="437" t="s">
        <v>700</v>
      </c>
      <c r="F318" s="437" t="s">
        <v>703</v>
      </c>
      <c r="G318" s="437" t="s">
        <v>704</v>
      </c>
      <c r="H318" s="440"/>
      <c r="I318" s="440"/>
      <c r="J318" s="437"/>
      <c r="K318" s="437"/>
      <c r="L318" s="440">
        <v>2</v>
      </c>
      <c r="M318" s="440">
        <v>262</v>
      </c>
      <c r="N318" s="437">
        <v>1</v>
      </c>
      <c r="O318" s="437">
        <v>131</v>
      </c>
      <c r="P318" s="440"/>
      <c r="Q318" s="440"/>
      <c r="R318" s="509"/>
      <c r="S318" s="441"/>
    </row>
    <row r="319" spans="1:19" ht="14.4" customHeight="1" x14ac:dyDescent="0.3">
      <c r="A319" s="436" t="s">
        <v>698</v>
      </c>
      <c r="B319" s="437" t="s">
        <v>699</v>
      </c>
      <c r="C319" s="437" t="s">
        <v>382</v>
      </c>
      <c r="D319" s="437" t="s">
        <v>688</v>
      </c>
      <c r="E319" s="437" t="s">
        <v>700</v>
      </c>
      <c r="F319" s="437" t="s">
        <v>705</v>
      </c>
      <c r="G319" s="437" t="s">
        <v>706</v>
      </c>
      <c r="H319" s="440">
        <v>1</v>
      </c>
      <c r="I319" s="440">
        <v>177</v>
      </c>
      <c r="J319" s="437"/>
      <c r="K319" s="437">
        <v>177</v>
      </c>
      <c r="L319" s="440"/>
      <c r="M319" s="440"/>
      <c r="N319" s="437"/>
      <c r="O319" s="437"/>
      <c r="P319" s="440"/>
      <c r="Q319" s="440"/>
      <c r="R319" s="509"/>
      <c r="S319" s="441"/>
    </row>
    <row r="320" spans="1:19" ht="14.4" customHeight="1" x14ac:dyDescent="0.3">
      <c r="A320" s="436" t="s">
        <v>698</v>
      </c>
      <c r="B320" s="437" t="s">
        <v>699</v>
      </c>
      <c r="C320" s="437" t="s">
        <v>382</v>
      </c>
      <c r="D320" s="437" t="s">
        <v>688</v>
      </c>
      <c r="E320" s="437" t="s">
        <v>700</v>
      </c>
      <c r="F320" s="437" t="s">
        <v>711</v>
      </c>
      <c r="G320" s="437" t="s">
        <v>712</v>
      </c>
      <c r="H320" s="440">
        <v>4</v>
      </c>
      <c r="I320" s="440">
        <v>688</v>
      </c>
      <c r="J320" s="437">
        <v>0.24022346368715083</v>
      </c>
      <c r="K320" s="437">
        <v>172</v>
      </c>
      <c r="L320" s="440">
        <v>16</v>
      </c>
      <c r="M320" s="440">
        <v>2864</v>
      </c>
      <c r="N320" s="437">
        <v>1</v>
      </c>
      <c r="O320" s="437">
        <v>179</v>
      </c>
      <c r="P320" s="440"/>
      <c r="Q320" s="440"/>
      <c r="R320" s="509"/>
      <c r="S320" s="441"/>
    </row>
    <row r="321" spans="1:19" ht="14.4" customHeight="1" x14ac:dyDescent="0.3">
      <c r="A321" s="436" t="s">
        <v>698</v>
      </c>
      <c r="B321" s="437" t="s">
        <v>699</v>
      </c>
      <c r="C321" s="437" t="s">
        <v>382</v>
      </c>
      <c r="D321" s="437" t="s">
        <v>688</v>
      </c>
      <c r="E321" s="437" t="s">
        <v>700</v>
      </c>
      <c r="F321" s="437" t="s">
        <v>715</v>
      </c>
      <c r="G321" s="437" t="s">
        <v>716</v>
      </c>
      <c r="H321" s="440">
        <v>2</v>
      </c>
      <c r="I321" s="440">
        <v>644</v>
      </c>
      <c r="J321" s="437">
        <v>0.1011783189316575</v>
      </c>
      <c r="K321" s="437">
        <v>322</v>
      </c>
      <c r="L321" s="440">
        <v>19</v>
      </c>
      <c r="M321" s="440">
        <v>6365</v>
      </c>
      <c r="N321" s="437">
        <v>1</v>
      </c>
      <c r="O321" s="437">
        <v>335</v>
      </c>
      <c r="P321" s="440"/>
      <c r="Q321" s="440"/>
      <c r="R321" s="509"/>
      <c r="S321" s="441"/>
    </row>
    <row r="322" spans="1:19" ht="14.4" customHeight="1" x14ac:dyDescent="0.3">
      <c r="A322" s="436" t="s">
        <v>698</v>
      </c>
      <c r="B322" s="437" t="s">
        <v>699</v>
      </c>
      <c r="C322" s="437" t="s">
        <v>382</v>
      </c>
      <c r="D322" s="437" t="s">
        <v>688</v>
      </c>
      <c r="E322" s="437" t="s">
        <v>700</v>
      </c>
      <c r="F322" s="437" t="s">
        <v>719</v>
      </c>
      <c r="G322" s="437" t="s">
        <v>720</v>
      </c>
      <c r="H322" s="440">
        <v>6</v>
      </c>
      <c r="I322" s="440">
        <v>2046</v>
      </c>
      <c r="J322" s="437">
        <v>0.25488974710352558</v>
      </c>
      <c r="K322" s="437">
        <v>341</v>
      </c>
      <c r="L322" s="440">
        <v>23</v>
      </c>
      <c r="M322" s="440">
        <v>8027</v>
      </c>
      <c r="N322" s="437">
        <v>1</v>
      </c>
      <c r="O322" s="437">
        <v>349</v>
      </c>
      <c r="P322" s="440">
        <v>3</v>
      </c>
      <c r="Q322" s="440">
        <v>1047</v>
      </c>
      <c r="R322" s="509">
        <v>0.13043478260869565</v>
      </c>
      <c r="S322" s="441">
        <v>349</v>
      </c>
    </row>
    <row r="323" spans="1:19" ht="14.4" customHeight="1" x14ac:dyDescent="0.3">
      <c r="A323" s="436" t="s">
        <v>698</v>
      </c>
      <c r="B323" s="437" t="s">
        <v>699</v>
      </c>
      <c r="C323" s="437" t="s">
        <v>382</v>
      </c>
      <c r="D323" s="437" t="s">
        <v>688</v>
      </c>
      <c r="E323" s="437" t="s">
        <v>700</v>
      </c>
      <c r="F323" s="437" t="s">
        <v>729</v>
      </c>
      <c r="G323" s="437" t="s">
        <v>730</v>
      </c>
      <c r="H323" s="440"/>
      <c r="I323" s="440"/>
      <c r="J323" s="437"/>
      <c r="K323" s="437"/>
      <c r="L323" s="440">
        <v>12</v>
      </c>
      <c r="M323" s="440">
        <v>588</v>
      </c>
      <c r="N323" s="437">
        <v>1</v>
      </c>
      <c r="O323" s="437">
        <v>49</v>
      </c>
      <c r="P323" s="440">
        <v>2</v>
      </c>
      <c r="Q323" s="440">
        <v>98</v>
      </c>
      <c r="R323" s="509">
        <v>0.16666666666666666</v>
      </c>
      <c r="S323" s="441">
        <v>49</v>
      </c>
    </row>
    <row r="324" spans="1:19" ht="14.4" customHeight="1" x14ac:dyDescent="0.3">
      <c r="A324" s="436" t="s">
        <v>698</v>
      </c>
      <c r="B324" s="437" t="s">
        <v>699</v>
      </c>
      <c r="C324" s="437" t="s">
        <v>382</v>
      </c>
      <c r="D324" s="437" t="s">
        <v>688</v>
      </c>
      <c r="E324" s="437" t="s">
        <v>700</v>
      </c>
      <c r="F324" s="437" t="s">
        <v>731</v>
      </c>
      <c r="G324" s="437" t="s">
        <v>732</v>
      </c>
      <c r="H324" s="440">
        <v>12</v>
      </c>
      <c r="I324" s="440">
        <v>4512</v>
      </c>
      <c r="J324" s="437">
        <v>1.165891472868217</v>
      </c>
      <c r="K324" s="437">
        <v>376</v>
      </c>
      <c r="L324" s="440">
        <v>10</v>
      </c>
      <c r="M324" s="440">
        <v>3870</v>
      </c>
      <c r="N324" s="437">
        <v>1</v>
      </c>
      <c r="O324" s="437">
        <v>387</v>
      </c>
      <c r="P324" s="440"/>
      <c r="Q324" s="440"/>
      <c r="R324" s="509"/>
      <c r="S324" s="441"/>
    </row>
    <row r="325" spans="1:19" ht="14.4" customHeight="1" x14ac:dyDescent="0.3">
      <c r="A325" s="436" t="s">
        <v>698</v>
      </c>
      <c r="B325" s="437" t="s">
        <v>699</v>
      </c>
      <c r="C325" s="437" t="s">
        <v>382</v>
      </c>
      <c r="D325" s="437" t="s">
        <v>688</v>
      </c>
      <c r="E325" s="437" t="s">
        <v>700</v>
      </c>
      <c r="F325" s="437" t="s">
        <v>733</v>
      </c>
      <c r="G325" s="437" t="s">
        <v>734</v>
      </c>
      <c r="H325" s="440">
        <v>6</v>
      </c>
      <c r="I325" s="440">
        <v>222</v>
      </c>
      <c r="J325" s="437">
        <v>0.44939271255060731</v>
      </c>
      <c r="K325" s="437">
        <v>37</v>
      </c>
      <c r="L325" s="440">
        <v>13</v>
      </c>
      <c r="M325" s="440">
        <v>494</v>
      </c>
      <c r="N325" s="437">
        <v>1</v>
      </c>
      <c r="O325" s="437">
        <v>38</v>
      </c>
      <c r="P325" s="440"/>
      <c r="Q325" s="440"/>
      <c r="R325" s="509"/>
      <c r="S325" s="441"/>
    </row>
    <row r="326" spans="1:19" ht="14.4" customHeight="1" x14ac:dyDescent="0.3">
      <c r="A326" s="436" t="s">
        <v>698</v>
      </c>
      <c r="B326" s="437" t="s">
        <v>699</v>
      </c>
      <c r="C326" s="437" t="s">
        <v>382</v>
      </c>
      <c r="D326" s="437" t="s">
        <v>688</v>
      </c>
      <c r="E326" s="437" t="s">
        <v>700</v>
      </c>
      <c r="F326" s="437" t="s">
        <v>737</v>
      </c>
      <c r="G326" s="437" t="s">
        <v>738</v>
      </c>
      <c r="H326" s="440">
        <v>42</v>
      </c>
      <c r="I326" s="440">
        <v>28392</v>
      </c>
      <c r="J326" s="437">
        <v>0.53772727272727272</v>
      </c>
      <c r="K326" s="437">
        <v>676</v>
      </c>
      <c r="L326" s="440">
        <v>75</v>
      </c>
      <c r="M326" s="440">
        <v>52800</v>
      </c>
      <c r="N326" s="437">
        <v>1</v>
      </c>
      <c r="O326" s="437">
        <v>704</v>
      </c>
      <c r="P326" s="440">
        <v>12</v>
      </c>
      <c r="Q326" s="440">
        <v>8460</v>
      </c>
      <c r="R326" s="509">
        <v>0.16022727272727272</v>
      </c>
      <c r="S326" s="441">
        <v>705</v>
      </c>
    </row>
    <row r="327" spans="1:19" ht="14.4" customHeight="1" x14ac:dyDescent="0.3">
      <c r="A327" s="436" t="s">
        <v>698</v>
      </c>
      <c r="B327" s="437" t="s">
        <v>699</v>
      </c>
      <c r="C327" s="437" t="s">
        <v>382</v>
      </c>
      <c r="D327" s="437" t="s">
        <v>688</v>
      </c>
      <c r="E327" s="437" t="s">
        <v>700</v>
      </c>
      <c r="F327" s="437" t="s">
        <v>741</v>
      </c>
      <c r="G327" s="437" t="s">
        <v>742</v>
      </c>
      <c r="H327" s="440">
        <v>14</v>
      </c>
      <c r="I327" s="440">
        <v>3990</v>
      </c>
      <c r="J327" s="437">
        <v>0.4861111111111111</v>
      </c>
      <c r="K327" s="437">
        <v>285</v>
      </c>
      <c r="L327" s="440">
        <v>27</v>
      </c>
      <c r="M327" s="440">
        <v>8208</v>
      </c>
      <c r="N327" s="437">
        <v>1</v>
      </c>
      <c r="O327" s="437">
        <v>304</v>
      </c>
      <c r="P327" s="440">
        <v>5</v>
      </c>
      <c r="Q327" s="440">
        <v>1525</v>
      </c>
      <c r="R327" s="509">
        <v>0.18579434697855751</v>
      </c>
      <c r="S327" s="441">
        <v>305</v>
      </c>
    </row>
    <row r="328" spans="1:19" ht="14.4" customHeight="1" x14ac:dyDescent="0.3">
      <c r="A328" s="436" t="s">
        <v>698</v>
      </c>
      <c r="B328" s="437" t="s">
        <v>699</v>
      </c>
      <c r="C328" s="437" t="s">
        <v>382</v>
      </c>
      <c r="D328" s="437" t="s">
        <v>688</v>
      </c>
      <c r="E328" s="437" t="s">
        <v>700</v>
      </c>
      <c r="F328" s="437" t="s">
        <v>745</v>
      </c>
      <c r="G328" s="437" t="s">
        <v>746</v>
      </c>
      <c r="H328" s="440">
        <v>5</v>
      </c>
      <c r="I328" s="440">
        <v>2310</v>
      </c>
      <c r="J328" s="437">
        <v>0.29225708502024289</v>
      </c>
      <c r="K328" s="437">
        <v>462</v>
      </c>
      <c r="L328" s="440">
        <v>16</v>
      </c>
      <c r="M328" s="440">
        <v>7904</v>
      </c>
      <c r="N328" s="437">
        <v>1</v>
      </c>
      <c r="O328" s="437">
        <v>494</v>
      </c>
      <c r="P328" s="440">
        <v>3</v>
      </c>
      <c r="Q328" s="440">
        <v>1482</v>
      </c>
      <c r="R328" s="509">
        <v>0.1875</v>
      </c>
      <c r="S328" s="441">
        <v>494</v>
      </c>
    </row>
    <row r="329" spans="1:19" ht="14.4" customHeight="1" x14ac:dyDescent="0.3">
      <c r="A329" s="436" t="s">
        <v>698</v>
      </c>
      <c r="B329" s="437" t="s">
        <v>699</v>
      </c>
      <c r="C329" s="437" t="s">
        <v>382</v>
      </c>
      <c r="D329" s="437" t="s">
        <v>688</v>
      </c>
      <c r="E329" s="437" t="s">
        <v>700</v>
      </c>
      <c r="F329" s="437" t="s">
        <v>747</v>
      </c>
      <c r="G329" s="437" t="s">
        <v>748</v>
      </c>
      <c r="H329" s="440">
        <v>19</v>
      </c>
      <c r="I329" s="440">
        <v>6764</v>
      </c>
      <c r="J329" s="437">
        <v>0.42514142049025772</v>
      </c>
      <c r="K329" s="437">
        <v>356</v>
      </c>
      <c r="L329" s="440">
        <v>43</v>
      </c>
      <c r="M329" s="440">
        <v>15910</v>
      </c>
      <c r="N329" s="437">
        <v>1</v>
      </c>
      <c r="O329" s="437">
        <v>370</v>
      </c>
      <c r="P329" s="440">
        <v>8</v>
      </c>
      <c r="Q329" s="440">
        <v>2960</v>
      </c>
      <c r="R329" s="509">
        <v>0.18604651162790697</v>
      </c>
      <c r="S329" s="441">
        <v>370</v>
      </c>
    </row>
    <row r="330" spans="1:19" ht="14.4" customHeight="1" x14ac:dyDescent="0.3">
      <c r="A330" s="436" t="s">
        <v>698</v>
      </c>
      <c r="B330" s="437" t="s">
        <v>699</v>
      </c>
      <c r="C330" s="437" t="s">
        <v>382</v>
      </c>
      <c r="D330" s="437" t="s">
        <v>688</v>
      </c>
      <c r="E330" s="437" t="s">
        <v>700</v>
      </c>
      <c r="F330" s="437" t="s">
        <v>757</v>
      </c>
      <c r="G330" s="437" t="s">
        <v>758</v>
      </c>
      <c r="H330" s="440">
        <v>8</v>
      </c>
      <c r="I330" s="440">
        <v>3704</v>
      </c>
      <c r="J330" s="437">
        <v>0.74828282828282833</v>
      </c>
      <c r="K330" s="437">
        <v>463</v>
      </c>
      <c r="L330" s="440">
        <v>10</v>
      </c>
      <c r="M330" s="440">
        <v>4950</v>
      </c>
      <c r="N330" s="437">
        <v>1</v>
      </c>
      <c r="O330" s="437">
        <v>495</v>
      </c>
      <c r="P330" s="440"/>
      <c r="Q330" s="440"/>
      <c r="R330" s="509"/>
      <c r="S330" s="441"/>
    </row>
    <row r="331" spans="1:19" ht="14.4" customHeight="1" x14ac:dyDescent="0.3">
      <c r="A331" s="436" t="s">
        <v>698</v>
      </c>
      <c r="B331" s="437" t="s">
        <v>699</v>
      </c>
      <c r="C331" s="437" t="s">
        <v>382</v>
      </c>
      <c r="D331" s="437" t="s">
        <v>688</v>
      </c>
      <c r="E331" s="437" t="s">
        <v>700</v>
      </c>
      <c r="F331" s="437" t="s">
        <v>759</v>
      </c>
      <c r="G331" s="437" t="s">
        <v>760</v>
      </c>
      <c r="H331" s="440"/>
      <c r="I331" s="440"/>
      <c r="J331" s="437"/>
      <c r="K331" s="437"/>
      <c r="L331" s="440">
        <v>1</v>
      </c>
      <c r="M331" s="440">
        <v>1283</v>
      </c>
      <c r="N331" s="437">
        <v>1</v>
      </c>
      <c r="O331" s="437">
        <v>1283</v>
      </c>
      <c r="P331" s="440"/>
      <c r="Q331" s="440"/>
      <c r="R331" s="509"/>
      <c r="S331" s="441"/>
    </row>
    <row r="332" spans="1:19" ht="14.4" customHeight="1" x14ac:dyDescent="0.3">
      <c r="A332" s="436" t="s">
        <v>698</v>
      </c>
      <c r="B332" s="437" t="s">
        <v>699</v>
      </c>
      <c r="C332" s="437" t="s">
        <v>382</v>
      </c>
      <c r="D332" s="437" t="s">
        <v>688</v>
      </c>
      <c r="E332" s="437" t="s">
        <v>700</v>
      </c>
      <c r="F332" s="437" t="s">
        <v>761</v>
      </c>
      <c r="G332" s="437" t="s">
        <v>762</v>
      </c>
      <c r="H332" s="440"/>
      <c r="I332" s="440"/>
      <c r="J332" s="437"/>
      <c r="K332" s="437"/>
      <c r="L332" s="440">
        <v>6</v>
      </c>
      <c r="M332" s="440">
        <v>2736</v>
      </c>
      <c r="N332" s="437">
        <v>1</v>
      </c>
      <c r="O332" s="437">
        <v>456</v>
      </c>
      <c r="P332" s="440"/>
      <c r="Q332" s="440"/>
      <c r="R332" s="509"/>
      <c r="S332" s="441"/>
    </row>
    <row r="333" spans="1:19" ht="14.4" customHeight="1" x14ac:dyDescent="0.3">
      <c r="A333" s="436" t="s">
        <v>698</v>
      </c>
      <c r="B333" s="437" t="s">
        <v>699</v>
      </c>
      <c r="C333" s="437" t="s">
        <v>382</v>
      </c>
      <c r="D333" s="437" t="s">
        <v>688</v>
      </c>
      <c r="E333" s="437" t="s">
        <v>700</v>
      </c>
      <c r="F333" s="437" t="s">
        <v>763</v>
      </c>
      <c r="G333" s="437" t="s">
        <v>764</v>
      </c>
      <c r="H333" s="440">
        <v>2</v>
      </c>
      <c r="I333" s="440">
        <v>108</v>
      </c>
      <c r="J333" s="437">
        <v>0.93103448275862066</v>
      </c>
      <c r="K333" s="437">
        <v>54</v>
      </c>
      <c r="L333" s="440">
        <v>2</v>
      </c>
      <c r="M333" s="440">
        <v>116</v>
      </c>
      <c r="N333" s="437">
        <v>1</v>
      </c>
      <c r="O333" s="437">
        <v>58</v>
      </c>
      <c r="P333" s="440"/>
      <c r="Q333" s="440"/>
      <c r="R333" s="509"/>
      <c r="S333" s="441"/>
    </row>
    <row r="334" spans="1:19" ht="14.4" customHeight="1" x14ac:dyDescent="0.3">
      <c r="A334" s="436" t="s">
        <v>698</v>
      </c>
      <c r="B334" s="437" t="s">
        <v>699</v>
      </c>
      <c r="C334" s="437" t="s">
        <v>382</v>
      </c>
      <c r="D334" s="437" t="s">
        <v>688</v>
      </c>
      <c r="E334" s="437" t="s">
        <v>700</v>
      </c>
      <c r="F334" s="437" t="s">
        <v>771</v>
      </c>
      <c r="G334" s="437" t="s">
        <v>772</v>
      </c>
      <c r="H334" s="440">
        <v>4</v>
      </c>
      <c r="I334" s="440">
        <v>676</v>
      </c>
      <c r="J334" s="437">
        <v>0.35116883116883119</v>
      </c>
      <c r="K334" s="437">
        <v>169</v>
      </c>
      <c r="L334" s="440">
        <v>11</v>
      </c>
      <c r="M334" s="440">
        <v>1925</v>
      </c>
      <c r="N334" s="437">
        <v>1</v>
      </c>
      <c r="O334" s="437">
        <v>175</v>
      </c>
      <c r="P334" s="440">
        <v>4</v>
      </c>
      <c r="Q334" s="440">
        <v>704</v>
      </c>
      <c r="R334" s="509">
        <v>0.36571428571428571</v>
      </c>
      <c r="S334" s="441">
        <v>176</v>
      </c>
    </row>
    <row r="335" spans="1:19" ht="14.4" customHeight="1" x14ac:dyDescent="0.3">
      <c r="A335" s="436" t="s">
        <v>698</v>
      </c>
      <c r="B335" s="437" t="s">
        <v>699</v>
      </c>
      <c r="C335" s="437" t="s">
        <v>382</v>
      </c>
      <c r="D335" s="437" t="s">
        <v>688</v>
      </c>
      <c r="E335" s="437" t="s">
        <v>700</v>
      </c>
      <c r="F335" s="437" t="s">
        <v>773</v>
      </c>
      <c r="G335" s="437" t="s">
        <v>774</v>
      </c>
      <c r="H335" s="440">
        <v>168</v>
      </c>
      <c r="I335" s="440">
        <v>13608</v>
      </c>
      <c r="J335" s="437">
        <v>0.61104625056129325</v>
      </c>
      <c r="K335" s="437">
        <v>81</v>
      </c>
      <c r="L335" s="440">
        <v>262</v>
      </c>
      <c r="M335" s="440">
        <v>22270</v>
      </c>
      <c r="N335" s="437">
        <v>1</v>
      </c>
      <c r="O335" s="437">
        <v>85</v>
      </c>
      <c r="P335" s="440">
        <v>42</v>
      </c>
      <c r="Q335" s="440">
        <v>3570</v>
      </c>
      <c r="R335" s="509">
        <v>0.16030534351145037</v>
      </c>
      <c r="S335" s="441">
        <v>85</v>
      </c>
    </row>
    <row r="336" spans="1:19" ht="14.4" customHeight="1" x14ac:dyDescent="0.3">
      <c r="A336" s="436" t="s">
        <v>698</v>
      </c>
      <c r="B336" s="437" t="s">
        <v>699</v>
      </c>
      <c r="C336" s="437" t="s">
        <v>382</v>
      </c>
      <c r="D336" s="437" t="s">
        <v>688</v>
      </c>
      <c r="E336" s="437" t="s">
        <v>700</v>
      </c>
      <c r="F336" s="437" t="s">
        <v>777</v>
      </c>
      <c r="G336" s="437" t="s">
        <v>778</v>
      </c>
      <c r="H336" s="440">
        <v>1</v>
      </c>
      <c r="I336" s="440">
        <v>163</v>
      </c>
      <c r="J336" s="437"/>
      <c r="K336" s="437">
        <v>163</v>
      </c>
      <c r="L336" s="440"/>
      <c r="M336" s="440"/>
      <c r="N336" s="437"/>
      <c r="O336" s="437"/>
      <c r="P336" s="440"/>
      <c r="Q336" s="440"/>
      <c r="R336" s="509"/>
      <c r="S336" s="441"/>
    </row>
    <row r="337" spans="1:19" ht="14.4" customHeight="1" x14ac:dyDescent="0.3">
      <c r="A337" s="436" t="s">
        <v>698</v>
      </c>
      <c r="B337" s="437" t="s">
        <v>699</v>
      </c>
      <c r="C337" s="437" t="s">
        <v>382</v>
      </c>
      <c r="D337" s="437" t="s">
        <v>688</v>
      </c>
      <c r="E337" s="437" t="s">
        <v>700</v>
      </c>
      <c r="F337" s="437" t="s">
        <v>779</v>
      </c>
      <c r="G337" s="437" t="s">
        <v>780</v>
      </c>
      <c r="H337" s="440"/>
      <c r="I337" s="440"/>
      <c r="J337" s="437"/>
      <c r="K337" s="437"/>
      <c r="L337" s="440">
        <v>11</v>
      </c>
      <c r="M337" s="440">
        <v>319</v>
      </c>
      <c r="N337" s="437">
        <v>1</v>
      </c>
      <c r="O337" s="437">
        <v>29</v>
      </c>
      <c r="P337" s="440"/>
      <c r="Q337" s="440"/>
      <c r="R337" s="509"/>
      <c r="S337" s="441"/>
    </row>
    <row r="338" spans="1:19" ht="14.4" customHeight="1" x14ac:dyDescent="0.3">
      <c r="A338" s="436" t="s">
        <v>698</v>
      </c>
      <c r="B338" s="437" t="s">
        <v>699</v>
      </c>
      <c r="C338" s="437" t="s">
        <v>382</v>
      </c>
      <c r="D338" s="437" t="s">
        <v>688</v>
      </c>
      <c r="E338" s="437" t="s">
        <v>700</v>
      </c>
      <c r="F338" s="437" t="s">
        <v>781</v>
      </c>
      <c r="G338" s="437" t="s">
        <v>782</v>
      </c>
      <c r="H338" s="440"/>
      <c r="I338" s="440"/>
      <c r="J338" s="437"/>
      <c r="K338" s="437"/>
      <c r="L338" s="440">
        <v>1</v>
      </c>
      <c r="M338" s="440">
        <v>1011</v>
      </c>
      <c r="N338" s="437">
        <v>1</v>
      </c>
      <c r="O338" s="437">
        <v>1011</v>
      </c>
      <c r="P338" s="440"/>
      <c r="Q338" s="440"/>
      <c r="R338" s="509"/>
      <c r="S338" s="441"/>
    </row>
    <row r="339" spans="1:19" ht="14.4" customHeight="1" x14ac:dyDescent="0.3">
      <c r="A339" s="436" t="s">
        <v>698</v>
      </c>
      <c r="B339" s="437" t="s">
        <v>699</v>
      </c>
      <c r="C339" s="437" t="s">
        <v>382</v>
      </c>
      <c r="D339" s="437" t="s">
        <v>688</v>
      </c>
      <c r="E339" s="437" t="s">
        <v>700</v>
      </c>
      <c r="F339" s="437" t="s">
        <v>783</v>
      </c>
      <c r="G339" s="437" t="s">
        <v>784</v>
      </c>
      <c r="H339" s="440">
        <v>14</v>
      </c>
      <c r="I339" s="440">
        <v>2380</v>
      </c>
      <c r="J339" s="437">
        <v>1.2293388429752066</v>
      </c>
      <c r="K339" s="437">
        <v>170</v>
      </c>
      <c r="L339" s="440">
        <v>11</v>
      </c>
      <c r="M339" s="440">
        <v>1936</v>
      </c>
      <c r="N339" s="437">
        <v>1</v>
      </c>
      <c r="O339" s="437">
        <v>176</v>
      </c>
      <c r="P339" s="440">
        <v>2</v>
      </c>
      <c r="Q339" s="440">
        <v>352</v>
      </c>
      <c r="R339" s="509">
        <v>0.18181818181818182</v>
      </c>
      <c r="S339" s="441">
        <v>176</v>
      </c>
    </row>
    <row r="340" spans="1:19" ht="14.4" customHeight="1" x14ac:dyDescent="0.3">
      <c r="A340" s="436" t="s">
        <v>698</v>
      </c>
      <c r="B340" s="437" t="s">
        <v>699</v>
      </c>
      <c r="C340" s="437" t="s">
        <v>382</v>
      </c>
      <c r="D340" s="437" t="s">
        <v>688</v>
      </c>
      <c r="E340" s="437" t="s">
        <v>700</v>
      </c>
      <c r="F340" s="437" t="s">
        <v>785</v>
      </c>
      <c r="G340" s="437" t="s">
        <v>786</v>
      </c>
      <c r="H340" s="440"/>
      <c r="I340" s="440"/>
      <c r="J340" s="437"/>
      <c r="K340" s="437"/>
      <c r="L340" s="440">
        <v>4</v>
      </c>
      <c r="M340" s="440">
        <v>9176</v>
      </c>
      <c r="N340" s="437">
        <v>1</v>
      </c>
      <c r="O340" s="437">
        <v>2294</v>
      </c>
      <c r="P340" s="440"/>
      <c r="Q340" s="440"/>
      <c r="R340" s="509"/>
      <c r="S340" s="441"/>
    </row>
    <row r="341" spans="1:19" ht="14.4" customHeight="1" x14ac:dyDescent="0.3">
      <c r="A341" s="436" t="s">
        <v>698</v>
      </c>
      <c r="B341" s="437" t="s">
        <v>699</v>
      </c>
      <c r="C341" s="437" t="s">
        <v>382</v>
      </c>
      <c r="D341" s="437" t="s">
        <v>688</v>
      </c>
      <c r="E341" s="437" t="s">
        <v>700</v>
      </c>
      <c r="F341" s="437" t="s">
        <v>787</v>
      </c>
      <c r="G341" s="437" t="s">
        <v>788</v>
      </c>
      <c r="H341" s="440">
        <v>54</v>
      </c>
      <c r="I341" s="440">
        <v>13338</v>
      </c>
      <c r="J341" s="437">
        <v>0.50714828897338404</v>
      </c>
      <c r="K341" s="437">
        <v>247</v>
      </c>
      <c r="L341" s="440">
        <v>100</v>
      </c>
      <c r="M341" s="440">
        <v>26300</v>
      </c>
      <c r="N341" s="437">
        <v>1</v>
      </c>
      <c r="O341" s="437">
        <v>263</v>
      </c>
      <c r="P341" s="440">
        <v>15</v>
      </c>
      <c r="Q341" s="440">
        <v>3960</v>
      </c>
      <c r="R341" s="509">
        <v>0.1505703422053232</v>
      </c>
      <c r="S341" s="441">
        <v>264</v>
      </c>
    </row>
    <row r="342" spans="1:19" ht="14.4" customHeight="1" x14ac:dyDescent="0.3">
      <c r="A342" s="436" t="s">
        <v>698</v>
      </c>
      <c r="B342" s="437" t="s">
        <v>699</v>
      </c>
      <c r="C342" s="437" t="s">
        <v>382</v>
      </c>
      <c r="D342" s="437" t="s">
        <v>688</v>
      </c>
      <c r="E342" s="437" t="s">
        <v>700</v>
      </c>
      <c r="F342" s="437" t="s">
        <v>789</v>
      </c>
      <c r="G342" s="437" t="s">
        <v>790</v>
      </c>
      <c r="H342" s="440"/>
      <c r="I342" s="440"/>
      <c r="J342" s="437"/>
      <c r="K342" s="437"/>
      <c r="L342" s="440">
        <v>1</v>
      </c>
      <c r="M342" s="440">
        <v>2130</v>
      </c>
      <c r="N342" s="437">
        <v>1</v>
      </c>
      <c r="O342" s="437">
        <v>2130</v>
      </c>
      <c r="P342" s="440"/>
      <c r="Q342" s="440"/>
      <c r="R342" s="509"/>
      <c r="S342" s="441"/>
    </row>
    <row r="343" spans="1:19" ht="14.4" customHeight="1" x14ac:dyDescent="0.3">
      <c r="A343" s="436" t="s">
        <v>698</v>
      </c>
      <c r="B343" s="437" t="s">
        <v>699</v>
      </c>
      <c r="C343" s="437" t="s">
        <v>382</v>
      </c>
      <c r="D343" s="437" t="s">
        <v>688</v>
      </c>
      <c r="E343" s="437" t="s">
        <v>700</v>
      </c>
      <c r="F343" s="437" t="s">
        <v>793</v>
      </c>
      <c r="G343" s="437" t="s">
        <v>794</v>
      </c>
      <c r="H343" s="440"/>
      <c r="I343" s="440"/>
      <c r="J343" s="437"/>
      <c r="K343" s="437"/>
      <c r="L343" s="440">
        <v>1</v>
      </c>
      <c r="M343" s="440">
        <v>423</v>
      </c>
      <c r="N343" s="437">
        <v>1</v>
      </c>
      <c r="O343" s="437">
        <v>423</v>
      </c>
      <c r="P343" s="440"/>
      <c r="Q343" s="440"/>
      <c r="R343" s="509"/>
      <c r="S343" s="441"/>
    </row>
    <row r="344" spans="1:19" ht="14.4" customHeight="1" x14ac:dyDescent="0.3">
      <c r="A344" s="436" t="s">
        <v>698</v>
      </c>
      <c r="B344" s="437" t="s">
        <v>699</v>
      </c>
      <c r="C344" s="437" t="s">
        <v>382</v>
      </c>
      <c r="D344" s="437" t="s">
        <v>688</v>
      </c>
      <c r="E344" s="437" t="s">
        <v>700</v>
      </c>
      <c r="F344" s="437" t="s">
        <v>806</v>
      </c>
      <c r="G344" s="437" t="s">
        <v>807</v>
      </c>
      <c r="H344" s="440"/>
      <c r="I344" s="440"/>
      <c r="J344" s="437"/>
      <c r="K344" s="437"/>
      <c r="L344" s="440">
        <v>1</v>
      </c>
      <c r="M344" s="440">
        <v>107</v>
      </c>
      <c r="N344" s="437">
        <v>1</v>
      </c>
      <c r="O344" s="437">
        <v>107</v>
      </c>
      <c r="P344" s="440"/>
      <c r="Q344" s="440"/>
      <c r="R344" s="509"/>
      <c r="S344" s="441"/>
    </row>
    <row r="345" spans="1:19" ht="14.4" customHeight="1" x14ac:dyDescent="0.3">
      <c r="A345" s="436" t="s">
        <v>698</v>
      </c>
      <c r="B345" s="437" t="s">
        <v>699</v>
      </c>
      <c r="C345" s="437" t="s">
        <v>382</v>
      </c>
      <c r="D345" s="437" t="s">
        <v>688</v>
      </c>
      <c r="E345" s="437" t="s">
        <v>700</v>
      </c>
      <c r="F345" s="437" t="s">
        <v>808</v>
      </c>
      <c r="G345" s="437" t="s">
        <v>809</v>
      </c>
      <c r="H345" s="440">
        <v>3</v>
      </c>
      <c r="I345" s="440">
        <v>918</v>
      </c>
      <c r="J345" s="437">
        <v>0.58471337579617833</v>
      </c>
      <c r="K345" s="437">
        <v>306</v>
      </c>
      <c r="L345" s="440">
        <v>5</v>
      </c>
      <c r="M345" s="440">
        <v>1570</v>
      </c>
      <c r="N345" s="437">
        <v>1</v>
      </c>
      <c r="O345" s="437">
        <v>314</v>
      </c>
      <c r="P345" s="440"/>
      <c r="Q345" s="440"/>
      <c r="R345" s="509"/>
      <c r="S345" s="441"/>
    </row>
    <row r="346" spans="1:19" ht="14.4" customHeight="1" x14ac:dyDescent="0.3">
      <c r="A346" s="436" t="s">
        <v>698</v>
      </c>
      <c r="B346" s="437" t="s">
        <v>699</v>
      </c>
      <c r="C346" s="437" t="s">
        <v>382</v>
      </c>
      <c r="D346" s="437" t="s">
        <v>689</v>
      </c>
      <c r="E346" s="437" t="s">
        <v>700</v>
      </c>
      <c r="F346" s="437" t="s">
        <v>701</v>
      </c>
      <c r="G346" s="437" t="s">
        <v>702</v>
      </c>
      <c r="H346" s="440">
        <v>270</v>
      </c>
      <c r="I346" s="440">
        <v>14580</v>
      </c>
      <c r="J346" s="437"/>
      <c r="K346" s="437">
        <v>54</v>
      </c>
      <c r="L346" s="440"/>
      <c r="M346" s="440"/>
      <c r="N346" s="437"/>
      <c r="O346" s="437"/>
      <c r="P346" s="440"/>
      <c r="Q346" s="440"/>
      <c r="R346" s="509"/>
      <c r="S346" s="441"/>
    </row>
    <row r="347" spans="1:19" ht="14.4" customHeight="1" x14ac:dyDescent="0.3">
      <c r="A347" s="436" t="s">
        <v>698</v>
      </c>
      <c r="B347" s="437" t="s">
        <v>699</v>
      </c>
      <c r="C347" s="437" t="s">
        <v>382</v>
      </c>
      <c r="D347" s="437" t="s">
        <v>689</v>
      </c>
      <c r="E347" s="437" t="s">
        <v>700</v>
      </c>
      <c r="F347" s="437" t="s">
        <v>703</v>
      </c>
      <c r="G347" s="437" t="s">
        <v>704</v>
      </c>
      <c r="H347" s="440">
        <v>18</v>
      </c>
      <c r="I347" s="440">
        <v>2214</v>
      </c>
      <c r="J347" s="437"/>
      <c r="K347" s="437">
        <v>123</v>
      </c>
      <c r="L347" s="440"/>
      <c r="M347" s="440"/>
      <c r="N347" s="437"/>
      <c r="O347" s="437"/>
      <c r="P347" s="440"/>
      <c r="Q347" s="440"/>
      <c r="R347" s="509"/>
      <c r="S347" s="441"/>
    </row>
    <row r="348" spans="1:19" ht="14.4" customHeight="1" x14ac:dyDescent="0.3">
      <c r="A348" s="436" t="s">
        <v>698</v>
      </c>
      <c r="B348" s="437" t="s">
        <v>699</v>
      </c>
      <c r="C348" s="437" t="s">
        <v>382</v>
      </c>
      <c r="D348" s="437" t="s">
        <v>689</v>
      </c>
      <c r="E348" s="437" t="s">
        <v>700</v>
      </c>
      <c r="F348" s="437" t="s">
        <v>711</v>
      </c>
      <c r="G348" s="437" t="s">
        <v>712</v>
      </c>
      <c r="H348" s="440">
        <v>75</v>
      </c>
      <c r="I348" s="440">
        <v>12900</v>
      </c>
      <c r="J348" s="437"/>
      <c r="K348" s="437">
        <v>172</v>
      </c>
      <c r="L348" s="440"/>
      <c r="M348" s="440"/>
      <c r="N348" s="437"/>
      <c r="O348" s="437"/>
      <c r="P348" s="440"/>
      <c r="Q348" s="440"/>
      <c r="R348" s="509"/>
      <c r="S348" s="441"/>
    </row>
    <row r="349" spans="1:19" ht="14.4" customHeight="1" x14ac:dyDescent="0.3">
      <c r="A349" s="436" t="s">
        <v>698</v>
      </c>
      <c r="B349" s="437" t="s">
        <v>699</v>
      </c>
      <c r="C349" s="437" t="s">
        <v>382</v>
      </c>
      <c r="D349" s="437" t="s">
        <v>689</v>
      </c>
      <c r="E349" s="437" t="s">
        <v>700</v>
      </c>
      <c r="F349" s="437" t="s">
        <v>715</v>
      </c>
      <c r="G349" s="437" t="s">
        <v>716</v>
      </c>
      <c r="H349" s="440">
        <v>31</v>
      </c>
      <c r="I349" s="440">
        <v>9982</v>
      </c>
      <c r="J349" s="437"/>
      <c r="K349" s="437">
        <v>322</v>
      </c>
      <c r="L349" s="440"/>
      <c r="M349" s="440"/>
      <c r="N349" s="437"/>
      <c r="O349" s="437"/>
      <c r="P349" s="440"/>
      <c r="Q349" s="440"/>
      <c r="R349" s="509"/>
      <c r="S349" s="441"/>
    </row>
    <row r="350" spans="1:19" ht="14.4" customHeight="1" x14ac:dyDescent="0.3">
      <c r="A350" s="436" t="s">
        <v>698</v>
      </c>
      <c r="B350" s="437" t="s">
        <v>699</v>
      </c>
      <c r="C350" s="437" t="s">
        <v>382</v>
      </c>
      <c r="D350" s="437" t="s">
        <v>689</v>
      </c>
      <c r="E350" s="437" t="s">
        <v>700</v>
      </c>
      <c r="F350" s="437" t="s">
        <v>717</v>
      </c>
      <c r="G350" s="437" t="s">
        <v>718</v>
      </c>
      <c r="H350" s="440">
        <v>3</v>
      </c>
      <c r="I350" s="440">
        <v>1317</v>
      </c>
      <c r="J350" s="437"/>
      <c r="K350" s="437">
        <v>439</v>
      </c>
      <c r="L350" s="440"/>
      <c r="M350" s="440"/>
      <c r="N350" s="437"/>
      <c r="O350" s="437"/>
      <c r="P350" s="440"/>
      <c r="Q350" s="440"/>
      <c r="R350" s="509"/>
      <c r="S350" s="441"/>
    </row>
    <row r="351" spans="1:19" ht="14.4" customHeight="1" x14ac:dyDescent="0.3">
      <c r="A351" s="436" t="s">
        <v>698</v>
      </c>
      <c r="B351" s="437" t="s">
        <v>699</v>
      </c>
      <c r="C351" s="437" t="s">
        <v>382</v>
      </c>
      <c r="D351" s="437" t="s">
        <v>689</v>
      </c>
      <c r="E351" s="437" t="s">
        <v>700</v>
      </c>
      <c r="F351" s="437" t="s">
        <v>719</v>
      </c>
      <c r="G351" s="437" t="s">
        <v>720</v>
      </c>
      <c r="H351" s="440">
        <v>165</v>
      </c>
      <c r="I351" s="440">
        <v>56265</v>
      </c>
      <c r="J351" s="437"/>
      <c r="K351" s="437">
        <v>341</v>
      </c>
      <c r="L351" s="440"/>
      <c r="M351" s="440"/>
      <c r="N351" s="437"/>
      <c r="O351" s="437"/>
      <c r="P351" s="440"/>
      <c r="Q351" s="440"/>
      <c r="R351" s="509"/>
      <c r="S351" s="441"/>
    </row>
    <row r="352" spans="1:19" ht="14.4" customHeight="1" x14ac:dyDescent="0.3">
      <c r="A352" s="436" t="s">
        <v>698</v>
      </c>
      <c r="B352" s="437" t="s">
        <v>699</v>
      </c>
      <c r="C352" s="437" t="s">
        <v>382</v>
      </c>
      <c r="D352" s="437" t="s">
        <v>689</v>
      </c>
      <c r="E352" s="437" t="s">
        <v>700</v>
      </c>
      <c r="F352" s="437" t="s">
        <v>733</v>
      </c>
      <c r="G352" s="437" t="s">
        <v>734</v>
      </c>
      <c r="H352" s="440">
        <v>1</v>
      </c>
      <c r="I352" s="440">
        <v>37</v>
      </c>
      <c r="J352" s="437"/>
      <c r="K352" s="437">
        <v>37</v>
      </c>
      <c r="L352" s="440"/>
      <c r="M352" s="440"/>
      <c r="N352" s="437"/>
      <c r="O352" s="437"/>
      <c r="P352" s="440"/>
      <c r="Q352" s="440"/>
      <c r="R352" s="509"/>
      <c r="S352" s="441"/>
    </row>
    <row r="353" spans="1:19" ht="14.4" customHeight="1" x14ac:dyDescent="0.3">
      <c r="A353" s="436" t="s">
        <v>698</v>
      </c>
      <c r="B353" s="437" t="s">
        <v>699</v>
      </c>
      <c r="C353" s="437" t="s">
        <v>382</v>
      </c>
      <c r="D353" s="437" t="s">
        <v>689</v>
      </c>
      <c r="E353" s="437" t="s">
        <v>700</v>
      </c>
      <c r="F353" s="437" t="s">
        <v>737</v>
      </c>
      <c r="G353" s="437" t="s">
        <v>738</v>
      </c>
      <c r="H353" s="440">
        <v>4</v>
      </c>
      <c r="I353" s="440">
        <v>2704</v>
      </c>
      <c r="J353" s="437"/>
      <c r="K353" s="437">
        <v>676</v>
      </c>
      <c r="L353" s="440"/>
      <c r="M353" s="440"/>
      <c r="N353" s="437"/>
      <c r="O353" s="437"/>
      <c r="P353" s="440"/>
      <c r="Q353" s="440"/>
      <c r="R353" s="509"/>
      <c r="S353" s="441"/>
    </row>
    <row r="354" spans="1:19" ht="14.4" customHeight="1" x14ac:dyDescent="0.3">
      <c r="A354" s="436" t="s">
        <v>698</v>
      </c>
      <c r="B354" s="437" t="s">
        <v>699</v>
      </c>
      <c r="C354" s="437" t="s">
        <v>382</v>
      </c>
      <c r="D354" s="437" t="s">
        <v>689</v>
      </c>
      <c r="E354" s="437" t="s">
        <v>700</v>
      </c>
      <c r="F354" s="437" t="s">
        <v>741</v>
      </c>
      <c r="G354" s="437" t="s">
        <v>742</v>
      </c>
      <c r="H354" s="440">
        <v>111</v>
      </c>
      <c r="I354" s="440">
        <v>31635</v>
      </c>
      <c r="J354" s="437"/>
      <c r="K354" s="437">
        <v>285</v>
      </c>
      <c r="L354" s="440"/>
      <c r="M354" s="440"/>
      <c r="N354" s="437"/>
      <c r="O354" s="437"/>
      <c r="P354" s="440"/>
      <c r="Q354" s="440"/>
      <c r="R354" s="509"/>
      <c r="S354" s="441"/>
    </row>
    <row r="355" spans="1:19" ht="14.4" customHeight="1" x14ac:dyDescent="0.3">
      <c r="A355" s="436" t="s">
        <v>698</v>
      </c>
      <c r="B355" s="437" t="s">
        <v>699</v>
      </c>
      <c r="C355" s="437" t="s">
        <v>382</v>
      </c>
      <c r="D355" s="437" t="s">
        <v>689</v>
      </c>
      <c r="E355" s="437" t="s">
        <v>700</v>
      </c>
      <c r="F355" s="437" t="s">
        <v>745</v>
      </c>
      <c r="G355" s="437" t="s">
        <v>746</v>
      </c>
      <c r="H355" s="440">
        <v>164</v>
      </c>
      <c r="I355" s="440">
        <v>75768</v>
      </c>
      <c r="J355" s="437"/>
      <c r="K355" s="437">
        <v>462</v>
      </c>
      <c r="L355" s="440"/>
      <c r="M355" s="440"/>
      <c r="N355" s="437"/>
      <c r="O355" s="437"/>
      <c r="P355" s="440"/>
      <c r="Q355" s="440"/>
      <c r="R355" s="509"/>
      <c r="S355" s="441"/>
    </row>
    <row r="356" spans="1:19" ht="14.4" customHeight="1" x14ac:dyDescent="0.3">
      <c r="A356" s="436" t="s">
        <v>698</v>
      </c>
      <c r="B356" s="437" t="s">
        <v>699</v>
      </c>
      <c r="C356" s="437" t="s">
        <v>382</v>
      </c>
      <c r="D356" s="437" t="s">
        <v>689</v>
      </c>
      <c r="E356" s="437" t="s">
        <v>700</v>
      </c>
      <c r="F356" s="437" t="s">
        <v>747</v>
      </c>
      <c r="G356" s="437" t="s">
        <v>748</v>
      </c>
      <c r="H356" s="440">
        <v>233</v>
      </c>
      <c r="I356" s="440">
        <v>82948</v>
      </c>
      <c r="J356" s="437"/>
      <c r="K356" s="437">
        <v>356</v>
      </c>
      <c r="L356" s="440"/>
      <c r="M356" s="440"/>
      <c r="N356" s="437"/>
      <c r="O356" s="437"/>
      <c r="P356" s="440"/>
      <c r="Q356" s="440"/>
      <c r="R356" s="509"/>
      <c r="S356" s="441"/>
    </row>
    <row r="357" spans="1:19" ht="14.4" customHeight="1" x14ac:dyDescent="0.3">
      <c r="A357" s="436" t="s">
        <v>698</v>
      </c>
      <c r="B357" s="437" t="s">
        <v>699</v>
      </c>
      <c r="C357" s="437" t="s">
        <v>382</v>
      </c>
      <c r="D357" s="437" t="s">
        <v>689</v>
      </c>
      <c r="E357" s="437" t="s">
        <v>700</v>
      </c>
      <c r="F357" s="437" t="s">
        <v>749</v>
      </c>
      <c r="G357" s="437" t="s">
        <v>750</v>
      </c>
      <c r="H357" s="440">
        <v>2</v>
      </c>
      <c r="I357" s="440">
        <v>5834</v>
      </c>
      <c r="J357" s="437"/>
      <c r="K357" s="437">
        <v>2917</v>
      </c>
      <c r="L357" s="440"/>
      <c r="M357" s="440"/>
      <c r="N357" s="437"/>
      <c r="O357" s="437"/>
      <c r="P357" s="440"/>
      <c r="Q357" s="440"/>
      <c r="R357" s="509"/>
      <c r="S357" s="441"/>
    </row>
    <row r="358" spans="1:19" ht="14.4" customHeight="1" x14ac:dyDescent="0.3">
      <c r="A358" s="436" t="s">
        <v>698</v>
      </c>
      <c r="B358" s="437" t="s">
        <v>699</v>
      </c>
      <c r="C358" s="437" t="s">
        <v>382</v>
      </c>
      <c r="D358" s="437" t="s">
        <v>689</v>
      </c>
      <c r="E358" s="437" t="s">
        <v>700</v>
      </c>
      <c r="F358" s="437" t="s">
        <v>753</v>
      </c>
      <c r="G358" s="437" t="s">
        <v>754</v>
      </c>
      <c r="H358" s="440">
        <v>45</v>
      </c>
      <c r="I358" s="440">
        <v>4725</v>
      </c>
      <c r="J358" s="437"/>
      <c r="K358" s="437">
        <v>105</v>
      </c>
      <c r="L358" s="440"/>
      <c r="M358" s="440"/>
      <c r="N358" s="437"/>
      <c r="O358" s="437"/>
      <c r="P358" s="440"/>
      <c r="Q358" s="440"/>
      <c r="R358" s="509"/>
      <c r="S358" s="441"/>
    </row>
    <row r="359" spans="1:19" ht="14.4" customHeight="1" x14ac:dyDescent="0.3">
      <c r="A359" s="436" t="s">
        <v>698</v>
      </c>
      <c r="B359" s="437" t="s">
        <v>699</v>
      </c>
      <c r="C359" s="437" t="s">
        <v>382</v>
      </c>
      <c r="D359" s="437" t="s">
        <v>689</v>
      </c>
      <c r="E359" s="437" t="s">
        <v>700</v>
      </c>
      <c r="F359" s="437" t="s">
        <v>755</v>
      </c>
      <c r="G359" s="437" t="s">
        <v>756</v>
      </c>
      <c r="H359" s="440">
        <v>2</v>
      </c>
      <c r="I359" s="440">
        <v>234</v>
      </c>
      <c r="J359" s="437"/>
      <c r="K359" s="437">
        <v>117</v>
      </c>
      <c r="L359" s="440"/>
      <c r="M359" s="440"/>
      <c r="N359" s="437"/>
      <c r="O359" s="437"/>
      <c r="P359" s="440"/>
      <c r="Q359" s="440"/>
      <c r="R359" s="509"/>
      <c r="S359" s="441"/>
    </row>
    <row r="360" spans="1:19" ht="14.4" customHeight="1" x14ac:dyDescent="0.3">
      <c r="A360" s="436" t="s">
        <v>698</v>
      </c>
      <c r="B360" s="437" t="s">
        <v>699</v>
      </c>
      <c r="C360" s="437" t="s">
        <v>382</v>
      </c>
      <c r="D360" s="437" t="s">
        <v>689</v>
      </c>
      <c r="E360" s="437" t="s">
        <v>700</v>
      </c>
      <c r="F360" s="437" t="s">
        <v>757</v>
      </c>
      <c r="G360" s="437" t="s">
        <v>758</v>
      </c>
      <c r="H360" s="440">
        <v>2</v>
      </c>
      <c r="I360" s="440">
        <v>926</v>
      </c>
      <c r="J360" s="437"/>
      <c r="K360" s="437">
        <v>463</v>
      </c>
      <c r="L360" s="440"/>
      <c r="M360" s="440"/>
      <c r="N360" s="437"/>
      <c r="O360" s="437"/>
      <c r="P360" s="440"/>
      <c r="Q360" s="440"/>
      <c r="R360" s="509"/>
      <c r="S360" s="441"/>
    </row>
    <row r="361" spans="1:19" ht="14.4" customHeight="1" x14ac:dyDescent="0.3">
      <c r="A361" s="436" t="s">
        <v>698</v>
      </c>
      <c r="B361" s="437" t="s">
        <v>699</v>
      </c>
      <c r="C361" s="437" t="s">
        <v>382</v>
      </c>
      <c r="D361" s="437" t="s">
        <v>689</v>
      </c>
      <c r="E361" s="437" t="s">
        <v>700</v>
      </c>
      <c r="F361" s="437" t="s">
        <v>761</v>
      </c>
      <c r="G361" s="437" t="s">
        <v>762</v>
      </c>
      <c r="H361" s="440">
        <v>58</v>
      </c>
      <c r="I361" s="440">
        <v>25346</v>
      </c>
      <c r="J361" s="437"/>
      <c r="K361" s="437">
        <v>437</v>
      </c>
      <c r="L361" s="440"/>
      <c r="M361" s="440"/>
      <c r="N361" s="437"/>
      <c r="O361" s="437"/>
      <c r="P361" s="440"/>
      <c r="Q361" s="440"/>
      <c r="R361" s="509"/>
      <c r="S361" s="441"/>
    </row>
    <row r="362" spans="1:19" ht="14.4" customHeight="1" x14ac:dyDescent="0.3">
      <c r="A362" s="436" t="s">
        <v>698</v>
      </c>
      <c r="B362" s="437" t="s">
        <v>699</v>
      </c>
      <c r="C362" s="437" t="s">
        <v>382</v>
      </c>
      <c r="D362" s="437" t="s">
        <v>689</v>
      </c>
      <c r="E362" s="437" t="s">
        <v>700</v>
      </c>
      <c r="F362" s="437" t="s">
        <v>763</v>
      </c>
      <c r="G362" s="437" t="s">
        <v>764</v>
      </c>
      <c r="H362" s="440">
        <v>444</v>
      </c>
      <c r="I362" s="440">
        <v>23976</v>
      </c>
      <c r="J362" s="437"/>
      <c r="K362" s="437">
        <v>54</v>
      </c>
      <c r="L362" s="440"/>
      <c r="M362" s="440"/>
      <c r="N362" s="437"/>
      <c r="O362" s="437"/>
      <c r="P362" s="440"/>
      <c r="Q362" s="440"/>
      <c r="R362" s="509"/>
      <c r="S362" s="441"/>
    </row>
    <row r="363" spans="1:19" ht="14.4" customHeight="1" x14ac:dyDescent="0.3">
      <c r="A363" s="436" t="s">
        <v>698</v>
      </c>
      <c r="B363" s="437" t="s">
        <v>699</v>
      </c>
      <c r="C363" s="437" t="s">
        <v>382</v>
      </c>
      <c r="D363" s="437" t="s">
        <v>689</v>
      </c>
      <c r="E363" s="437" t="s">
        <v>700</v>
      </c>
      <c r="F363" s="437" t="s">
        <v>771</v>
      </c>
      <c r="G363" s="437" t="s">
        <v>772</v>
      </c>
      <c r="H363" s="440">
        <v>135</v>
      </c>
      <c r="I363" s="440">
        <v>22815</v>
      </c>
      <c r="J363" s="437"/>
      <c r="K363" s="437">
        <v>169</v>
      </c>
      <c r="L363" s="440"/>
      <c r="M363" s="440"/>
      <c r="N363" s="437"/>
      <c r="O363" s="437"/>
      <c r="P363" s="440"/>
      <c r="Q363" s="440"/>
      <c r="R363" s="509"/>
      <c r="S363" s="441"/>
    </row>
    <row r="364" spans="1:19" ht="14.4" customHeight="1" x14ac:dyDescent="0.3">
      <c r="A364" s="436" t="s">
        <v>698</v>
      </c>
      <c r="B364" s="437" t="s">
        <v>699</v>
      </c>
      <c r="C364" s="437" t="s">
        <v>382</v>
      </c>
      <c r="D364" s="437" t="s">
        <v>689</v>
      </c>
      <c r="E364" s="437" t="s">
        <v>700</v>
      </c>
      <c r="F364" s="437" t="s">
        <v>773</v>
      </c>
      <c r="G364" s="437" t="s">
        <v>774</v>
      </c>
      <c r="H364" s="440">
        <v>12</v>
      </c>
      <c r="I364" s="440">
        <v>972</v>
      </c>
      <c r="J364" s="437"/>
      <c r="K364" s="437">
        <v>81</v>
      </c>
      <c r="L364" s="440"/>
      <c r="M364" s="440"/>
      <c r="N364" s="437"/>
      <c r="O364" s="437"/>
      <c r="P364" s="440"/>
      <c r="Q364" s="440"/>
      <c r="R364" s="509"/>
      <c r="S364" s="441"/>
    </row>
    <row r="365" spans="1:19" ht="14.4" customHeight="1" x14ac:dyDescent="0.3">
      <c r="A365" s="436" t="s">
        <v>698</v>
      </c>
      <c r="B365" s="437" t="s">
        <v>699</v>
      </c>
      <c r="C365" s="437" t="s">
        <v>382</v>
      </c>
      <c r="D365" s="437" t="s">
        <v>689</v>
      </c>
      <c r="E365" s="437" t="s">
        <v>700</v>
      </c>
      <c r="F365" s="437" t="s">
        <v>777</v>
      </c>
      <c r="G365" s="437" t="s">
        <v>778</v>
      </c>
      <c r="H365" s="440">
        <v>2</v>
      </c>
      <c r="I365" s="440">
        <v>326</v>
      </c>
      <c r="J365" s="437"/>
      <c r="K365" s="437">
        <v>163</v>
      </c>
      <c r="L365" s="440"/>
      <c r="M365" s="440"/>
      <c r="N365" s="437"/>
      <c r="O365" s="437"/>
      <c r="P365" s="440"/>
      <c r="Q365" s="440"/>
      <c r="R365" s="509"/>
      <c r="S365" s="441"/>
    </row>
    <row r="366" spans="1:19" ht="14.4" customHeight="1" x14ac:dyDescent="0.3">
      <c r="A366" s="436" t="s">
        <v>698</v>
      </c>
      <c r="B366" s="437" t="s">
        <v>699</v>
      </c>
      <c r="C366" s="437" t="s">
        <v>382</v>
      </c>
      <c r="D366" s="437" t="s">
        <v>689</v>
      </c>
      <c r="E366" s="437" t="s">
        <v>700</v>
      </c>
      <c r="F366" s="437" t="s">
        <v>783</v>
      </c>
      <c r="G366" s="437" t="s">
        <v>784</v>
      </c>
      <c r="H366" s="440">
        <v>1</v>
      </c>
      <c r="I366" s="440">
        <v>170</v>
      </c>
      <c r="J366" s="437"/>
      <c r="K366" s="437">
        <v>170</v>
      </c>
      <c r="L366" s="440"/>
      <c r="M366" s="440"/>
      <c r="N366" s="437"/>
      <c r="O366" s="437"/>
      <c r="P366" s="440"/>
      <c r="Q366" s="440"/>
      <c r="R366" s="509"/>
      <c r="S366" s="441"/>
    </row>
    <row r="367" spans="1:19" ht="14.4" customHeight="1" x14ac:dyDescent="0.3">
      <c r="A367" s="436" t="s">
        <v>698</v>
      </c>
      <c r="B367" s="437" t="s">
        <v>699</v>
      </c>
      <c r="C367" s="437" t="s">
        <v>382</v>
      </c>
      <c r="D367" s="437" t="s">
        <v>689</v>
      </c>
      <c r="E367" s="437" t="s">
        <v>700</v>
      </c>
      <c r="F367" s="437" t="s">
        <v>787</v>
      </c>
      <c r="G367" s="437" t="s">
        <v>788</v>
      </c>
      <c r="H367" s="440">
        <v>4</v>
      </c>
      <c r="I367" s="440">
        <v>988</v>
      </c>
      <c r="J367" s="437"/>
      <c r="K367" s="437">
        <v>247</v>
      </c>
      <c r="L367" s="440"/>
      <c r="M367" s="440"/>
      <c r="N367" s="437"/>
      <c r="O367" s="437"/>
      <c r="P367" s="440"/>
      <c r="Q367" s="440"/>
      <c r="R367" s="509"/>
      <c r="S367" s="441"/>
    </row>
    <row r="368" spans="1:19" ht="14.4" customHeight="1" x14ac:dyDescent="0.3">
      <c r="A368" s="436" t="s">
        <v>698</v>
      </c>
      <c r="B368" s="437" t="s">
        <v>699</v>
      </c>
      <c r="C368" s="437" t="s">
        <v>382</v>
      </c>
      <c r="D368" s="437" t="s">
        <v>689</v>
      </c>
      <c r="E368" s="437" t="s">
        <v>700</v>
      </c>
      <c r="F368" s="437" t="s">
        <v>789</v>
      </c>
      <c r="G368" s="437" t="s">
        <v>790</v>
      </c>
      <c r="H368" s="440">
        <v>42</v>
      </c>
      <c r="I368" s="440">
        <v>84504</v>
      </c>
      <c r="J368" s="437"/>
      <c r="K368" s="437">
        <v>2012</v>
      </c>
      <c r="L368" s="440"/>
      <c r="M368" s="440"/>
      <c r="N368" s="437"/>
      <c r="O368" s="437"/>
      <c r="P368" s="440"/>
      <c r="Q368" s="440"/>
      <c r="R368" s="509"/>
      <c r="S368" s="441"/>
    </row>
    <row r="369" spans="1:19" ht="14.4" customHeight="1" x14ac:dyDescent="0.3">
      <c r="A369" s="436" t="s">
        <v>698</v>
      </c>
      <c r="B369" s="437" t="s">
        <v>699</v>
      </c>
      <c r="C369" s="437" t="s">
        <v>382</v>
      </c>
      <c r="D369" s="437" t="s">
        <v>689</v>
      </c>
      <c r="E369" s="437" t="s">
        <v>700</v>
      </c>
      <c r="F369" s="437" t="s">
        <v>791</v>
      </c>
      <c r="G369" s="437" t="s">
        <v>792</v>
      </c>
      <c r="H369" s="440">
        <v>1</v>
      </c>
      <c r="I369" s="440">
        <v>226</v>
      </c>
      <c r="J369" s="437"/>
      <c r="K369" s="437">
        <v>226</v>
      </c>
      <c r="L369" s="440"/>
      <c r="M369" s="440"/>
      <c r="N369" s="437"/>
      <c r="O369" s="437"/>
      <c r="P369" s="440"/>
      <c r="Q369" s="440"/>
      <c r="R369" s="509"/>
      <c r="S369" s="441"/>
    </row>
    <row r="370" spans="1:19" ht="14.4" customHeight="1" x14ac:dyDescent="0.3">
      <c r="A370" s="436" t="s">
        <v>698</v>
      </c>
      <c r="B370" s="437" t="s">
        <v>699</v>
      </c>
      <c r="C370" s="437" t="s">
        <v>382</v>
      </c>
      <c r="D370" s="437" t="s">
        <v>689</v>
      </c>
      <c r="E370" s="437" t="s">
        <v>700</v>
      </c>
      <c r="F370" s="437" t="s">
        <v>802</v>
      </c>
      <c r="G370" s="437" t="s">
        <v>803</v>
      </c>
      <c r="H370" s="440">
        <v>5</v>
      </c>
      <c r="I370" s="440">
        <v>1345</v>
      </c>
      <c r="J370" s="437"/>
      <c r="K370" s="437">
        <v>269</v>
      </c>
      <c r="L370" s="440"/>
      <c r="M370" s="440"/>
      <c r="N370" s="437"/>
      <c r="O370" s="437"/>
      <c r="P370" s="440"/>
      <c r="Q370" s="440"/>
      <c r="R370" s="509"/>
      <c r="S370" s="441"/>
    </row>
    <row r="371" spans="1:19" ht="14.4" customHeight="1" x14ac:dyDescent="0.3">
      <c r="A371" s="436" t="s">
        <v>698</v>
      </c>
      <c r="B371" s="437" t="s">
        <v>699</v>
      </c>
      <c r="C371" s="437" t="s">
        <v>382</v>
      </c>
      <c r="D371" s="437" t="s">
        <v>690</v>
      </c>
      <c r="E371" s="437" t="s">
        <v>700</v>
      </c>
      <c r="F371" s="437" t="s">
        <v>701</v>
      </c>
      <c r="G371" s="437" t="s">
        <v>702</v>
      </c>
      <c r="H371" s="440">
        <v>350</v>
      </c>
      <c r="I371" s="440">
        <v>18900</v>
      </c>
      <c r="J371" s="437">
        <v>0.75083426028921019</v>
      </c>
      <c r="K371" s="437">
        <v>54</v>
      </c>
      <c r="L371" s="440">
        <v>434</v>
      </c>
      <c r="M371" s="440">
        <v>25172</v>
      </c>
      <c r="N371" s="437">
        <v>1</v>
      </c>
      <c r="O371" s="437">
        <v>58</v>
      </c>
      <c r="P371" s="440">
        <v>55</v>
      </c>
      <c r="Q371" s="440">
        <v>3190</v>
      </c>
      <c r="R371" s="509">
        <v>0.12672811059907835</v>
      </c>
      <c r="S371" s="441">
        <v>58</v>
      </c>
    </row>
    <row r="372" spans="1:19" ht="14.4" customHeight="1" x14ac:dyDescent="0.3">
      <c r="A372" s="436" t="s">
        <v>698</v>
      </c>
      <c r="B372" s="437" t="s">
        <v>699</v>
      </c>
      <c r="C372" s="437" t="s">
        <v>382</v>
      </c>
      <c r="D372" s="437" t="s">
        <v>690</v>
      </c>
      <c r="E372" s="437" t="s">
        <v>700</v>
      </c>
      <c r="F372" s="437" t="s">
        <v>703</v>
      </c>
      <c r="G372" s="437" t="s">
        <v>704</v>
      </c>
      <c r="H372" s="440">
        <v>30</v>
      </c>
      <c r="I372" s="440">
        <v>3690</v>
      </c>
      <c r="J372" s="437">
        <v>0.78244274809160308</v>
      </c>
      <c r="K372" s="437">
        <v>123</v>
      </c>
      <c r="L372" s="440">
        <v>36</v>
      </c>
      <c r="M372" s="440">
        <v>4716</v>
      </c>
      <c r="N372" s="437">
        <v>1</v>
      </c>
      <c r="O372" s="437">
        <v>131</v>
      </c>
      <c r="P372" s="440">
        <v>10</v>
      </c>
      <c r="Q372" s="440">
        <v>1310</v>
      </c>
      <c r="R372" s="509">
        <v>0.27777777777777779</v>
      </c>
      <c r="S372" s="441">
        <v>131</v>
      </c>
    </row>
    <row r="373" spans="1:19" ht="14.4" customHeight="1" x14ac:dyDescent="0.3">
      <c r="A373" s="436" t="s">
        <v>698</v>
      </c>
      <c r="B373" s="437" t="s">
        <v>699</v>
      </c>
      <c r="C373" s="437" t="s">
        <v>382</v>
      </c>
      <c r="D373" s="437" t="s">
        <v>690</v>
      </c>
      <c r="E373" s="437" t="s">
        <v>700</v>
      </c>
      <c r="F373" s="437" t="s">
        <v>705</v>
      </c>
      <c r="G373" s="437" t="s">
        <v>706</v>
      </c>
      <c r="H373" s="440"/>
      <c r="I373" s="440"/>
      <c r="J373" s="437"/>
      <c r="K373" s="437"/>
      <c r="L373" s="440">
        <v>5</v>
      </c>
      <c r="M373" s="440">
        <v>945</v>
      </c>
      <c r="N373" s="437">
        <v>1</v>
      </c>
      <c r="O373" s="437">
        <v>189</v>
      </c>
      <c r="P373" s="440"/>
      <c r="Q373" s="440"/>
      <c r="R373" s="509"/>
      <c r="S373" s="441"/>
    </row>
    <row r="374" spans="1:19" ht="14.4" customHeight="1" x14ac:dyDescent="0.3">
      <c r="A374" s="436" t="s">
        <v>698</v>
      </c>
      <c r="B374" s="437" t="s">
        <v>699</v>
      </c>
      <c r="C374" s="437" t="s">
        <v>382</v>
      </c>
      <c r="D374" s="437" t="s">
        <v>690</v>
      </c>
      <c r="E374" s="437" t="s">
        <v>700</v>
      </c>
      <c r="F374" s="437" t="s">
        <v>711</v>
      </c>
      <c r="G374" s="437" t="s">
        <v>712</v>
      </c>
      <c r="H374" s="440">
        <v>89</v>
      </c>
      <c r="I374" s="440">
        <v>15308</v>
      </c>
      <c r="J374" s="437">
        <v>0.95021725636250776</v>
      </c>
      <c r="K374" s="437">
        <v>172</v>
      </c>
      <c r="L374" s="440">
        <v>90</v>
      </c>
      <c r="M374" s="440">
        <v>16110</v>
      </c>
      <c r="N374" s="437">
        <v>1</v>
      </c>
      <c r="O374" s="437">
        <v>179</v>
      </c>
      <c r="P374" s="440">
        <v>22</v>
      </c>
      <c r="Q374" s="440">
        <v>3960</v>
      </c>
      <c r="R374" s="509">
        <v>0.24581005586592178</v>
      </c>
      <c r="S374" s="441">
        <v>180</v>
      </c>
    </row>
    <row r="375" spans="1:19" ht="14.4" customHeight="1" x14ac:dyDescent="0.3">
      <c r="A375" s="436" t="s">
        <v>698</v>
      </c>
      <c r="B375" s="437" t="s">
        <v>699</v>
      </c>
      <c r="C375" s="437" t="s">
        <v>382</v>
      </c>
      <c r="D375" s="437" t="s">
        <v>690</v>
      </c>
      <c r="E375" s="437" t="s">
        <v>700</v>
      </c>
      <c r="F375" s="437" t="s">
        <v>713</v>
      </c>
      <c r="G375" s="437" t="s">
        <v>714</v>
      </c>
      <c r="H375" s="440"/>
      <c r="I375" s="440"/>
      <c r="J375" s="437"/>
      <c r="K375" s="437"/>
      <c r="L375" s="440"/>
      <c r="M375" s="440"/>
      <c r="N375" s="437"/>
      <c r="O375" s="437"/>
      <c r="P375" s="440">
        <v>2</v>
      </c>
      <c r="Q375" s="440">
        <v>1138</v>
      </c>
      <c r="R375" s="509"/>
      <c r="S375" s="441">
        <v>569</v>
      </c>
    </row>
    <row r="376" spans="1:19" ht="14.4" customHeight="1" x14ac:dyDescent="0.3">
      <c r="A376" s="436" t="s">
        <v>698</v>
      </c>
      <c r="B376" s="437" t="s">
        <v>699</v>
      </c>
      <c r="C376" s="437" t="s">
        <v>382</v>
      </c>
      <c r="D376" s="437" t="s">
        <v>690</v>
      </c>
      <c r="E376" s="437" t="s">
        <v>700</v>
      </c>
      <c r="F376" s="437" t="s">
        <v>715</v>
      </c>
      <c r="G376" s="437" t="s">
        <v>716</v>
      </c>
      <c r="H376" s="440">
        <v>15</v>
      </c>
      <c r="I376" s="440">
        <v>4830</v>
      </c>
      <c r="J376" s="437">
        <v>0.45055970149253732</v>
      </c>
      <c r="K376" s="437">
        <v>322</v>
      </c>
      <c r="L376" s="440">
        <v>32</v>
      </c>
      <c r="M376" s="440">
        <v>10720</v>
      </c>
      <c r="N376" s="437">
        <v>1</v>
      </c>
      <c r="O376" s="437">
        <v>335</v>
      </c>
      <c r="P376" s="440">
        <v>5</v>
      </c>
      <c r="Q376" s="440">
        <v>1680</v>
      </c>
      <c r="R376" s="509">
        <v>0.15671641791044777</v>
      </c>
      <c r="S376" s="441">
        <v>336</v>
      </c>
    </row>
    <row r="377" spans="1:19" ht="14.4" customHeight="1" x14ac:dyDescent="0.3">
      <c r="A377" s="436" t="s">
        <v>698</v>
      </c>
      <c r="B377" s="437" t="s">
        <v>699</v>
      </c>
      <c r="C377" s="437" t="s">
        <v>382</v>
      </c>
      <c r="D377" s="437" t="s">
        <v>690</v>
      </c>
      <c r="E377" s="437" t="s">
        <v>700</v>
      </c>
      <c r="F377" s="437" t="s">
        <v>719</v>
      </c>
      <c r="G377" s="437" t="s">
        <v>720</v>
      </c>
      <c r="H377" s="440">
        <v>91</v>
      </c>
      <c r="I377" s="440">
        <v>31031</v>
      </c>
      <c r="J377" s="437">
        <v>0.93593726436434932</v>
      </c>
      <c r="K377" s="437">
        <v>341</v>
      </c>
      <c r="L377" s="440">
        <v>95</v>
      </c>
      <c r="M377" s="440">
        <v>33155</v>
      </c>
      <c r="N377" s="437">
        <v>1</v>
      </c>
      <c r="O377" s="437">
        <v>349</v>
      </c>
      <c r="P377" s="440">
        <v>37</v>
      </c>
      <c r="Q377" s="440">
        <v>12913</v>
      </c>
      <c r="R377" s="509">
        <v>0.38947368421052631</v>
      </c>
      <c r="S377" s="441">
        <v>349</v>
      </c>
    </row>
    <row r="378" spans="1:19" ht="14.4" customHeight="1" x14ac:dyDescent="0.3">
      <c r="A378" s="436" t="s">
        <v>698</v>
      </c>
      <c r="B378" s="437" t="s">
        <v>699</v>
      </c>
      <c r="C378" s="437" t="s">
        <v>382</v>
      </c>
      <c r="D378" s="437" t="s">
        <v>690</v>
      </c>
      <c r="E378" s="437" t="s">
        <v>700</v>
      </c>
      <c r="F378" s="437" t="s">
        <v>741</v>
      </c>
      <c r="G378" s="437" t="s">
        <v>742</v>
      </c>
      <c r="H378" s="440">
        <v>127</v>
      </c>
      <c r="I378" s="440">
        <v>36195</v>
      </c>
      <c r="J378" s="437">
        <v>0.70036764705882348</v>
      </c>
      <c r="K378" s="437">
        <v>285</v>
      </c>
      <c r="L378" s="440">
        <v>170</v>
      </c>
      <c r="M378" s="440">
        <v>51680</v>
      </c>
      <c r="N378" s="437">
        <v>1</v>
      </c>
      <c r="O378" s="437">
        <v>304</v>
      </c>
      <c r="P378" s="440">
        <v>13</v>
      </c>
      <c r="Q378" s="440">
        <v>3965</v>
      </c>
      <c r="R378" s="509">
        <v>7.6722136222910214E-2</v>
      </c>
      <c r="S378" s="441">
        <v>305</v>
      </c>
    </row>
    <row r="379" spans="1:19" ht="14.4" customHeight="1" x14ac:dyDescent="0.3">
      <c r="A379" s="436" t="s">
        <v>698</v>
      </c>
      <c r="B379" s="437" t="s">
        <v>699</v>
      </c>
      <c r="C379" s="437" t="s">
        <v>382</v>
      </c>
      <c r="D379" s="437" t="s">
        <v>690</v>
      </c>
      <c r="E379" s="437" t="s">
        <v>700</v>
      </c>
      <c r="F379" s="437" t="s">
        <v>745</v>
      </c>
      <c r="G379" s="437" t="s">
        <v>746</v>
      </c>
      <c r="H379" s="440">
        <v>217</v>
      </c>
      <c r="I379" s="440">
        <v>100254</v>
      </c>
      <c r="J379" s="437">
        <v>0.84208846405832649</v>
      </c>
      <c r="K379" s="437">
        <v>462</v>
      </c>
      <c r="L379" s="440">
        <v>241</v>
      </c>
      <c r="M379" s="440">
        <v>119054</v>
      </c>
      <c r="N379" s="437">
        <v>1</v>
      </c>
      <c r="O379" s="437">
        <v>494</v>
      </c>
      <c r="P379" s="440">
        <v>60</v>
      </c>
      <c r="Q379" s="440">
        <v>29640</v>
      </c>
      <c r="R379" s="509">
        <v>0.24896265560165975</v>
      </c>
      <c r="S379" s="441">
        <v>494</v>
      </c>
    </row>
    <row r="380" spans="1:19" ht="14.4" customHeight="1" x14ac:dyDescent="0.3">
      <c r="A380" s="436" t="s">
        <v>698</v>
      </c>
      <c r="B380" s="437" t="s">
        <v>699</v>
      </c>
      <c r="C380" s="437" t="s">
        <v>382</v>
      </c>
      <c r="D380" s="437" t="s">
        <v>690</v>
      </c>
      <c r="E380" s="437" t="s">
        <v>700</v>
      </c>
      <c r="F380" s="437" t="s">
        <v>747</v>
      </c>
      <c r="G380" s="437" t="s">
        <v>748</v>
      </c>
      <c r="H380" s="440">
        <v>274</v>
      </c>
      <c r="I380" s="440">
        <v>97544</v>
      </c>
      <c r="J380" s="437">
        <v>0.85317939298521828</v>
      </c>
      <c r="K380" s="437">
        <v>356</v>
      </c>
      <c r="L380" s="440">
        <v>309</v>
      </c>
      <c r="M380" s="440">
        <v>114330</v>
      </c>
      <c r="N380" s="437">
        <v>1</v>
      </c>
      <c r="O380" s="437">
        <v>370</v>
      </c>
      <c r="P380" s="440">
        <v>61</v>
      </c>
      <c r="Q380" s="440">
        <v>22570</v>
      </c>
      <c r="R380" s="509">
        <v>0.19741100323624594</v>
      </c>
      <c r="S380" s="441">
        <v>370</v>
      </c>
    </row>
    <row r="381" spans="1:19" ht="14.4" customHeight="1" x14ac:dyDescent="0.3">
      <c r="A381" s="436" t="s">
        <v>698</v>
      </c>
      <c r="B381" s="437" t="s">
        <v>699</v>
      </c>
      <c r="C381" s="437" t="s">
        <v>382</v>
      </c>
      <c r="D381" s="437" t="s">
        <v>690</v>
      </c>
      <c r="E381" s="437" t="s">
        <v>700</v>
      </c>
      <c r="F381" s="437" t="s">
        <v>749</v>
      </c>
      <c r="G381" s="437" t="s">
        <v>750</v>
      </c>
      <c r="H381" s="440">
        <v>5</v>
      </c>
      <c r="I381" s="440">
        <v>14585</v>
      </c>
      <c r="J381" s="437">
        <v>0.2935789049919485</v>
      </c>
      <c r="K381" s="437">
        <v>2917</v>
      </c>
      <c r="L381" s="440">
        <v>16</v>
      </c>
      <c r="M381" s="440">
        <v>49680</v>
      </c>
      <c r="N381" s="437">
        <v>1</v>
      </c>
      <c r="O381" s="437">
        <v>3105</v>
      </c>
      <c r="P381" s="440">
        <v>3</v>
      </c>
      <c r="Q381" s="440">
        <v>9324</v>
      </c>
      <c r="R381" s="509">
        <v>0.18768115942028984</v>
      </c>
      <c r="S381" s="441">
        <v>3108</v>
      </c>
    </row>
    <row r="382" spans="1:19" ht="14.4" customHeight="1" x14ac:dyDescent="0.3">
      <c r="A382" s="436" t="s">
        <v>698</v>
      </c>
      <c r="B382" s="437" t="s">
        <v>699</v>
      </c>
      <c r="C382" s="437" t="s">
        <v>382</v>
      </c>
      <c r="D382" s="437" t="s">
        <v>690</v>
      </c>
      <c r="E382" s="437" t="s">
        <v>700</v>
      </c>
      <c r="F382" s="437" t="s">
        <v>753</v>
      </c>
      <c r="G382" s="437" t="s">
        <v>754</v>
      </c>
      <c r="H382" s="440">
        <v>44</v>
      </c>
      <c r="I382" s="440">
        <v>4620</v>
      </c>
      <c r="J382" s="437">
        <v>0.88556641748131115</v>
      </c>
      <c r="K382" s="437">
        <v>105</v>
      </c>
      <c r="L382" s="440">
        <v>47</v>
      </c>
      <c r="M382" s="440">
        <v>5217</v>
      </c>
      <c r="N382" s="437">
        <v>1</v>
      </c>
      <c r="O382" s="437">
        <v>111</v>
      </c>
      <c r="P382" s="440">
        <v>10</v>
      </c>
      <c r="Q382" s="440">
        <v>1110</v>
      </c>
      <c r="R382" s="509">
        <v>0.21276595744680851</v>
      </c>
      <c r="S382" s="441">
        <v>111</v>
      </c>
    </row>
    <row r="383" spans="1:19" ht="14.4" customHeight="1" x14ac:dyDescent="0.3">
      <c r="A383" s="436" t="s">
        <v>698</v>
      </c>
      <c r="B383" s="437" t="s">
        <v>699</v>
      </c>
      <c r="C383" s="437" t="s">
        <v>382</v>
      </c>
      <c r="D383" s="437" t="s">
        <v>690</v>
      </c>
      <c r="E383" s="437" t="s">
        <v>700</v>
      </c>
      <c r="F383" s="437" t="s">
        <v>755</v>
      </c>
      <c r="G383" s="437" t="s">
        <v>756</v>
      </c>
      <c r="H383" s="440">
        <v>1</v>
      </c>
      <c r="I383" s="440">
        <v>117</v>
      </c>
      <c r="J383" s="437"/>
      <c r="K383" s="437">
        <v>117</v>
      </c>
      <c r="L383" s="440"/>
      <c r="M383" s="440"/>
      <c r="N383" s="437"/>
      <c r="O383" s="437"/>
      <c r="P383" s="440"/>
      <c r="Q383" s="440"/>
      <c r="R383" s="509"/>
      <c r="S383" s="441"/>
    </row>
    <row r="384" spans="1:19" ht="14.4" customHeight="1" x14ac:dyDescent="0.3">
      <c r="A384" s="436" t="s">
        <v>698</v>
      </c>
      <c r="B384" s="437" t="s">
        <v>699</v>
      </c>
      <c r="C384" s="437" t="s">
        <v>382</v>
      </c>
      <c r="D384" s="437" t="s">
        <v>690</v>
      </c>
      <c r="E384" s="437" t="s">
        <v>700</v>
      </c>
      <c r="F384" s="437" t="s">
        <v>759</v>
      </c>
      <c r="G384" s="437" t="s">
        <v>760</v>
      </c>
      <c r="H384" s="440">
        <v>2</v>
      </c>
      <c r="I384" s="440">
        <v>2536</v>
      </c>
      <c r="J384" s="437">
        <v>1.9766173031956353</v>
      </c>
      <c r="K384" s="437">
        <v>1268</v>
      </c>
      <c r="L384" s="440">
        <v>1</v>
      </c>
      <c r="M384" s="440">
        <v>1283</v>
      </c>
      <c r="N384" s="437">
        <v>1</v>
      </c>
      <c r="O384" s="437">
        <v>1283</v>
      </c>
      <c r="P384" s="440">
        <v>1</v>
      </c>
      <c r="Q384" s="440">
        <v>1285</v>
      </c>
      <c r="R384" s="509">
        <v>1.0015588464536243</v>
      </c>
      <c r="S384" s="441">
        <v>1285</v>
      </c>
    </row>
    <row r="385" spans="1:19" ht="14.4" customHeight="1" x14ac:dyDescent="0.3">
      <c r="A385" s="436" t="s">
        <v>698</v>
      </c>
      <c r="B385" s="437" t="s">
        <v>699</v>
      </c>
      <c r="C385" s="437" t="s">
        <v>382</v>
      </c>
      <c r="D385" s="437" t="s">
        <v>690</v>
      </c>
      <c r="E385" s="437" t="s">
        <v>700</v>
      </c>
      <c r="F385" s="437" t="s">
        <v>761</v>
      </c>
      <c r="G385" s="437" t="s">
        <v>762</v>
      </c>
      <c r="H385" s="440">
        <v>52</v>
      </c>
      <c r="I385" s="440">
        <v>22724</v>
      </c>
      <c r="J385" s="437">
        <v>0.76666666666666672</v>
      </c>
      <c r="K385" s="437">
        <v>437</v>
      </c>
      <c r="L385" s="440">
        <v>65</v>
      </c>
      <c r="M385" s="440">
        <v>29640</v>
      </c>
      <c r="N385" s="437">
        <v>1</v>
      </c>
      <c r="O385" s="437">
        <v>456</v>
      </c>
      <c r="P385" s="440">
        <v>14</v>
      </c>
      <c r="Q385" s="440">
        <v>6384</v>
      </c>
      <c r="R385" s="509">
        <v>0.2153846153846154</v>
      </c>
      <c r="S385" s="441">
        <v>456</v>
      </c>
    </row>
    <row r="386" spans="1:19" ht="14.4" customHeight="1" x14ac:dyDescent="0.3">
      <c r="A386" s="436" t="s">
        <v>698</v>
      </c>
      <c r="B386" s="437" t="s">
        <v>699</v>
      </c>
      <c r="C386" s="437" t="s">
        <v>382</v>
      </c>
      <c r="D386" s="437" t="s">
        <v>690</v>
      </c>
      <c r="E386" s="437" t="s">
        <v>700</v>
      </c>
      <c r="F386" s="437" t="s">
        <v>763</v>
      </c>
      <c r="G386" s="437" t="s">
        <v>764</v>
      </c>
      <c r="H386" s="440">
        <v>480</v>
      </c>
      <c r="I386" s="440">
        <v>25920</v>
      </c>
      <c r="J386" s="437">
        <v>0.79518959381519205</v>
      </c>
      <c r="K386" s="437">
        <v>54</v>
      </c>
      <c r="L386" s="440">
        <v>562</v>
      </c>
      <c r="M386" s="440">
        <v>32596</v>
      </c>
      <c r="N386" s="437">
        <v>1</v>
      </c>
      <c r="O386" s="437">
        <v>58</v>
      </c>
      <c r="P386" s="440">
        <v>112</v>
      </c>
      <c r="Q386" s="440">
        <v>6496</v>
      </c>
      <c r="R386" s="509">
        <v>0.199288256227758</v>
      </c>
      <c r="S386" s="441">
        <v>58</v>
      </c>
    </row>
    <row r="387" spans="1:19" ht="14.4" customHeight="1" x14ac:dyDescent="0.3">
      <c r="A387" s="436" t="s">
        <v>698</v>
      </c>
      <c r="B387" s="437" t="s">
        <v>699</v>
      </c>
      <c r="C387" s="437" t="s">
        <v>382</v>
      </c>
      <c r="D387" s="437" t="s">
        <v>690</v>
      </c>
      <c r="E387" s="437" t="s">
        <v>700</v>
      </c>
      <c r="F387" s="437" t="s">
        <v>765</v>
      </c>
      <c r="G387" s="437" t="s">
        <v>766</v>
      </c>
      <c r="H387" s="440"/>
      <c r="I387" s="440"/>
      <c r="J387" s="437"/>
      <c r="K387" s="437"/>
      <c r="L387" s="440"/>
      <c r="M387" s="440"/>
      <c r="N387" s="437"/>
      <c r="O387" s="437"/>
      <c r="P387" s="440">
        <v>13</v>
      </c>
      <c r="Q387" s="440">
        <v>28249</v>
      </c>
      <c r="R387" s="509"/>
      <c r="S387" s="441">
        <v>2173</v>
      </c>
    </row>
    <row r="388" spans="1:19" ht="14.4" customHeight="1" x14ac:dyDescent="0.3">
      <c r="A388" s="436" t="s">
        <v>698</v>
      </c>
      <c r="B388" s="437" t="s">
        <v>699</v>
      </c>
      <c r="C388" s="437" t="s">
        <v>382</v>
      </c>
      <c r="D388" s="437" t="s">
        <v>690</v>
      </c>
      <c r="E388" s="437" t="s">
        <v>700</v>
      </c>
      <c r="F388" s="437" t="s">
        <v>771</v>
      </c>
      <c r="G388" s="437" t="s">
        <v>772</v>
      </c>
      <c r="H388" s="440">
        <v>283</v>
      </c>
      <c r="I388" s="440">
        <v>47827</v>
      </c>
      <c r="J388" s="437">
        <v>0.94240394088669954</v>
      </c>
      <c r="K388" s="437">
        <v>169</v>
      </c>
      <c r="L388" s="440">
        <v>290</v>
      </c>
      <c r="M388" s="440">
        <v>50750</v>
      </c>
      <c r="N388" s="437">
        <v>1</v>
      </c>
      <c r="O388" s="437">
        <v>175</v>
      </c>
      <c r="P388" s="440">
        <v>80</v>
      </c>
      <c r="Q388" s="440">
        <v>14080</v>
      </c>
      <c r="R388" s="509">
        <v>0.27743842364532018</v>
      </c>
      <c r="S388" s="441">
        <v>176</v>
      </c>
    </row>
    <row r="389" spans="1:19" ht="14.4" customHeight="1" x14ac:dyDescent="0.3">
      <c r="A389" s="436" t="s">
        <v>698</v>
      </c>
      <c r="B389" s="437" t="s">
        <v>699</v>
      </c>
      <c r="C389" s="437" t="s">
        <v>382</v>
      </c>
      <c r="D389" s="437" t="s">
        <v>690</v>
      </c>
      <c r="E389" s="437" t="s">
        <v>700</v>
      </c>
      <c r="F389" s="437" t="s">
        <v>777</v>
      </c>
      <c r="G389" s="437" t="s">
        <v>778</v>
      </c>
      <c r="H389" s="440"/>
      <c r="I389" s="440"/>
      <c r="J389" s="437"/>
      <c r="K389" s="437"/>
      <c r="L389" s="440">
        <v>2</v>
      </c>
      <c r="M389" s="440">
        <v>338</v>
      </c>
      <c r="N389" s="437">
        <v>1</v>
      </c>
      <c r="O389" s="437">
        <v>169</v>
      </c>
      <c r="P389" s="440">
        <v>1</v>
      </c>
      <c r="Q389" s="440">
        <v>170</v>
      </c>
      <c r="R389" s="509">
        <v>0.50295857988165682</v>
      </c>
      <c r="S389" s="441">
        <v>170</v>
      </c>
    </row>
    <row r="390" spans="1:19" ht="14.4" customHeight="1" x14ac:dyDescent="0.3">
      <c r="A390" s="436" t="s">
        <v>698</v>
      </c>
      <c r="B390" s="437" t="s">
        <v>699</v>
      </c>
      <c r="C390" s="437" t="s">
        <v>382</v>
      </c>
      <c r="D390" s="437" t="s">
        <v>690</v>
      </c>
      <c r="E390" s="437" t="s">
        <v>700</v>
      </c>
      <c r="F390" s="437" t="s">
        <v>781</v>
      </c>
      <c r="G390" s="437" t="s">
        <v>782</v>
      </c>
      <c r="H390" s="440">
        <v>9</v>
      </c>
      <c r="I390" s="440">
        <v>9072</v>
      </c>
      <c r="J390" s="437">
        <v>1.2818991097922849</v>
      </c>
      <c r="K390" s="437">
        <v>1008</v>
      </c>
      <c r="L390" s="440">
        <v>7</v>
      </c>
      <c r="M390" s="440">
        <v>7077</v>
      </c>
      <c r="N390" s="437">
        <v>1</v>
      </c>
      <c r="O390" s="437">
        <v>1011</v>
      </c>
      <c r="P390" s="440">
        <v>10</v>
      </c>
      <c r="Q390" s="440">
        <v>10120</v>
      </c>
      <c r="R390" s="509">
        <v>1.4299844566906881</v>
      </c>
      <c r="S390" s="441">
        <v>1012</v>
      </c>
    </row>
    <row r="391" spans="1:19" ht="14.4" customHeight="1" x14ac:dyDescent="0.3">
      <c r="A391" s="436" t="s">
        <v>698</v>
      </c>
      <c r="B391" s="437" t="s">
        <v>699</v>
      </c>
      <c r="C391" s="437" t="s">
        <v>382</v>
      </c>
      <c r="D391" s="437" t="s">
        <v>690</v>
      </c>
      <c r="E391" s="437" t="s">
        <v>700</v>
      </c>
      <c r="F391" s="437" t="s">
        <v>785</v>
      </c>
      <c r="G391" s="437" t="s">
        <v>786</v>
      </c>
      <c r="H391" s="440">
        <v>9</v>
      </c>
      <c r="I391" s="440">
        <v>20376</v>
      </c>
      <c r="J391" s="437">
        <v>1.2689002366421722</v>
      </c>
      <c r="K391" s="437">
        <v>2264</v>
      </c>
      <c r="L391" s="440">
        <v>7</v>
      </c>
      <c r="M391" s="440">
        <v>16058</v>
      </c>
      <c r="N391" s="437">
        <v>1</v>
      </c>
      <c r="O391" s="437">
        <v>2294</v>
      </c>
      <c r="P391" s="440">
        <v>6</v>
      </c>
      <c r="Q391" s="440">
        <v>13782</v>
      </c>
      <c r="R391" s="509">
        <v>0.8582637937476647</v>
      </c>
      <c r="S391" s="441">
        <v>2297</v>
      </c>
    </row>
    <row r="392" spans="1:19" ht="14.4" customHeight="1" x14ac:dyDescent="0.3">
      <c r="A392" s="436" t="s">
        <v>698</v>
      </c>
      <c r="B392" s="437" t="s">
        <v>699</v>
      </c>
      <c r="C392" s="437" t="s">
        <v>382</v>
      </c>
      <c r="D392" s="437" t="s">
        <v>690</v>
      </c>
      <c r="E392" s="437" t="s">
        <v>700</v>
      </c>
      <c r="F392" s="437" t="s">
        <v>789</v>
      </c>
      <c r="G392" s="437" t="s">
        <v>790</v>
      </c>
      <c r="H392" s="440">
        <v>12</v>
      </c>
      <c r="I392" s="440">
        <v>24144</v>
      </c>
      <c r="J392" s="437"/>
      <c r="K392" s="437">
        <v>2012</v>
      </c>
      <c r="L392" s="440"/>
      <c r="M392" s="440"/>
      <c r="N392" s="437"/>
      <c r="O392" s="437"/>
      <c r="P392" s="440">
        <v>25</v>
      </c>
      <c r="Q392" s="440">
        <v>53275</v>
      </c>
      <c r="R392" s="509"/>
      <c r="S392" s="441">
        <v>2131</v>
      </c>
    </row>
    <row r="393" spans="1:19" ht="14.4" customHeight="1" x14ac:dyDescent="0.3">
      <c r="A393" s="436" t="s">
        <v>698</v>
      </c>
      <c r="B393" s="437" t="s">
        <v>699</v>
      </c>
      <c r="C393" s="437" t="s">
        <v>382</v>
      </c>
      <c r="D393" s="437" t="s">
        <v>690</v>
      </c>
      <c r="E393" s="437" t="s">
        <v>700</v>
      </c>
      <c r="F393" s="437" t="s">
        <v>797</v>
      </c>
      <c r="G393" s="437" t="s">
        <v>702</v>
      </c>
      <c r="H393" s="440">
        <v>2</v>
      </c>
      <c r="I393" s="440">
        <v>70</v>
      </c>
      <c r="J393" s="437"/>
      <c r="K393" s="437">
        <v>35</v>
      </c>
      <c r="L393" s="440"/>
      <c r="M393" s="440"/>
      <c r="N393" s="437"/>
      <c r="O393" s="437"/>
      <c r="P393" s="440"/>
      <c r="Q393" s="440"/>
      <c r="R393" s="509"/>
      <c r="S393" s="441"/>
    </row>
    <row r="394" spans="1:19" ht="14.4" customHeight="1" x14ac:dyDescent="0.3">
      <c r="A394" s="436" t="s">
        <v>698</v>
      </c>
      <c r="B394" s="437" t="s">
        <v>699</v>
      </c>
      <c r="C394" s="437" t="s">
        <v>382</v>
      </c>
      <c r="D394" s="437" t="s">
        <v>690</v>
      </c>
      <c r="E394" s="437" t="s">
        <v>700</v>
      </c>
      <c r="F394" s="437" t="s">
        <v>800</v>
      </c>
      <c r="G394" s="437" t="s">
        <v>801</v>
      </c>
      <c r="H394" s="440"/>
      <c r="I394" s="440"/>
      <c r="J394" s="437"/>
      <c r="K394" s="437"/>
      <c r="L394" s="440"/>
      <c r="M394" s="440"/>
      <c r="N394" s="437"/>
      <c r="O394" s="437"/>
      <c r="P394" s="440">
        <v>1</v>
      </c>
      <c r="Q394" s="440">
        <v>1057</v>
      </c>
      <c r="R394" s="509"/>
      <c r="S394" s="441">
        <v>1057</v>
      </c>
    </row>
    <row r="395" spans="1:19" ht="14.4" customHeight="1" x14ac:dyDescent="0.3">
      <c r="A395" s="436" t="s">
        <v>698</v>
      </c>
      <c r="B395" s="437" t="s">
        <v>699</v>
      </c>
      <c r="C395" s="437" t="s">
        <v>382</v>
      </c>
      <c r="D395" s="437" t="s">
        <v>690</v>
      </c>
      <c r="E395" s="437" t="s">
        <v>700</v>
      </c>
      <c r="F395" s="437" t="s">
        <v>802</v>
      </c>
      <c r="G395" s="437" t="s">
        <v>803</v>
      </c>
      <c r="H395" s="440">
        <v>2</v>
      </c>
      <c r="I395" s="440">
        <v>538</v>
      </c>
      <c r="J395" s="437">
        <v>0.62268518518518523</v>
      </c>
      <c r="K395" s="437">
        <v>269</v>
      </c>
      <c r="L395" s="440">
        <v>3</v>
      </c>
      <c r="M395" s="440">
        <v>864</v>
      </c>
      <c r="N395" s="437">
        <v>1</v>
      </c>
      <c r="O395" s="437">
        <v>288</v>
      </c>
      <c r="P395" s="440">
        <v>4</v>
      </c>
      <c r="Q395" s="440">
        <v>1156</v>
      </c>
      <c r="R395" s="509">
        <v>1.337962962962963</v>
      </c>
      <c r="S395" s="441">
        <v>289</v>
      </c>
    </row>
    <row r="396" spans="1:19" ht="14.4" customHeight="1" x14ac:dyDescent="0.3">
      <c r="A396" s="436" t="s">
        <v>698</v>
      </c>
      <c r="B396" s="437" t="s">
        <v>699</v>
      </c>
      <c r="C396" s="437" t="s">
        <v>382</v>
      </c>
      <c r="D396" s="437" t="s">
        <v>690</v>
      </c>
      <c r="E396" s="437" t="s">
        <v>700</v>
      </c>
      <c r="F396" s="437" t="s">
        <v>810</v>
      </c>
      <c r="G396" s="437" t="s">
        <v>811</v>
      </c>
      <c r="H396" s="440"/>
      <c r="I396" s="440"/>
      <c r="J396" s="437"/>
      <c r="K396" s="437"/>
      <c r="L396" s="440"/>
      <c r="M396" s="440"/>
      <c r="N396" s="437"/>
      <c r="O396" s="437"/>
      <c r="P396" s="440">
        <v>3</v>
      </c>
      <c r="Q396" s="440">
        <v>0</v>
      </c>
      <c r="R396" s="509"/>
      <c r="S396" s="441">
        <v>0</v>
      </c>
    </row>
    <row r="397" spans="1:19" ht="14.4" customHeight="1" x14ac:dyDescent="0.3">
      <c r="A397" s="436" t="s">
        <v>698</v>
      </c>
      <c r="B397" s="437" t="s">
        <v>699</v>
      </c>
      <c r="C397" s="437" t="s">
        <v>382</v>
      </c>
      <c r="D397" s="437" t="s">
        <v>690</v>
      </c>
      <c r="E397" s="437" t="s">
        <v>700</v>
      </c>
      <c r="F397" s="437" t="s">
        <v>812</v>
      </c>
      <c r="G397" s="437" t="s">
        <v>813</v>
      </c>
      <c r="H397" s="440"/>
      <c r="I397" s="440"/>
      <c r="J397" s="437"/>
      <c r="K397" s="437"/>
      <c r="L397" s="440"/>
      <c r="M397" s="440"/>
      <c r="N397" s="437"/>
      <c r="O397" s="437"/>
      <c r="P397" s="440">
        <v>5</v>
      </c>
      <c r="Q397" s="440">
        <v>0</v>
      </c>
      <c r="R397" s="509"/>
      <c r="S397" s="441">
        <v>0</v>
      </c>
    </row>
    <row r="398" spans="1:19" ht="14.4" customHeight="1" x14ac:dyDescent="0.3">
      <c r="A398" s="436" t="s">
        <v>698</v>
      </c>
      <c r="B398" s="437" t="s">
        <v>699</v>
      </c>
      <c r="C398" s="437" t="s">
        <v>382</v>
      </c>
      <c r="D398" s="437" t="s">
        <v>691</v>
      </c>
      <c r="E398" s="437" t="s">
        <v>700</v>
      </c>
      <c r="F398" s="437" t="s">
        <v>731</v>
      </c>
      <c r="G398" s="437" t="s">
        <v>732</v>
      </c>
      <c r="H398" s="440">
        <v>1</v>
      </c>
      <c r="I398" s="440">
        <v>376</v>
      </c>
      <c r="J398" s="437"/>
      <c r="K398" s="437">
        <v>376</v>
      </c>
      <c r="L398" s="440"/>
      <c r="M398" s="440"/>
      <c r="N398" s="437"/>
      <c r="O398" s="437"/>
      <c r="P398" s="440"/>
      <c r="Q398" s="440"/>
      <c r="R398" s="509"/>
      <c r="S398" s="441"/>
    </row>
    <row r="399" spans="1:19" ht="14.4" customHeight="1" x14ac:dyDescent="0.3">
      <c r="A399" s="436" t="s">
        <v>698</v>
      </c>
      <c r="B399" s="437" t="s">
        <v>699</v>
      </c>
      <c r="C399" s="437" t="s">
        <v>382</v>
      </c>
      <c r="D399" s="437" t="s">
        <v>691</v>
      </c>
      <c r="E399" s="437" t="s">
        <v>700</v>
      </c>
      <c r="F399" s="437" t="s">
        <v>733</v>
      </c>
      <c r="G399" s="437" t="s">
        <v>734</v>
      </c>
      <c r="H399" s="440">
        <v>4</v>
      </c>
      <c r="I399" s="440">
        <v>148</v>
      </c>
      <c r="J399" s="437"/>
      <c r="K399" s="437">
        <v>37</v>
      </c>
      <c r="L399" s="440"/>
      <c r="M399" s="440"/>
      <c r="N399" s="437"/>
      <c r="O399" s="437"/>
      <c r="P399" s="440"/>
      <c r="Q399" s="440"/>
      <c r="R399" s="509"/>
      <c r="S399" s="441"/>
    </row>
    <row r="400" spans="1:19" ht="14.4" customHeight="1" x14ac:dyDescent="0.3">
      <c r="A400" s="436" t="s">
        <v>698</v>
      </c>
      <c r="B400" s="437" t="s">
        <v>699</v>
      </c>
      <c r="C400" s="437" t="s">
        <v>382</v>
      </c>
      <c r="D400" s="437" t="s">
        <v>691</v>
      </c>
      <c r="E400" s="437" t="s">
        <v>700</v>
      </c>
      <c r="F400" s="437" t="s">
        <v>737</v>
      </c>
      <c r="G400" s="437" t="s">
        <v>738</v>
      </c>
      <c r="H400" s="440">
        <v>24</v>
      </c>
      <c r="I400" s="440">
        <v>16224</v>
      </c>
      <c r="J400" s="437"/>
      <c r="K400" s="437">
        <v>676</v>
      </c>
      <c r="L400" s="440"/>
      <c r="M400" s="440"/>
      <c r="N400" s="437"/>
      <c r="O400" s="437"/>
      <c r="P400" s="440"/>
      <c r="Q400" s="440"/>
      <c r="R400" s="509"/>
      <c r="S400" s="441"/>
    </row>
    <row r="401" spans="1:19" ht="14.4" customHeight="1" x14ac:dyDescent="0.3">
      <c r="A401" s="436" t="s">
        <v>698</v>
      </c>
      <c r="B401" s="437" t="s">
        <v>699</v>
      </c>
      <c r="C401" s="437" t="s">
        <v>382</v>
      </c>
      <c r="D401" s="437" t="s">
        <v>691</v>
      </c>
      <c r="E401" s="437" t="s">
        <v>700</v>
      </c>
      <c r="F401" s="437" t="s">
        <v>739</v>
      </c>
      <c r="G401" s="437" t="s">
        <v>740</v>
      </c>
      <c r="H401" s="440">
        <v>9</v>
      </c>
      <c r="I401" s="440">
        <v>1242</v>
      </c>
      <c r="J401" s="437"/>
      <c r="K401" s="437">
        <v>138</v>
      </c>
      <c r="L401" s="440"/>
      <c r="M401" s="440"/>
      <c r="N401" s="437"/>
      <c r="O401" s="437"/>
      <c r="P401" s="440"/>
      <c r="Q401" s="440"/>
      <c r="R401" s="509"/>
      <c r="S401" s="441"/>
    </row>
    <row r="402" spans="1:19" ht="14.4" customHeight="1" x14ac:dyDescent="0.3">
      <c r="A402" s="436" t="s">
        <v>698</v>
      </c>
      <c r="B402" s="437" t="s">
        <v>699</v>
      </c>
      <c r="C402" s="437" t="s">
        <v>382</v>
      </c>
      <c r="D402" s="437" t="s">
        <v>691</v>
      </c>
      <c r="E402" s="437" t="s">
        <v>700</v>
      </c>
      <c r="F402" s="437" t="s">
        <v>773</v>
      </c>
      <c r="G402" s="437" t="s">
        <v>774</v>
      </c>
      <c r="H402" s="440">
        <v>101</v>
      </c>
      <c r="I402" s="440">
        <v>8181</v>
      </c>
      <c r="J402" s="437"/>
      <c r="K402" s="437">
        <v>81</v>
      </c>
      <c r="L402" s="440"/>
      <c r="M402" s="440"/>
      <c r="N402" s="437"/>
      <c r="O402" s="437"/>
      <c r="P402" s="440"/>
      <c r="Q402" s="440"/>
      <c r="R402" s="509"/>
      <c r="S402" s="441"/>
    </row>
    <row r="403" spans="1:19" ht="14.4" customHeight="1" x14ac:dyDescent="0.3">
      <c r="A403" s="436" t="s">
        <v>698</v>
      </c>
      <c r="B403" s="437" t="s">
        <v>699</v>
      </c>
      <c r="C403" s="437" t="s">
        <v>382</v>
      </c>
      <c r="D403" s="437" t="s">
        <v>691</v>
      </c>
      <c r="E403" s="437" t="s">
        <v>700</v>
      </c>
      <c r="F403" s="437" t="s">
        <v>783</v>
      </c>
      <c r="G403" s="437" t="s">
        <v>784</v>
      </c>
      <c r="H403" s="440">
        <v>9</v>
      </c>
      <c r="I403" s="440">
        <v>1530</v>
      </c>
      <c r="J403" s="437"/>
      <c r="K403" s="437">
        <v>170</v>
      </c>
      <c r="L403" s="440"/>
      <c r="M403" s="440"/>
      <c r="N403" s="437"/>
      <c r="O403" s="437"/>
      <c r="P403" s="440"/>
      <c r="Q403" s="440"/>
      <c r="R403" s="509"/>
      <c r="S403" s="441"/>
    </row>
    <row r="404" spans="1:19" ht="14.4" customHeight="1" x14ac:dyDescent="0.3">
      <c r="A404" s="436" t="s">
        <v>698</v>
      </c>
      <c r="B404" s="437" t="s">
        <v>699</v>
      </c>
      <c r="C404" s="437" t="s">
        <v>382</v>
      </c>
      <c r="D404" s="437" t="s">
        <v>691</v>
      </c>
      <c r="E404" s="437" t="s">
        <v>700</v>
      </c>
      <c r="F404" s="437" t="s">
        <v>787</v>
      </c>
      <c r="G404" s="437" t="s">
        <v>788</v>
      </c>
      <c r="H404" s="440">
        <v>34</v>
      </c>
      <c r="I404" s="440">
        <v>8398</v>
      </c>
      <c r="J404" s="437"/>
      <c r="K404" s="437">
        <v>247</v>
      </c>
      <c r="L404" s="440"/>
      <c r="M404" s="440"/>
      <c r="N404" s="437"/>
      <c r="O404" s="437"/>
      <c r="P404" s="440"/>
      <c r="Q404" s="440"/>
      <c r="R404" s="509"/>
      <c r="S404" s="441"/>
    </row>
    <row r="405" spans="1:19" ht="14.4" customHeight="1" x14ac:dyDescent="0.3">
      <c r="A405" s="436" t="s">
        <v>698</v>
      </c>
      <c r="B405" s="437" t="s">
        <v>699</v>
      </c>
      <c r="C405" s="437" t="s">
        <v>382</v>
      </c>
      <c r="D405" s="437" t="s">
        <v>691</v>
      </c>
      <c r="E405" s="437" t="s">
        <v>700</v>
      </c>
      <c r="F405" s="437" t="s">
        <v>808</v>
      </c>
      <c r="G405" s="437" t="s">
        <v>809</v>
      </c>
      <c r="H405" s="440">
        <v>2</v>
      </c>
      <c r="I405" s="440">
        <v>612</v>
      </c>
      <c r="J405" s="437"/>
      <c r="K405" s="437">
        <v>306</v>
      </c>
      <c r="L405" s="440"/>
      <c r="M405" s="440"/>
      <c r="N405" s="437"/>
      <c r="O405" s="437"/>
      <c r="P405" s="440"/>
      <c r="Q405" s="440"/>
      <c r="R405" s="509"/>
      <c r="S405" s="441"/>
    </row>
    <row r="406" spans="1:19" ht="14.4" customHeight="1" x14ac:dyDescent="0.3">
      <c r="A406" s="436" t="s">
        <v>698</v>
      </c>
      <c r="B406" s="437" t="s">
        <v>699</v>
      </c>
      <c r="C406" s="437" t="s">
        <v>382</v>
      </c>
      <c r="D406" s="437" t="s">
        <v>692</v>
      </c>
      <c r="E406" s="437" t="s">
        <v>700</v>
      </c>
      <c r="F406" s="437" t="s">
        <v>701</v>
      </c>
      <c r="G406" s="437" t="s">
        <v>702</v>
      </c>
      <c r="H406" s="440">
        <v>94</v>
      </c>
      <c r="I406" s="440">
        <v>5076</v>
      </c>
      <c r="J406" s="437">
        <v>2.5740365111561867</v>
      </c>
      <c r="K406" s="437">
        <v>54</v>
      </c>
      <c r="L406" s="440">
        <v>34</v>
      </c>
      <c r="M406" s="440">
        <v>1972</v>
      </c>
      <c r="N406" s="437">
        <v>1</v>
      </c>
      <c r="O406" s="437">
        <v>58</v>
      </c>
      <c r="P406" s="440"/>
      <c r="Q406" s="440"/>
      <c r="R406" s="509"/>
      <c r="S406" s="441"/>
    </row>
    <row r="407" spans="1:19" ht="14.4" customHeight="1" x14ac:dyDescent="0.3">
      <c r="A407" s="436" t="s">
        <v>698</v>
      </c>
      <c r="B407" s="437" t="s">
        <v>699</v>
      </c>
      <c r="C407" s="437" t="s">
        <v>382</v>
      </c>
      <c r="D407" s="437" t="s">
        <v>692</v>
      </c>
      <c r="E407" s="437" t="s">
        <v>700</v>
      </c>
      <c r="F407" s="437" t="s">
        <v>703</v>
      </c>
      <c r="G407" s="437" t="s">
        <v>704</v>
      </c>
      <c r="H407" s="440">
        <v>2</v>
      </c>
      <c r="I407" s="440">
        <v>246</v>
      </c>
      <c r="J407" s="437"/>
      <c r="K407" s="437">
        <v>123</v>
      </c>
      <c r="L407" s="440"/>
      <c r="M407" s="440"/>
      <c r="N407" s="437"/>
      <c r="O407" s="437"/>
      <c r="P407" s="440"/>
      <c r="Q407" s="440"/>
      <c r="R407" s="509"/>
      <c r="S407" s="441"/>
    </row>
    <row r="408" spans="1:19" ht="14.4" customHeight="1" x14ac:dyDescent="0.3">
      <c r="A408" s="436" t="s">
        <v>698</v>
      </c>
      <c r="B408" s="437" t="s">
        <v>699</v>
      </c>
      <c r="C408" s="437" t="s">
        <v>382</v>
      </c>
      <c r="D408" s="437" t="s">
        <v>692</v>
      </c>
      <c r="E408" s="437" t="s">
        <v>700</v>
      </c>
      <c r="F408" s="437" t="s">
        <v>705</v>
      </c>
      <c r="G408" s="437" t="s">
        <v>706</v>
      </c>
      <c r="H408" s="440"/>
      <c r="I408" s="440"/>
      <c r="J408" s="437"/>
      <c r="K408" s="437"/>
      <c r="L408" s="440">
        <v>1</v>
      </c>
      <c r="M408" s="440">
        <v>189</v>
      </c>
      <c r="N408" s="437">
        <v>1</v>
      </c>
      <c r="O408" s="437">
        <v>189</v>
      </c>
      <c r="P408" s="440"/>
      <c r="Q408" s="440"/>
      <c r="R408" s="509"/>
      <c r="S408" s="441"/>
    </row>
    <row r="409" spans="1:19" ht="14.4" customHeight="1" x14ac:dyDescent="0.3">
      <c r="A409" s="436" t="s">
        <v>698</v>
      </c>
      <c r="B409" s="437" t="s">
        <v>699</v>
      </c>
      <c r="C409" s="437" t="s">
        <v>382</v>
      </c>
      <c r="D409" s="437" t="s">
        <v>692</v>
      </c>
      <c r="E409" s="437" t="s">
        <v>700</v>
      </c>
      <c r="F409" s="437" t="s">
        <v>711</v>
      </c>
      <c r="G409" s="437" t="s">
        <v>712</v>
      </c>
      <c r="H409" s="440">
        <v>7</v>
      </c>
      <c r="I409" s="440">
        <v>1204</v>
      </c>
      <c r="J409" s="437">
        <v>0.61147790756729303</v>
      </c>
      <c r="K409" s="437">
        <v>172</v>
      </c>
      <c r="L409" s="440">
        <v>11</v>
      </c>
      <c r="M409" s="440">
        <v>1969</v>
      </c>
      <c r="N409" s="437">
        <v>1</v>
      </c>
      <c r="O409" s="437">
        <v>179</v>
      </c>
      <c r="P409" s="440"/>
      <c r="Q409" s="440"/>
      <c r="R409" s="509"/>
      <c r="S409" s="441"/>
    </row>
    <row r="410" spans="1:19" ht="14.4" customHeight="1" x14ac:dyDescent="0.3">
      <c r="A410" s="436" t="s">
        <v>698</v>
      </c>
      <c r="B410" s="437" t="s">
        <v>699</v>
      </c>
      <c r="C410" s="437" t="s">
        <v>382</v>
      </c>
      <c r="D410" s="437" t="s">
        <v>692</v>
      </c>
      <c r="E410" s="437" t="s">
        <v>700</v>
      </c>
      <c r="F410" s="437" t="s">
        <v>715</v>
      </c>
      <c r="G410" s="437" t="s">
        <v>716</v>
      </c>
      <c r="H410" s="440">
        <v>6</v>
      </c>
      <c r="I410" s="440">
        <v>1932</v>
      </c>
      <c r="J410" s="437">
        <v>0.6407960199004975</v>
      </c>
      <c r="K410" s="437">
        <v>322</v>
      </c>
      <c r="L410" s="440">
        <v>9</v>
      </c>
      <c r="M410" s="440">
        <v>3015</v>
      </c>
      <c r="N410" s="437">
        <v>1</v>
      </c>
      <c r="O410" s="437">
        <v>335</v>
      </c>
      <c r="P410" s="440"/>
      <c r="Q410" s="440"/>
      <c r="R410" s="509"/>
      <c r="S410" s="441"/>
    </row>
    <row r="411" spans="1:19" ht="14.4" customHeight="1" x14ac:dyDescent="0.3">
      <c r="A411" s="436" t="s">
        <v>698</v>
      </c>
      <c r="B411" s="437" t="s">
        <v>699</v>
      </c>
      <c r="C411" s="437" t="s">
        <v>382</v>
      </c>
      <c r="D411" s="437" t="s">
        <v>692</v>
      </c>
      <c r="E411" s="437" t="s">
        <v>700</v>
      </c>
      <c r="F411" s="437" t="s">
        <v>719</v>
      </c>
      <c r="G411" s="437" t="s">
        <v>720</v>
      </c>
      <c r="H411" s="440">
        <v>22</v>
      </c>
      <c r="I411" s="440">
        <v>7502</v>
      </c>
      <c r="J411" s="437">
        <v>1.1942056669850367</v>
      </c>
      <c r="K411" s="437">
        <v>341</v>
      </c>
      <c r="L411" s="440">
        <v>18</v>
      </c>
      <c r="M411" s="440">
        <v>6282</v>
      </c>
      <c r="N411" s="437">
        <v>1</v>
      </c>
      <c r="O411" s="437">
        <v>349</v>
      </c>
      <c r="P411" s="440">
        <v>6</v>
      </c>
      <c r="Q411" s="440">
        <v>2094</v>
      </c>
      <c r="R411" s="509">
        <v>0.33333333333333331</v>
      </c>
      <c r="S411" s="441">
        <v>349</v>
      </c>
    </row>
    <row r="412" spans="1:19" ht="14.4" customHeight="1" x14ac:dyDescent="0.3">
      <c r="A412" s="436" t="s">
        <v>698</v>
      </c>
      <c r="B412" s="437" t="s">
        <v>699</v>
      </c>
      <c r="C412" s="437" t="s">
        <v>382</v>
      </c>
      <c r="D412" s="437" t="s">
        <v>692</v>
      </c>
      <c r="E412" s="437" t="s">
        <v>700</v>
      </c>
      <c r="F412" s="437" t="s">
        <v>727</v>
      </c>
      <c r="G412" s="437" t="s">
        <v>728</v>
      </c>
      <c r="H412" s="440">
        <v>1</v>
      </c>
      <c r="I412" s="440">
        <v>109</v>
      </c>
      <c r="J412" s="437"/>
      <c r="K412" s="437">
        <v>109</v>
      </c>
      <c r="L412" s="440"/>
      <c r="M412" s="440"/>
      <c r="N412" s="437"/>
      <c r="O412" s="437"/>
      <c r="P412" s="440"/>
      <c r="Q412" s="440"/>
      <c r="R412" s="509"/>
      <c r="S412" s="441"/>
    </row>
    <row r="413" spans="1:19" ht="14.4" customHeight="1" x14ac:dyDescent="0.3">
      <c r="A413" s="436" t="s">
        <v>698</v>
      </c>
      <c r="B413" s="437" t="s">
        <v>699</v>
      </c>
      <c r="C413" s="437" t="s">
        <v>382</v>
      </c>
      <c r="D413" s="437" t="s">
        <v>692</v>
      </c>
      <c r="E413" s="437" t="s">
        <v>700</v>
      </c>
      <c r="F413" s="437" t="s">
        <v>729</v>
      </c>
      <c r="G413" s="437" t="s">
        <v>730</v>
      </c>
      <c r="H413" s="440"/>
      <c r="I413" s="440"/>
      <c r="J413" s="437"/>
      <c r="K413" s="437"/>
      <c r="L413" s="440">
        <v>11</v>
      </c>
      <c r="M413" s="440">
        <v>539</v>
      </c>
      <c r="N413" s="437">
        <v>1</v>
      </c>
      <c r="O413" s="437">
        <v>49</v>
      </c>
      <c r="P413" s="440">
        <v>2</v>
      </c>
      <c r="Q413" s="440">
        <v>98</v>
      </c>
      <c r="R413" s="509">
        <v>0.18181818181818182</v>
      </c>
      <c r="S413" s="441">
        <v>49</v>
      </c>
    </row>
    <row r="414" spans="1:19" ht="14.4" customHeight="1" x14ac:dyDescent="0.3">
      <c r="A414" s="436" t="s">
        <v>698</v>
      </c>
      <c r="B414" s="437" t="s">
        <v>699</v>
      </c>
      <c r="C414" s="437" t="s">
        <v>382</v>
      </c>
      <c r="D414" s="437" t="s">
        <v>692</v>
      </c>
      <c r="E414" s="437" t="s">
        <v>700</v>
      </c>
      <c r="F414" s="437" t="s">
        <v>731</v>
      </c>
      <c r="G414" s="437" t="s">
        <v>732</v>
      </c>
      <c r="H414" s="440">
        <v>4</v>
      </c>
      <c r="I414" s="440">
        <v>1504</v>
      </c>
      <c r="J414" s="437">
        <v>0.9715762273901809</v>
      </c>
      <c r="K414" s="437">
        <v>376</v>
      </c>
      <c r="L414" s="440">
        <v>4</v>
      </c>
      <c r="M414" s="440">
        <v>1548</v>
      </c>
      <c r="N414" s="437">
        <v>1</v>
      </c>
      <c r="O414" s="437">
        <v>387</v>
      </c>
      <c r="P414" s="440"/>
      <c r="Q414" s="440"/>
      <c r="R414" s="509"/>
      <c r="S414" s="441"/>
    </row>
    <row r="415" spans="1:19" ht="14.4" customHeight="1" x14ac:dyDescent="0.3">
      <c r="A415" s="436" t="s">
        <v>698</v>
      </c>
      <c r="B415" s="437" t="s">
        <v>699</v>
      </c>
      <c r="C415" s="437" t="s">
        <v>382</v>
      </c>
      <c r="D415" s="437" t="s">
        <v>692</v>
      </c>
      <c r="E415" s="437" t="s">
        <v>700</v>
      </c>
      <c r="F415" s="437" t="s">
        <v>733</v>
      </c>
      <c r="G415" s="437" t="s">
        <v>734</v>
      </c>
      <c r="H415" s="440">
        <v>5</v>
      </c>
      <c r="I415" s="440">
        <v>185</v>
      </c>
      <c r="J415" s="437">
        <v>1.6228070175438596</v>
      </c>
      <c r="K415" s="437">
        <v>37</v>
      </c>
      <c r="L415" s="440">
        <v>3</v>
      </c>
      <c r="M415" s="440">
        <v>114</v>
      </c>
      <c r="N415" s="437">
        <v>1</v>
      </c>
      <c r="O415" s="437">
        <v>38</v>
      </c>
      <c r="P415" s="440"/>
      <c r="Q415" s="440"/>
      <c r="R415" s="509"/>
      <c r="S415" s="441"/>
    </row>
    <row r="416" spans="1:19" ht="14.4" customHeight="1" x14ac:dyDescent="0.3">
      <c r="A416" s="436" t="s">
        <v>698</v>
      </c>
      <c r="B416" s="437" t="s">
        <v>699</v>
      </c>
      <c r="C416" s="437" t="s">
        <v>382</v>
      </c>
      <c r="D416" s="437" t="s">
        <v>692</v>
      </c>
      <c r="E416" s="437" t="s">
        <v>700</v>
      </c>
      <c r="F416" s="437" t="s">
        <v>735</v>
      </c>
      <c r="G416" s="437" t="s">
        <v>736</v>
      </c>
      <c r="H416" s="440">
        <v>1</v>
      </c>
      <c r="I416" s="440">
        <v>255</v>
      </c>
      <c r="J416" s="437"/>
      <c r="K416" s="437">
        <v>255</v>
      </c>
      <c r="L416" s="440"/>
      <c r="M416" s="440"/>
      <c r="N416" s="437"/>
      <c r="O416" s="437"/>
      <c r="P416" s="440"/>
      <c r="Q416" s="440"/>
      <c r="R416" s="509"/>
      <c r="S416" s="441"/>
    </row>
    <row r="417" spans="1:19" ht="14.4" customHeight="1" x14ac:dyDescent="0.3">
      <c r="A417" s="436" t="s">
        <v>698</v>
      </c>
      <c r="B417" s="437" t="s">
        <v>699</v>
      </c>
      <c r="C417" s="437" t="s">
        <v>382</v>
      </c>
      <c r="D417" s="437" t="s">
        <v>692</v>
      </c>
      <c r="E417" s="437" t="s">
        <v>700</v>
      </c>
      <c r="F417" s="437" t="s">
        <v>737</v>
      </c>
      <c r="G417" s="437" t="s">
        <v>738</v>
      </c>
      <c r="H417" s="440">
        <v>26</v>
      </c>
      <c r="I417" s="440">
        <v>17576</v>
      </c>
      <c r="J417" s="437">
        <v>0.99863636363636366</v>
      </c>
      <c r="K417" s="437">
        <v>676</v>
      </c>
      <c r="L417" s="440">
        <v>25</v>
      </c>
      <c r="M417" s="440">
        <v>17600</v>
      </c>
      <c r="N417" s="437">
        <v>1</v>
      </c>
      <c r="O417" s="437">
        <v>704</v>
      </c>
      <c r="P417" s="440">
        <v>2</v>
      </c>
      <c r="Q417" s="440">
        <v>1410</v>
      </c>
      <c r="R417" s="509">
        <v>8.0113636363636359E-2</v>
      </c>
      <c r="S417" s="441">
        <v>705</v>
      </c>
    </row>
    <row r="418" spans="1:19" ht="14.4" customHeight="1" x14ac:dyDescent="0.3">
      <c r="A418" s="436" t="s">
        <v>698</v>
      </c>
      <c r="B418" s="437" t="s">
        <v>699</v>
      </c>
      <c r="C418" s="437" t="s">
        <v>382</v>
      </c>
      <c r="D418" s="437" t="s">
        <v>692</v>
      </c>
      <c r="E418" s="437" t="s">
        <v>700</v>
      </c>
      <c r="F418" s="437" t="s">
        <v>739</v>
      </c>
      <c r="G418" s="437" t="s">
        <v>740</v>
      </c>
      <c r="H418" s="440">
        <v>6</v>
      </c>
      <c r="I418" s="440">
        <v>828</v>
      </c>
      <c r="J418" s="437">
        <v>1.8775510204081634</v>
      </c>
      <c r="K418" s="437">
        <v>138</v>
      </c>
      <c r="L418" s="440">
        <v>3</v>
      </c>
      <c r="M418" s="440">
        <v>441</v>
      </c>
      <c r="N418" s="437">
        <v>1</v>
      </c>
      <c r="O418" s="437">
        <v>147</v>
      </c>
      <c r="P418" s="440"/>
      <c r="Q418" s="440"/>
      <c r="R418" s="509"/>
      <c r="S418" s="441"/>
    </row>
    <row r="419" spans="1:19" ht="14.4" customHeight="1" x14ac:dyDescent="0.3">
      <c r="A419" s="436" t="s">
        <v>698</v>
      </c>
      <c r="B419" s="437" t="s">
        <v>699</v>
      </c>
      <c r="C419" s="437" t="s">
        <v>382</v>
      </c>
      <c r="D419" s="437" t="s">
        <v>692</v>
      </c>
      <c r="E419" s="437" t="s">
        <v>700</v>
      </c>
      <c r="F419" s="437" t="s">
        <v>741</v>
      </c>
      <c r="G419" s="437" t="s">
        <v>742</v>
      </c>
      <c r="H419" s="440">
        <v>25</v>
      </c>
      <c r="I419" s="440">
        <v>7125</v>
      </c>
      <c r="J419" s="437">
        <v>2.1306818181818183</v>
      </c>
      <c r="K419" s="437">
        <v>285</v>
      </c>
      <c r="L419" s="440">
        <v>11</v>
      </c>
      <c r="M419" s="440">
        <v>3344</v>
      </c>
      <c r="N419" s="437">
        <v>1</v>
      </c>
      <c r="O419" s="437">
        <v>304</v>
      </c>
      <c r="P419" s="440"/>
      <c r="Q419" s="440"/>
      <c r="R419" s="509"/>
      <c r="S419" s="441"/>
    </row>
    <row r="420" spans="1:19" ht="14.4" customHeight="1" x14ac:dyDescent="0.3">
      <c r="A420" s="436" t="s">
        <v>698</v>
      </c>
      <c r="B420" s="437" t="s">
        <v>699</v>
      </c>
      <c r="C420" s="437" t="s">
        <v>382</v>
      </c>
      <c r="D420" s="437" t="s">
        <v>692</v>
      </c>
      <c r="E420" s="437" t="s">
        <v>700</v>
      </c>
      <c r="F420" s="437" t="s">
        <v>745</v>
      </c>
      <c r="G420" s="437" t="s">
        <v>746</v>
      </c>
      <c r="H420" s="440">
        <v>30</v>
      </c>
      <c r="I420" s="440">
        <v>13860</v>
      </c>
      <c r="J420" s="437">
        <v>0.66801619433198378</v>
      </c>
      <c r="K420" s="437">
        <v>462</v>
      </c>
      <c r="L420" s="440">
        <v>42</v>
      </c>
      <c r="M420" s="440">
        <v>20748</v>
      </c>
      <c r="N420" s="437">
        <v>1</v>
      </c>
      <c r="O420" s="437">
        <v>494</v>
      </c>
      <c r="P420" s="440"/>
      <c r="Q420" s="440"/>
      <c r="R420" s="509"/>
      <c r="S420" s="441"/>
    </row>
    <row r="421" spans="1:19" ht="14.4" customHeight="1" x14ac:dyDescent="0.3">
      <c r="A421" s="436" t="s">
        <v>698</v>
      </c>
      <c r="B421" s="437" t="s">
        <v>699</v>
      </c>
      <c r="C421" s="437" t="s">
        <v>382</v>
      </c>
      <c r="D421" s="437" t="s">
        <v>692</v>
      </c>
      <c r="E421" s="437" t="s">
        <v>700</v>
      </c>
      <c r="F421" s="437" t="s">
        <v>747</v>
      </c>
      <c r="G421" s="437" t="s">
        <v>748</v>
      </c>
      <c r="H421" s="440">
        <v>50</v>
      </c>
      <c r="I421" s="440">
        <v>17800</v>
      </c>
      <c r="J421" s="437">
        <v>1.0933660933660934</v>
      </c>
      <c r="K421" s="437">
        <v>356</v>
      </c>
      <c r="L421" s="440">
        <v>44</v>
      </c>
      <c r="M421" s="440">
        <v>16280</v>
      </c>
      <c r="N421" s="437">
        <v>1</v>
      </c>
      <c r="O421" s="437">
        <v>370</v>
      </c>
      <c r="P421" s="440"/>
      <c r="Q421" s="440"/>
      <c r="R421" s="509"/>
      <c r="S421" s="441"/>
    </row>
    <row r="422" spans="1:19" ht="14.4" customHeight="1" x14ac:dyDescent="0.3">
      <c r="A422" s="436" t="s">
        <v>698</v>
      </c>
      <c r="B422" s="437" t="s">
        <v>699</v>
      </c>
      <c r="C422" s="437" t="s">
        <v>382</v>
      </c>
      <c r="D422" s="437" t="s">
        <v>692</v>
      </c>
      <c r="E422" s="437" t="s">
        <v>700</v>
      </c>
      <c r="F422" s="437" t="s">
        <v>753</v>
      </c>
      <c r="G422" s="437" t="s">
        <v>754</v>
      </c>
      <c r="H422" s="440">
        <v>8</v>
      </c>
      <c r="I422" s="440">
        <v>840</v>
      </c>
      <c r="J422" s="437">
        <v>0.84084084084084088</v>
      </c>
      <c r="K422" s="437">
        <v>105</v>
      </c>
      <c r="L422" s="440">
        <v>9</v>
      </c>
      <c r="M422" s="440">
        <v>999</v>
      </c>
      <c r="N422" s="437">
        <v>1</v>
      </c>
      <c r="O422" s="437">
        <v>111</v>
      </c>
      <c r="P422" s="440"/>
      <c r="Q422" s="440"/>
      <c r="R422" s="509"/>
      <c r="S422" s="441"/>
    </row>
    <row r="423" spans="1:19" ht="14.4" customHeight="1" x14ac:dyDescent="0.3">
      <c r="A423" s="436" t="s">
        <v>698</v>
      </c>
      <c r="B423" s="437" t="s">
        <v>699</v>
      </c>
      <c r="C423" s="437" t="s">
        <v>382</v>
      </c>
      <c r="D423" s="437" t="s">
        <v>692</v>
      </c>
      <c r="E423" s="437" t="s">
        <v>700</v>
      </c>
      <c r="F423" s="437" t="s">
        <v>755</v>
      </c>
      <c r="G423" s="437" t="s">
        <v>756</v>
      </c>
      <c r="H423" s="440"/>
      <c r="I423" s="440"/>
      <c r="J423" s="437"/>
      <c r="K423" s="437"/>
      <c r="L423" s="440">
        <v>2</v>
      </c>
      <c r="M423" s="440">
        <v>250</v>
      </c>
      <c r="N423" s="437">
        <v>1</v>
      </c>
      <c r="O423" s="437">
        <v>125</v>
      </c>
      <c r="P423" s="440"/>
      <c r="Q423" s="440"/>
      <c r="R423" s="509"/>
      <c r="S423" s="441"/>
    </row>
    <row r="424" spans="1:19" ht="14.4" customHeight="1" x14ac:dyDescent="0.3">
      <c r="A424" s="436" t="s">
        <v>698</v>
      </c>
      <c r="B424" s="437" t="s">
        <v>699</v>
      </c>
      <c r="C424" s="437" t="s">
        <v>382</v>
      </c>
      <c r="D424" s="437" t="s">
        <v>692</v>
      </c>
      <c r="E424" s="437" t="s">
        <v>700</v>
      </c>
      <c r="F424" s="437" t="s">
        <v>757</v>
      </c>
      <c r="G424" s="437" t="s">
        <v>758</v>
      </c>
      <c r="H424" s="440">
        <v>5</v>
      </c>
      <c r="I424" s="440">
        <v>2315</v>
      </c>
      <c r="J424" s="437">
        <v>0.77946127946127941</v>
      </c>
      <c r="K424" s="437">
        <v>463</v>
      </c>
      <c r="L424" s="440">
        <v>6</v>
      </c>
      <c r="M424" s="440">
        <v>2970</v>
      </c>
      <c r="N424" s="437">
        <v>1</v>
      </c>
      <c r="O424" s="437">
        <v>495</v>
      </c>
      <c r="P424" s="440"/>
      <c r="Q424" s="440"/>
      <c r="R424" s="509"/>
      <c r="S424" s="441"/>
    </row>
    <row r="425" spans="1:19" ht="14.4" customHeight="1" x14ac:dyDescent="0.3">
      <c r="A425" s="436" t="s">
        <v>698</v>
      </c>
      <c r="B425" s="437" t="s">
        <v>699</v>
      </c>
      <c r="C425" s="437" t="s">
        <v>382</v>
      </c>
      <c r="D425" s="437" t="s">
        <v>692</v>
      </c>
      <c r="E425" s="437" t="s">
        <v>700</v>
      </c>
      <c r="F425" s="437" t="s">
        <v>761</v>
      </c>
      <c r="G425" s="437" t="s">
        <v>762</v>
      </c>
      <c r="H425" s="440">
        <v>15</v>
      </c>
      <c r="I425" s="440">
        <v>6555</v>
      </c>
      <c r="J425" s="437">
        <v>1.3068181818181819</v>
      </c>
      <c r="K425" s="437">
        <v>437</v>
      </c>
      <c r="L425" s="440">
        <v>11</v>
      </c>
      <c r="M425" s="440">
        <v>5016</v>
      </c>
      <c r="N425" s="437">
        <v>1</v>
      </c>
      <c r="O425" s="437">
        <v>456</v>
      </c>
      <c r="P425" s="440"/>
      <c r="Q425" s="440"/>
      <c r="R425" s="509"/>
      <c r="S425" s="441"/>
    </row>
    <row r="426" spans="1:19" ht="14.4" customHeight="1" x14ac:dyDescent="0.3">
      <c r="A426" s="436" t="s">
        <v>698</v>
      </c>
      <c r="B426" s="437" t="s">
        <v>699</v>
      </c>
      <c r="C426" s="437" t="s">
        <v>382</v>
      </c>
      <c r="D426" s="437" t="s">
        <v>692</v>
      </c>
      <c r="E426" s="437" t="s">
        <v>700</v>
      </c>
      <c r="F426" s="437" t="s">
        <v>763</v>
      </c>
      <c r="G426" s="437" t="s">
        <v>764</v>
      </c>
      <c r="H426" s="440">
        <v>50</v>
      </c>
      <c r="I426" s="440">
        <v>2700</v>
      </c>
      <c r="J426" s="437">
        <v>0.46551724137931033</v>
      </c>
      <c r="K426" s="437">
        <v>54</v>
      </c>
      <c r="L426" s="440">
        <v>100</v>
      </c>
      <c r="M426" s="440">
        <v>5800</v>
      </c>
      <c r="N426" s="437">
        <v>1</v>
      </c>
      <c r="O426" s="437">
        <v>58</v>
      </c>
      <c r="P426" s="440"/>
      <c r="Q426" s="440"/>
      <c r="R426" s="509"/>
      <c r="S426" s="441"/>
    </row>
    <row r="427" spans="1:19" ht="14.4" customHeight="1" x14ac:dyDescent="0.3">
      <c r="A427" s="436" t="s">
        <v>698</v>
      </c>
      <c r="B427" s="437" t="s">
        <v>699</v>
      </c>
      <c r="C427" s="437" t="s">
        <v>382</v>
      </c>
      <c r="D427" s="437" t="s">
        <v>692</v>
      </c>
      <c r="E427" s="437" t="s">
        <v>700</v>
      </c>
      <c r="F427" s="437" t="s">
        <v>771</v>
      </c>
      <c r="G427" s="437" t="s">
        <v>772</v>
      </c>
      <c r="H427" s="440">
        <v>48</v>
      </c>
      <c r="I427" s="440">
        <v>8112</v>
      </c>
      <c r="J427" s="437">
        <v>1.598423645320197</v>
      </c>
      <c r="K427" s="437">
        <v>169</v>
      </c>
      <c r="L427" s="440">
        <v>29</v>
      </c>
      <c r="M427" s="440">
        <v>5075</v>
      </c>
      <c r="N427" s="437">
        <v>1</v>
      </c>
      <c r="O427" s="437">
        <v>175</v>
      </c>
      <c r="P427" s="440"/>
      <c r="Q427" s="440"/>
      <c r="R427" s="509"/>
      <c r="S427" s="441"/>
    </row>
    <row r="428" spans="1:19" ht="14.4" customHeight="1" x14ac:dyDescent="0.3">
      <c r="A428" s="436" t="s">
        <v>698</v>
      </c>
      <c r="B428" s="437" t="s">
        <v>699</v>
      </c>
      <c r="C428" s="437" t="s">
        <v>382</v>
      </c>
      <c r="D428" s="437" t="s">
        <v>692</v>
      </c>
      <c r="E428" s="437" t="s">
        <v>700</v>
      </c>
      <c r="F428" s="437" t="s">
        <v>773</v>
      </c>
      <c r="G428" s="437" t="s">
        <v>774</v>
      </c>
      <c r="H428" s="440">
        <v>173</v>
      </c>
      <c r="I428" s="440">
        <v>14013</v>
      </c>
      <c r="J428" s="437">
        <v>1.5700840336134454</v>
      </c>
      <c r="K428" s="437">
        <v>81</v>
      </c>
      <c r="L428" s="440">
        <v>105</v>
      </c>
      <c r="M428" s="440">
        <v>8925</v>
      </c>
      <c r="N428" s="437">
        <v>1</v>
      </c>
      <c r="O428" s="437">
        <v>85</v>
      </c>
      <c r="P428" s="440">
        <v>24</v>
      </c>
      <c r="Q428" s="440">
        <v>2040</v>
      </c>
      <c r="R428" s="509">
        <v>0.22857142857142856</v>
      </c>
      <c r="S428" s="441">
        <v>85</v>
      </c>
    </row>
    <row r="429" spans="1:19" ht="14.4" customHeight="1" x14ac:dyDescent="0.3">
      <c r="A429" s="436" t="s">
        <v>698</v>
      </c>
      <c r="B429" s="437" t="s">
        <v>699</v>
      </c>
      <c r="C429" s="437" t="s">
        <v>382</v>
      </c>
      <c r="D429" s="437" t="s">
        <v>692</v>
      </c>
      <c r="E429" s="437" t="s">
        <v>700</v>
      </c>
      <c r="F429" s="437" t="s">
        <v>779</v>
      </c>
      <c r="G429" s="437" t="s">
        <v>780</v>
      </c>
      <c r="H429" s="440"/>
      <c r="I429" s="440"/>
      <c r="J429" s="437"/>
      <c r="K429" s="437"/>
      <c r="L429" s="440">
        <v>3</v>
      </c>
      <c r="M429" s="440">
        <v>87</v>
      </c>
      <c r="N429" s="437">
        <v>1</v>
      </c>
      <c r="O429" s="437">
        <v>29</v>
      </c>
      <c r="P429" s="440"/>
      <c r="Q429" s="440"/>
      <c r="R429" s="509"/>
      <c r="S429" s="441"/>
    </row>
    <row r="430" spans="1:19" ht="14.4" customHeight="1" x14ac:dyDescent="0.3">
      <c r="A430" s="436" t="s">
        <v>698</v>
      </c>
      <c r="B430" s="437" t="s">
        <v>699</v>
      </c>
      <c r="C430" s="437" t="s">
        <v>382</v>
      </c>
      <c r="D430" s="437" t="s">
        <v>692</v>
      </c>
      <c r="E430" s="437" t="s">
        <v>700</v>
      </c>
      <c r="F430" s="437" t="s">
        <v>783</v>
      </c>
      <c r="G430" s="437" t="s">
        <v>784</v>
      </c>
      <c r="H430" s="440">
        <v>20</v>
      </c>
      <c r="I430" s="440">
        <v>3400</v>
      </c>
      <c r="J430" s="437">
        <v>2.1464646464646466</v>
      </c>
      <c r="K430" s="437">
        <v>170</v>
      </c>
      <c r="L430" s="440">
        <v>9</v>
      </c>
      <c r="M430" s="440">
        <v>1584</v>
      </c>
      <c r="N430" s="437">
        <v>1</v>
      </c>
      <c r="O430" s="437">
        <v>176</v>
      </c>
      <c r="P430" s="440">
        <v>4</v>
      </c>
      <c r="Q430" s="440">
        <v>704</v>
      </c>
      <c r="R430" s="509">
        <v>0.44444444444444442</v>
      </c>
      <c r="S430" s="441">
        <v>176</v>
      </c>
    </row>
    <row r="431" spans="1:19" ht="14.4" customHeight="1" x14ac:dyDescent="0.3">
      <c r="A431" s="436" t="s">
        <v>698</v>
      </c>
      <c r="B431" s="437" t="s">
        <v>699</v>
      </c>
      <c r="C431" s="437" t="s">
        <v>382</v>
      </c>
      <c r="D431" s="437" t="s">
        <v>692</v>
      </c>
      <c r="E431" s="437" t="s">
        <v>700</v>
      </c>
      <c r="F431" s="437" t="s">
        <v>787</v>
      </c>
      <c r="G431" s="437" t="s">
        <v>788</v>
      </c>
      <c r="H431" s="440">
        <v>43</v>
      </c>
      <c r="I431" s="440">
        <v>10621</v>
      </c>
      <c r="J431" s="437">
        <v>1.223758497522756</v>
      </c>
      <c r="K431" s="437">
        <v>247</v>
      </c>
      <c r="L431" s="440">
        <v>33</v>
      </c>
      <c r="M431" s="440">
        <v>8679</v>
      </c>
      <c r="N431" s="437">
        <v>1</v>
      </c>
      <c r="O431" s="437">
        <v>263</v>
      </c>
      <c r="P431" s="440">
        <v>6</v>
      </c>
      <c r="Q431" s="440">
        <v>1584</v>
      </c>
      <c r="R431" s="509">
        <v>0.18250950570342206</v>
      </c>
      <c r="S431" s="441">
        <v>264</v>
      </c>
    </row>
    <row r="432" spans="1:19" ht="14.4" customHeight="1" x14ac:dyDescent="0.3">
      <c r="A432" s="436" t="s">
        <v>698</v>
      </c>
      <c r="B432" s="437" t="s">
        <v>699</v>
      </c>
      <c r="C432" s="437" t="s">
        <v>382</v>
      </c>
      <c r="D432" s="437" t="s">
        <v>692</v>
      </c>
      <c r="E432" s="437" t="s">
        <v>700</v>
      </c>
      <c r="F432" s="437" t="s">
        <v>789</v>
      </c>
      <c r="G432" s="437" t="s">
        <v>790</v>
      </c>
      <c r="H432" s="440"/>
      <c r="I432" s="440"/>
      <c r="J432" s="437"/>
      <c r="K432" s="437"/>
      <c r="L432" s="440">
        <v>1</v>
      </c>
      <c r="M432" s="440">
        <v>2130</v>
      </c>
      <c r="N432" s="437">
        <v>1</v>
      </c>
      <c r="O432" s="437">
        <v>2130</v>
      </c>
      <c r="P432" s="440"/>
      <c r="Q432" s="440"/>
      <c r="R432" s="509"/>
      <c r="S432" s="441"/>
    </row>
    <row r="433" spans="1:19" ht="14.4" customHeight="1" x14ac:dyDescent="0.3">
      <c r="A433" s="436" t="s">
        <v>698</v>
      </c>
      <c r="B433" s="437" t="s">
        <v>699</v>
      </c>
      <c r="C433" s="437" t="s">
        <v>382</v>
      </c>
      <c r="D433" s="437" t="s">
        <v>692</v>
      </c>
      <c r="E433" s="437" t="s">
        <v>700</v>
      </c>
      <c r="F433" s="437" t="s">
        <v>791</v>
      </c>
      <c r="G433" s="437" t="s">
        <v>792</v>
      </c>
      <c r="H433" s="440">
        <v>1</v>
      </c>
      <c r="I433" s="440">
        <v>226</v>
      </c>
      <c r="J433" s="437"/>
      <c r="K433" s="437">
        <v>226</v>
      </c>
      <c r="L433" s="440"/>
      <c r="M433" s="440"/>
      <c r="N433" s="437"/>
      <c r="O433" s="437"/>
      <c r="P433" s="440"/>
      <c r="Q433" s="440"/>
      <c r="R433" s="509"/>
      <c r="S433" s="441"/>
    </row>
    <row r="434" spans="1:19" ht="14.4" customHeight="1" x14ac:dyDescent="0.3">
      <c r="A434" s="436" t="s">
        <v>698</v>
      </c>
      <c r="B434" s="437" t="s">
        <v>699</v>
      </c>
      <c r="C434" s="437" t="s">
        <v>382</v>
      </c>
      <c r="D434" s="437" t="s">
        <v>692</v>
      </c>
      <c r="E434" s="437" t="s">
        <v>700</v>
      </c>
      <c r="F434" s="437" t="s">
        <v>793</v>
      </c>
      <c r="G434" s="437" t="s">
        <v>794</v>
      </c>
      <c r="H434" s="440"/>
      <c r="I434" s="440"/>
      <c r="J434" s="437"/>
      <c r="K434" s="437"/>
      <c r="L434" s="440">
        <v>1</v>
      </c>
      <c r="M434" s="440">
        <v>423</v>
      </c>
      <c r="N434" s="437">
        <v>1</v>
      </c>
      <c r="O434" s="437">
        <v>423</v>
      </c>
      <c r="P434" s="440"/>
      <c r="Q434" s="440"/>
      <c r="R434" s="509"/>
      <c r="S434" s="441"/>
    </row>
    <row r="435" spans="1:19" ht="14.4" customHeight="1" x14ac:dyDescent="0.3">
      <c r="A435" s="436" t="s">
        <v>698</v>
      </c>
      <c r="B435" s="437" t="s">
        <v>699</v>
      </c>
      <c r="C435" s="437" t="s">
        <v>382</v>
      </c>
      <c r="D435" s="437" t="s">
        <v>692</v>
      </c>
      <c r="E435" s="437" t="s">
        <v>700</v>
      </c>
      <c r="F435" s="437" t="s">
        <v>795</v>
      </c>
      <c r="G435" s="437" t="s">
        <v>796</v>
      </c>
      <c r="H435" s="440"/>
      <c r="I435" s="440"/>
      <c r="J435" s="437"/>
      <c r="K435" s="437"/>
      <c r="L435" s="440">
        <v>1</v>
      </c>
      <c r="M435" s="440">
        <v>847</v>
      </c>
      <c r="N435" s="437">
        <v>1</v>
      </c>
      <c r="O435" s="437">
        <v>847</v>
      </c>
      <c r="P435" s="440"/>
      <c r="Q435" s="440"/>
      <c r="R435" s="509"/>
      <c r="S435" s="441"/>
    </row>
    <row r="436" spans="1:19" ht="14.4" customHeight="1" x14ac:dyDescent="0.3">
      <c r="A436" s="436" t="s">
        <v>698</v>
      </c>
      <c r="B436" s="437" t="s">
        <v>699</v>
      </c>
      <c r="C436" s="437" t="s">
        <v>382</v>
      </c>
      <c r="D436" s="437" t="s">
        <v>692</v>
      </c>
      <c r="E436" s="437" t="s">
        <v>700</v>
      </c>
      <c r="F436" s="437" t="s">
        <v>802</v>
      </c>
      <c r="G436" s="437" t="s">
        <v>803</v>
      </c>
      <c r="H436" s="440">
        <v>1</v>
      </c>
      <c r="I436" s="440">
        <v>269</v>
      </c>
      <c r="J436" s="437"/>
      <c r="K436" s="437">
        <v>269</v>
      </c>
      <c r="L436" s="440"/>
      <c r="M436" s="440"/>
      <c r="N436" s="437"/>
      <c r="O436" s="437"/>
      <c r="P436" s="440"/>
      <c r="Q436" s="440"/>
      <c r="R436" s="509"/>
      <c r="S436" s="441"/>
    </row>
    <row r="437" spans="1:19" ht="14.4" customHeight="1" x14ac:dyDescent="0.3">
      <c r="A437" s="436" t="s">
        <v>698</v>
      </c>
      <c r="B437" s="437" t="s">
        <v>699</v>
      </c>
      <c r="C437" s="437" t="s">
        <v>382</v>
      </c>
      <c r="D437" s="437" t="s">
        <v>692</v>
      </c>
      <c r="E437" s="437" t="s">
        <v>700</v>
      </c>
      <c r="F437" s="437" t="s">
        <v>804</v>
      </c>
      <c r="G437" s="437" t="s">
        <v>805</v>
      </c>
      <c r="H437" s="440"/>
      <c r="I437" s="440"/>
      <c r="J437" s="437"/>
      <c r="K437" s="437"/>
      <c r="L437" s="440">
        <v>1</v>
      </c>
      <c r="M437" s="440">
        <v>1096</v>
      </c>
      <c r="N437" s="437">
        <v>1</v>
      </c>
      <c r="O437" s="437">
        <v>1096</v>
      </c>
      <c r="P437" s="440"/>
      <c r="Q437" s="440"/>
      <c r="R437" s="509"/>
      <c r="S437" s="441"/>
    </row>
    <row r="438" spans="1:19" ht="14.4" customHeight="1" x14ac:dyDescent="0.3">
      <c r="A438" s="436" t="s">
        <v>698</v>
      </c>
      <c r="B438" s="437" t="s">
        <v>699</v>
      </c>
      <c r="C438" s="437" t="s">
        <v>382</v>
      </c>
      <c r="D438" s="437" t="s">
        <v>692</v>
      </c>
      <c r="E438" s="437" t="s">
        <v>700</v>
      </c>
      <c r="F438" s="437" t="s">
        <v>806</v>
      </c>
      <c r="G438" s="437" t="s">
        <v>807</v>
      </c>
      <c r="H438" s="440"/>
      <c r="I438" s="440"/>
      <c r="J438" s="437"/>
      <c r="K438" s="437"/>
      <c r="L438" s="440"/>
      <c r="M438" s="440"/>
      <c r="N438" s="437"/>
      <c r="O438" s="437"/>
      <c r="P438" s="440">
        <v>2</v>
      </c>
      <c r="Q438" s="440">
        <v>214</v>
      </c>
      <c r="R438" s="509"/>
      <c r="S438" s="441">
        <v>107</v>
      </c>
    </row>
    <row r="439" spans="1:19" ht="14.4" customHeight="1" x14ac:dyDescent="0.3">
      <c r="A439" s="436" t="s">
        <v>698</v>
      </c>
      <c r="B439" s="437" t="s">
        <v>699</v>
      </c>
      <c r="C439" s="437" t="s">
        <v>382</v>
      </c>
      <c r="D439" s="437" t="s">
        <v>692</v>
      </c>
      <c r="E439" s="437" t="s">
        <v>700</v>
      </c>
      <c r="F439" s="437" t="s">
        <v>808</v>
      </c>
      <c r="G439" s="437" t="s">
        <v>809</v>
      </c>
      <c r="H439" s="440"/>
      <c r="I439" s="440"/>
      <c r="J439" s="437"/>
      <c r="K439" s="437"/>
      <c r="L439" s="440">
        <v>3</v>
      </c>
      <c r="M439" s="440">
        <v>942</v>
      </c>
      <c r="N439" s="437">
        <v>1</v>
      </c>
      <c r="O439" s="437">
        <v>314</v>
      </c>
      <c r="P439" s="440"/>
      <c r="Q439" s="440"/>
      <c r="R439" s="509"/>
      <c r="S439" s="441"/>
    </row>
    <row r="440" spans="1:19" ht="14.4" customHeight="1" x14ac:dyDescent="0.3">
      <c r="A440" s="436" t="s">
        <v>698</v>
      </c>
      <c r="B440" s="437" t="s">
        <v>699</v>
      </c>
      <c r="C440" s="437" t="s">
        <v>382</v>
      </c>
      <c r="D440" s="437" t="s">
        <v>693</v>
      </c>
      <c r="E440" s="437" t="s">
        <v>700</v>
      </c>
      <c r="F440" s="437" t="s">
        <v>701</v>
      </c>
      <c r="G440" s="437" t="s">
        <v>702</v>
      </c>
      <c r="H440" s="440">
        <v>20</v>
      </c>
      <c r="I440" s="440">
        <v>1080</v>
      </c>
      <c r="J440" s="437">
        <v>3.103448275862069</v>
      </c>
      <c r="K440" s="437">
        <v>54</v>
      </c>
      <c r="L440" s="440">
        <v>6</v>
      </c>
      <c r="M440" s="440">
        <v>348</v>
      </c>
      <c r="N440" s="437">
        <v>1</v>
      </c>
      <c r="O440" s="437">
        <v>58</v>
      </c>
      <c r="P440" s="440">
        <v>4</v>
      </c>
      <c r="Q440" s="440">
        <v>232</v>
      </c>
      <c r="R440" s="509">
        <v>0.66666666666666663</v>
      </c>
      <c r="S440" s="441">
        <v>58</v>
      </c>
    </row>
    <row r="441" spans="1:19" ht="14.4" customHeight="1" x14ac:dyDescent="0.3">
      <c r="A441" s="436" t="s">
        <v>698</v>
      </c>
      <c r="B441" s="437" t="s">
        <v>699</v>
      </c>
      <c r="C441" s="437" t="s">
        <v>382</v>
      </c>
      <c r="D441" s="437" t="s">
        <v>693</v>
      </c>
      <c r="E441" s="437" t="s">
        <v>700</v>
      </c>
      <c r="F441" s="437" t="s">
        <v>711</v>
      </c>
      <c r="G441" s="437" t="s">
        <v>712</v>
      </c>
      <c r="H441" s="440">
        <v>70</v>
      </c>
      <c r="I441" s="440">
        <v>12040</v>
      </c>
      <c r="J441" s="437">
        <v>1.1800450847789865</v>
      </c>
      <c r="K441" s="437">
        <v>172</v>
      </c>
      <c r="L441" s="440">
        <v>57</v>
      </c>
      <c r="M441" s="440">
        <v>10203</v>
      </c>
      <c r="N441" s="437">
        <v>1</v>
      </c>
      <c r="O441" s="437">
        <v>179</v>
      </c>
      <c r="P441" s="440">
        <v>25</v>
      </c>
      <c r="Q441" s="440">
        <v>4500</v>
      </c>
      <c r="R441" s="509">
        <v>0.44104675095560131</v>
      </c>
      <c r="S441" s="441">
        <v>180</v>
      </c>
    </row>
    <row r="442" spans="1:19" ht="14.4" customHeight="1" x14ac:dyDescent="0.3">
      <c r="A442" s="436" t="s">
        <v>698</v>
      </c>
      <c r="B442" s="437" t="s">
        <v>699</v>
      </c>
      <c r="C442" s="437" t="s">
        <v>382</v>
      </c>
      <c r="D442" s="437" t="s">
        <v>693</v>
      </c>
      <c r="E442" s="437" t="s">
        <v>700</v>
      </c>
      <c r="F442" s="437" t="s">
        <v>713</v>
      </c>
      <c r="G442" s="437" t="s">
        <v>714</v>
      </c>
      <c r="H442" s="440">
        <v>2</v>
      </c>
      <c r="I442" s="440">
        <v>1066</v>
      </c>
      <c r="J442" s="437"/>
      <c r="K442" s="437">
        <v>533</v>
      </c>
      <c r="L442" s="440"/>
      <c r="M442" s="440"/>
      <c r="N442" s="437"/>
      <c r="O442" s="437"/>
      <c r="P442" s="440">
        <v>2</v>
      </c>
      <c r="Q442" s="440">
        <v>1138</v>
      </c>
      <c r="R442" s="509"/>
      <c r="S442" s="441">
        <v>569</v>
      </c>
    </row>
    <row r="443" spans="1:19" ht="14.4" customHeight="1" x14ac:dyDescent="0.3">
      <c r="A443" s="436" t="s">
        <v>698</v>
      </c>
      <c r="B443" s="437" t="s">
        <v>699</v>
      </c>
      <c r="C443" s="437" t="s">
        <v>382</v>
      </c>
      <c r="D443" s="437" t="s">
        <v>693</v>
      </c>
      <c r="E443" s="437" t="s">
        <v>700</v>
      </c>
      <c r="F443" s="437" t="s">
        <v>715</v>
      </c>
      <c r="G443" s="437" t="s">
        <v>716</v>
      </c>
      <c r="H443" s="440">
        <v>34</v>
      </c>
      <c r="I443" s="440">
        <v>10948</v>
      </c>
      <c r="J443" s="437">
        <v>0.86001571091908879</v>
      </c>
      <c r="K443" s="437">
        <v>322</v>
      </c>
      <c r="L443" s="440">
        <v>38</v>
      </c>
      <c r="M443" s="440">
        <v>12730</v>
      </c>
      <c r="N443" s="437">
        <v>1</v>
      </c>
      <c r="O443" s="437">
        <v>335</v>
      </c>
      <c r="P443" s="440">
        <v>24</v>
      </c>
      <c r="Q443" s="440">
        <v>8064</v>
      </c>
      <c r="R443" s="509">
        <v>0.6334642576590731</v>
      </c>
      <c r="S443" s="441">
        <v>336</v>
      </c>
    </row>
    <row r="444" spans="1:19" ht="14.4" customHeight="1" x14ac:dyDescent="0.3">
      <c r="A444" s="436" t="s">
        <v>698</v>
      </c>
      <c r="B444" s="437" t="s">
        <v>699</v>
      </c>
      <c r="C444" s="437" t="s">
        <v>382</v>
      </c>
      <c r="D444" s="437" t="s">
        <v>693</v>
      </c>
      <c r="E444" s="437" t="s">
        <v>700</v>
      </c>
      <c r="F444" s="437" t="s">
        <v>717</v>
      </c>
      <c r="G444" s="437" t="s">
        <v>718</v>
      </c>
      <c r="H444" s="440">
        <v>9</v>
      </c>
      <c r="I444" s="440">
        <v>3951</v>
      </c>
      <c r="J444" s="437">
        <v>0.71888646288209612</v>
      </c>
      <c r="K444" s="437">
        <v>439</v>
      </c>
      <c r="L444" s="440">
        <v>12</v>
      </c>
      <c r="M444" s="440">
        <v>5496</v>
      </c>
      <c r="N444" s="437">
        <v>1</v>
      </c>
      <c r="O444" s="437">
        <v>458</v>
      </c>
      <c r="P444" s="440">
        <v>4</v>
      </c>
      <c r="Q444" s="440">
        <v>1836</v>
      </c>
      <c r="R444" s="509">
        <v>0.33406113537117904</v>
      </c>
      <c r="S444" s="441">
        <v>459</v>
      </c>
    </row>
    <row r="445" spans="1:19" ht="14.4" customHeight="1" x14ac:dyDescent="0.3">
      <c r="A445" s="436" t="s">
        <v>698</v>
      </c>
      <c r="B445" s="437" t="s">
        <v>699</v>
      </c>
      <c r="C445" s="437" t="s">
        <v>382</v>
      </c>
      <c r="D445" s="437" t="s">
        <v>693</v>
      </c>
      <c r="E445" s="437" t="s">
        <v>700</v>
      </c>
      <c r="F445" s="437" t="s">
        <v>719</v>
      </c>
      <c r="G445" s="437" t="s">
        <v>720</v>
      </c>
      <c r="H445" s="440">
        <v>490</v>
      </c>
      <c r="I445" s="440">
        <v>167090</v>
      </c>
      <c r="J445" s="437">
        <v>1.318919857601806</v>
      </c>
      <c r="K445" s="437">
        <v>341</v>
      </c>
      <c r="L445" s="440">
        <v>363</v>
      </c>
      <c r="M445" s="440">
        <v>126687</v>
      </c>
      <c r="N445" s="437">
        <v>1</v>
      </c>
      <c r="O445" s="437">
        <v>349</v>
      </c>
      <c r="P445" s="440">
        <v>133</v>
      </c>
      <c r="Q445" s="440">
        <v>46417</v>
      </c>
      <c r="R445" s="509">
        <v>0.36639118457300274</v>
      </c>
      <c r="S445" s="441">
        <v>349</v>
      </c>
    </row>
    <row r="446" spans="1:19" ht="14.4" customHeight="1" x14ac:dyDescent="0.3">
      <c r="A446" s="436" t="s">
        <v>698</v>
      </c>
      <c r="B446" s="437" t="s">
        <v>699</v>
      </c>
      <c r="C446" s="437" t="s">
        <v>382</v>
      </c>
      <c r="D446" s="437" t="s">
        <v>693</v>
      </c>
      <c r="E446" s="437" t="s">
        <v>700</v>
      </c>
      <c r="F446" s="437" t="s">
        <v>725</v>
      </c>
      <c r="G446" s="437" t="s">
        <v>726</v>
      </c>
      <c r="H446" s="440"/>
      <c r="I446" s="440"/>
      <c r="J446" s="437"/>
      <c r="K446" s="437"/>
      <c r="L446" s="440"/>
      <c r="M446" s="440"/>
      <c r="N446" s="437"/>
      <c r="O446" s="437"/>
      <c r="P446" s="440">
        <v>1</v>
      </c>
      <c r="Q446" s="440">
        <v>6231</v>
      </c>
      <c r="R446" s="509"/>
      <c r="S446" s="441">
        <v>6231</v>
      </c>
    </row>
    <row r="447" spans="1:19" ht="14.4" customHeight="1" x14ac:dyDescent="0.3">
      <c r="A447" s="436" t="s">
        <v>698</v>
      </c>
      <c r="B447" s="437" t="s">
        <v>699</v>
      </c>
      <c r="C447" s="437" t="s">
        <v>382</v>
      </c>
      <c r="D447" s="437" t="s">
        <v>693</v>
      </c>
      <c r="E447" s="437" t="s">
        <v>700</v>
      </c>
      <c r="F447" s="437" t="s">
        <v>741</v>
      </c>
      <c r="G447" s="437" t="s">
        <v>742</v>
      </c>
      <c r="H447" s="440">
        <v>3</v>
      </c>
      <c r="I447" s="440">
        <v>855</v>
      </c>
      <c r="J447" s="437">
        <v>0.9375</v>
      </c>
      <c r="K447" s="437">
        <v>285</v>
      </c>
      <c r="L447" s="440">
        <v>3</v>
      </c>
      <c r="M447" s="440">
        <v>912</v>
      </c>
      <c r="N447" s="437">
        <v>1</v>
      </c>
      <c r="O447" s="437">
        <v>304</v>
      </c>
      <c r="P447" s="440"/>
      <c r="Q447" s="440"/>
      <c r="R447" s="509"/>
      <c r="S447" s="441"/>
    </row>
    <row r="448" spans="1:19" ht="14.4" customHeight="1" x14ac:dyDescent="0.3">
      <c r="A448" s="436" t="s">
        <v>698</v>
      </c>
      <c r="B448" s="437" t="s">
        <v>699</v>
      </c>
      <c r="C448" s="437" t="s">
        <v>382</v>
      </c>
      <c r="D448" s="437" t="s">
        <v>693</v>
      </c>
      <c r="E448" s="437" t="s">
        <v>700</v>
      </c>
      <c r="F448" s="437" t="s">
        <v>745</v>
      </c>
      <c r="G448" s="437" t="s">
        <v>746</v>
      </c>
      <c r="H448" s="440">
        <v>6</v>
      </c>
      <c r="I448" s="440">
        <v>2772</v>
      </c>
      <c r="J448" s="437">
        <v>2.8056680161943319</v>
      </c>
      <c r="K448" s="437">
        <v>462</v>
      </c>
      <c r="L448" s="440">
        <v>2</v>
      </c>
      <c r="M448" s="440">
        <v>988</v>
      </c>
      <c r="N448" s="437">
        <v>1</v>
      </c>
      <c r="O448" s="437">
        <v>494</v>
      </c>
      <c r="P448" s="440">
        <v>2</v>
      </c>
      <c r="Q448" s="440">
        <v>988</v>
      </c>
      <c r="R448" s="509">
        <v>1</v>
      </c>
      <c r="S448" s="441">
        <v>494</v>
      </c>
    </row>
    <row r="449" spans="1:19" ht="14.4" customHeight="1" x14ac:dyDescent="0.3">
      <c r="A449" s="436" t="s">
        <v>698</v>
      </c>
      <c r="B449" s="437" t="s">
        <v>699</v>
      </c>
      <c r="C449" s="437" t="s">
        <v>382</v>
      </c>
      <c r="D449" s="437" t="s">
        <v>693</v>
      </c>
      <c r="E449" s="437" t="s">
        <v>700</v>
      </c>
      <c r="F449" s="437" t="s">
        <v>747</v>
      </c>
      <c r="G449" s="437" t="s">
        <v>748</v>
      </c>
      <c r="H449" s="440">
        <v>9</v>
      </c>
      <c r="I449" s="440">
        <v>3204</v>
      </c>
      <c r="J449" s="437">
        <v>2.8864864864864863</v>
      </c>
      <c r="K449" s="437">
        <v>356</v>
      </c>
      <c r="L449" s="440">
        <v>3</v>
      </c>
      <c r="M449" s="440">
        <v>1110</v>
      </c>
      <c r="N449" s="437">
        <v>1</v>
      </c>
      <c r="O449" s="437">
        <v>370</v>
      </c>
      <c r="P449" s="440">
        <v>2</v>
      </c>
      <c r="Q449" s="440">
        <v>740</v>
      </c>
      <c r="R449" s="509">
        <v>0.66666666666666663</v>
      </c>
      <c r="S449" s="441">
        <v>370</v>
      </c>
    </row>
    <row r="450" spans="1:19" ht="14.4" customHeight="1" x14ac:dyDescent="0.3">
      <c r="A450" s="436" t="s">
        <v>698</v>
      </c>
      <c r="B450" s="437" t="s">
        <v>699</v>
      </c>
      <c r="C450" s="437" t="s">
        <v>382</v>
      </c>
      <c r="D450" s="437" t="s">
        <v>693</v>
      </c>
      <c r="E450" s="437" t="s">
        <v>700</v>
      </c>
      <c r="F450" s="437" t="s">
        <v>749</v>
      </c>
      <c r="G450" s="437" t="s">
        <v>750</v>
      </c>
      <c r="H450" s="440">
        <v>68</v>
      </c>
      <c r="I450" s="440">
        <v>198356</v>
      </c>
      <c r="J450" s="437">
        <v>1.3308910359634998</v>
      </c>
      <c r="K450" s="437">
        <v>2917</v>
      </c>
      <c r="L450" s="440">
        <v>48</v>
      </c>
      <c r="M450" s="440">
        <v>149040</v>
      </c>
      <c r="N450" s="437">
        <v>1</v>
      </c>
      <c r="O450" s="437">
        <v>3105</v>
      </c>
      <c r="P450" s="440">
        <v>16</v>
      </c>
      <c r="Q450" s="440">
        <v>49728</v>
      </c>
      <c r="R450" s="509">
        <v>0.33365539452495974</v>
      </c>
      <c r="S450" s="441">
        <v>3108</v>
      </c>
    </row>
    <row r="451" spans="1:19" ht="14.4" customHeight="1" x14ac:dyDescent="0.3">
      <c r="A451" s="436" t="s">
        <v>698</v>
      </c>
      <c r="B451" s="437" t="s">
        <v>699</v>
      </c>
      <c r="C451" s="437" t="s">
        <v>382</v>
      </c>
      <c r="D451" s="437" t="s">
        <v>693</v>
      </c>
      <c r="E451" s="437" t="s">
        <v>700</v>
      </c>
      <c r="F451" s="437" t="s">
        <v>753</v>
      </c>
      <c r="G451" s="437" t="s">
        <v>754</v>
      </c>
      <c r="H451" s="440">
        <v>6</v>
      </c>
      <c r="I451" s="440">
        <v>630</v>
      </c>
      <c r="J451" s="437">
        <v>2.8378378378378377</v>
      </c>
      <c r="K451" s="437">
        <v>105</v>
      </c>
      <c r="L451" s="440">
        <v>2</v>
      </c>
      <c r="M451" s="440">
        <v>222</v>
      </c>
      <c r="N451" s="437">
        <v>1</v>
      </c>
      <c r="O451" s="437">
        <v>111</v>
      </c>
      <c r="P451" s="440"/>
      <c r="Q451" s="440"/>
      <c r="R451" s="509"/>
      <c r="S451" s="441"/>
    </row>
    <row r="452" spans="1:19" ht="14.4" customHeight="1" x14ac:dyDescent="0.3">
      <c r="A452" s="436" t="s">
        <v>698</v>
      </c>
      <c r="B452" s="437" t="s">
        <v>699</v>
      </c>
      <c r="C452" s="437" t="s">
        <v>382</v>
      </c>
      <c r="D452" s="437" t="s">
        <v>693</v>
      </c>
      <c r="E452" s="437" t="s">
        <v>700</v>
      </c>
      <c r="F452" s="437" t="s">
        <v>759</v>
      </c>
      <c r="G452" s="437" t="s">
        <v>760</v>
      </c>
      <c r="H452" s="440">
        <v>5</v>
      </c>
      <c r="I452" s="440">
        <v>6340</v>
      </c>
      <c r="J452" s="437">
        <v>0.98830865159781767</v>
      </c>
      <c r="K452" s="437">
        <v>1268</v>
      </c>
      <c r="L452" s="440">
        <v>5</v>
      </c>
      <c r="M452" s="440">
        <v>6415</v>
      </c>
      <c r="N452" s="437">
        <v>1</v>
      </c>
      <c r="O452" s="437">
        <v>1283</v>
      </c>
      <c r="P452" s="440"/>
      <c r="Q452" s="440"/>
      <c r="R452" s="509"/>
      <c r="S452" s="441"/>
    </row>
    <row r="453" spans="1:19" ht="14.4" customHeight="1" x14ac:dyDescent="0.3">
      <c r="A453" s="436" t="s">
        <v>698</v>
      </c>
      <c r="B453" s="437" t="s">
        <v>699</v>
      </c>
      <c r="C453" s="437" t="s">
        <v>382</v>
      </c>
      <c r="D453" s="437" t="s">
        <v>693</v>
      </c>
      <c r="E453" s="437" t="s">
        <v>700</v>
      </c>
      <c r="F453" s="437" t="s">
        <v>761</v>
      </c>
      <c r="G453" s="437" t="s">
        <v>762</v>
      </c>
      <c r="H453" s="440">
        <v>56</v>
      </c>
      <c r="I453" s="440">
        <v>24472</v>
      </c>
      <c r="J453" s="437">
        <v>0.89444444444444449</v>
      </c>
      <c r="K453" s="437">
        <v>437</v>
      </c>
      <c r="L453" s="440">
        <v>60</v>
      </c>
      <c r="M453" s="440">
        <v>27360</v>
      </c>
      <c r="N453" s="437">
        <v>1</v>
      </c>
      <c r="O453" s="437">
        <v>456</v>
      </c>
      <c r="P453" s="440">
        <v>37</v>
      </c>
      <c r="Q453" s="440">
        <v>16872</v>
      </c>
      <c r="R453" s="509">
        <v>0.6166666666666667</v>
      </c>
      <c r="S453" s="441">
        <v>456</v>
      </c>
    </row>
    <row r="454" spans="1:19" ht="14.4" customHeight="1" x14ac:dyDescent="0.3">
      <c r="A454" s="436" t="s">
        <v>698</v>
      </c>
      <c r="B454" s="437" t="s">
        <v>699</v>
      </c>
      <c r="C454" s="437" t="s">
        <v>382</v>
      </c>
      <c r="D454" s="437" t="s">
        <v>693</v>
      </c>
      <c r="E454" s="437" t="s">
        <v>700</v>
      </c>
      <c r="F454" s="437" t="s">
        <v>763</v>
      </c>
      <c r="G454" s="437" t="s">
        <v>764</v>
      </c>
      <c r="H454" s="440">
        <v>2</v>
      </c>
      <c r="I454" s="440">
        <v>108</v>
      </c>
      <c r="J454" s="437">
        <v>0.46551724137931033</v>
      </c>
      <c r="K454" s="437">
        <v>54</v>
      </c>
      <c r="L454" s="440">
        <v>4</v>
      </c>
      <c r="M454" s="440">
        <v>232</v>
      </c>
      <c r="N454" s="437">
        <v>1</v>
      </c>
      <c r="O454" s="437">
        <v>58</v>
      </c>
      <c r="P454" s="440"/>
      <c r="Q454" s="440"/>
      <c r="R454" s="509"/>
      <c r="S454" s="441"/>
    </row>
    <row r="455" spans="1:19" ht="14.4" customHeight="1" x14ac:dyDescent="0.3">
      <c r="A455" s="436" t="s">
        <v>698</v>
      </c>
      <c r="B455" s="437" t="s">
        <v>699</v>
      </c>
      <c r="C455" s="437" t="s">
        <v>382</v>
      </c>
      <c r="D455" s="437" t="s">
        <v>693</v>
      </c>
      <c r="E455" s="437" t="s">
        <v>700</v>
      </c>
      <c r="F455" s="437" t="s">
        <v>771</v>
      </c>
      <c r="G455" s="437" t="s">
        <v>772</v>
      </c>
      <c r="H455" s="440">
        <v>7</v>
      </c>
      <c r="I455" s="440">
        <v>1183</v>
      </c>
      <c r="J455" s="437">
        <v>6.76</v>
      </c>
      <c r="K455" s="437">
        <v>169</v>
      </c>
      <c r="L455" s="440">
        <v>1</v>
      </c>
      <c r="M455" s="440">
        <v>175</v>
      </c>
      <c r="N455" s="437">
        <v>1</v>
      </c>
      <c r="O455" s="437">
        <v>175</v>
      </c>
      <c r="P455" s="440"/>
      <c r="Q455" s="440"/>
      <c r="R455" s="509"/>
      <c r="S455" s="441"/>
    </row>
    <row r="456" spans="1:19" ht="14.4" customHeight="1" x14ac:dyDescent="0.3">
      <c r="A456" s="436" t="s">
        <v>698</v>
      </c>
      <c r="B456" s="437" t="s">
        <v>699</v>
      </c>
      <c r="C456" s="437" t="s">
        <v>382</v>
      </c>
      <c r="D456" s="437" t="s">
        <v>693</v>
      </c>
      <c r="E456" s="437" t="s">
        <v>700</v>
      </c>
      <c r="F456" s="437" t="s">
        <v>777</v>
      </c>
      <c r="G456" s="437" t="s">
        <v>778</v>
      </c>
      <c r="H456" s="440"/>
      <c r="I456" s="440"/>
      <c r="J456" s="437"/>
      <c r="K456" s="437"/>
      <c r="L456" s="440">
        <v>1</v>
      </c>
      <c r="M456" s="440">
        <v>169</v>
      </c>
      <c r="N456" s="437">
        <v>1</v>
      </c>
      <c r="O456" s="437">
        <v>169</v>
      </c>
      <c r="P456" s="440"/>
      <c r="Q456" s="440"/>
      <c r="R456" s="509"/>
      <c r="S456" s="441"/>
    </row>
    <row r="457" spans="1:19" ht="14.4" customHeight="1" x14ac:dyDescent="0.3">
      <c r="A457" s="436" t="s">
        <v>698</v>
      </c>
      <c r="B457" s="437" t="s">
        <v>699</v>
      </c>
      <c r="C457" s="437" t="s">
        <v>382</v>
      </c>
      <c r="D457" s="437" t="s">
        <v>693</v>
      </c>
      <c r="E457" s="437" t="s">
        <v>700</v>
      </c>
      <c r="F457" s="437" t="s">
        <v>781</v>
      </c>
      <c r="G457" s="437" t="s">
        <v>782</v>
      </c>
      <c r="H457" s="440">
        <v>28</v>
      </c>
      <c r="I457" s="440">
        <v>28224</v>
      </c>
      <c r="J457" s="437">
        <v>1.2689506339357972</v>
      </c>
      <c r="K457" s="437">
        <v>1008</v>
      </c>
      <c r="L457" s="440">
        <v>22</v>
      </c>
      <c r="M457" s="440">
        <v>22242</v>
      </c>
      <c r="N457" s="437">
        <v>1</v>
      </c>
      <c r="O457" s="437">
        <v>1011</v>
      </c>
      <c r="P457" s="440">
        <v>16</v>
      </c>
      <c r="Q457" s="440">
        <v>16192</v>
      </c>
      <c r="R457" s="509">
        <v>0.72799208704253215</v>
      </c>
      <c r="S457" s="441">
        <v>1012</v>
      </c>
    </row>
    <row r="458" spans="1:19" ht="14.4" customHeight="1" x14ac:dyDescent="0.3">
      <c r="A458" s="436" t="s">
        <v>698</v>
      </c>
      <c r="B458" s="437" t="s">
        <v>699</v>
      </c>
      <c r="C458" s="437" t="s">
        <v>382</v>
      </c>
      <c r="D458" s="437" t="s">
        <v>693</v>
      </c>
      <c r="E458" s="437" t="s">
        <v>700</v>
      </c>
      <c r="F458" s="437" t="s">
        <v>785</v>
      </c>
      <c r="G458" s="437" t="s">
        <v>786</v>
      </c>
      <c r="H458" s="440">
        <v>29</v>
      </c>
      <c r="I458" s="440">
        <v>65656</v>
      </c>
      <c r="J458" s="437">
        <v>1.3628928467638146</v>
      </c>
      <c r="K458" s="437">
        <v>2264</v>
      </c>
      <c r="L458" s="440">
        <v>21</v>
      </c>
      <c r="M458" s="440">
        <v>48174</v>
      </c>
      <c r="N458" s="437">
        <v>1</v>
      </c>
      <c r="O458" s="437">
        <v>2294</v>
      </c>
      <c r="P458" s="440"/>
      <c r="Q458" s="440"/>
      <c r="R458" s="509"/>
      <c r="S458" s="441"/>
    </row>
    <row r="459" spans="1:19" ht="14.4" customHeight="1" x14ac:dyDescent="0.3">
      <c r="A459" s="436" t="s">
        <v>698</v>
      </c>
      <c r="B459" s="437" t="s">
        <v>699</v>
      </c>
      <c r="C459" s="437" t="s">
        <v>382</v>
      </c>
      <c r="D459" s="437" t="s">
        <v>693</v>
      </c>
      <c r="E459" s="437" t="s">
        <v>700</v>
      </c>
      <c r="F459" s="437" t="s">
        <v>789</v>
      </c>
      <c r="G459" s="437" t="s">
        <v>790</v>
      </c>
      <c r="H459" s="440">
        <v>46</v>
      </c>
      <c r="I459" s="440">
        <v>92552</v>
      </c>
      <c r="J459" s="437">
        <v>1.6093201182403061</v>
      </c>
      <c r="K459" s="437">
        <v>2012</v>
      </c>
      <c r="L459" s="440">
        <v>27</v>
      </c>
      <c r="M459" s="440">
        <v>57510</v>
      </c>
      <c r="N459" s="437">
        <v>1</v>
      </c>
      <c r="O459" s="437">
        <v>2130</v>
      </c>
      <c r="P459" s="440">
        <v>12</v>
      </c>
      <c r="Q459" s="440">
        <v>25572</v>
      </c>
      <c r="R459" s="509">
        <v>0.44465310380803341</v>
      </c>
      <c r="S459" s="441">
        <v>2131</v>
      </c>
    </row>
    <row r="460" spans="1:19" ht="14.4" customHeight="1" x14ac:dyDescent="0.3">
      <c r="A460" s="436" t="s">
        <v>698</v>
      </c>
      <c r="B460" s="437" t="s">
        <v>699</v>
      </c>
      <c r="C460" s="437" t="s">
        <v>382</v>
      </c>
      <c r="D460" s="437" t="s">
        <v>693</v>
      </c>
      <c r="E460" s="437" t="s">
        <v>700</v>
      </c>
      <c r="F460" s="437" t="s">
        <v>798</v>
      </c>
      <c r="G460" s="437" t="s">
        <v>799</v>
      </c>
      <c r="H460" s="440"/>
      <c r="I460" s="440"/>
      <c r="J460" s="437"/>
      <c r="K460" s="437"/>
      <c r="L460" s="440"/>
      <c r="M460" s="440"/>
      <c r="N460" s="437"/>
      <c r="O460" s="437"/>
      <c r="P460" s="440">
        <v>1</v>
      </c>
      <c r="Q460" s="440">
        <v>5220</v>
      </c>
      <c r="R460" s="509"/>
      <c r="S460" s="441">
        <v>5220</v>
      </c>
    </row>
    <row r="461" spans="1:19" ht="14.4" customHeight="1" x14ac:dyDescent="0.3">
      <c r="A461" s="436" t="s">
        <v>698</v>
      </c>
      <c r="B461" s="437" t="s">
        <v>699</v>
      </c>
      <c r="C461" s="437" t="s">
        <v>382</v>
      </c>
      <c r="D461" s="437" t="s">
        <v>693</v>
      </c>
      <c r="E461" s="437" t="s">
        <v>700</v>
      </c>
      <c r="F461" s="437" t="s">
        <v>802</v>
      </c>
      <c r="G461" s="437" t="s">
        <v>803</v>
      </c>
      <c r="H461" s="440">
        <v>2</v>
      </c>
      <c r="I461" s="440">
        <v>538</v>
      </c>
      <c r="J461" s="437"/>
      <c r="K461" s="437">
        <v>269</v>
      </c>
      <c r="L461" s="440"/>
      <c r="M461" s="440"/>
      <c r="N461" s="437"/>
      <c r="O461" s="437"/>
      <c r="P461" s="440"/>
      <c r="Q461" s="440"/>
      <c r="R461" s="509"/>
      <c r="S461" s="441"/>
    </row>
    <row r="462" spans="1:19" ht="14.4" customHeight="1" x14ac:dyDescent="0.3">
      <c r="A462" s="436" t="s">
        <v>698</v>
      </c>
      <c r="B462" s="437" t="s">
        <v>699</v>
      </c>
      <c r="C462" s="437" t="s">
        <v>382</v>
      </c>
      <c r="D462" s="437" t="s">
        <v>694</v>
      </c>
      <c r="E462" s="437" t="s">
        <v>700</v>
      </c>
      <c r="F462" s="437" t="s">
        <v>701</v>
      </c>
      <c r="G462" s="437" t="s">
        <v>702</v>
      </c>
      <c r="H462" s="440">
        <v>422</v>
      </c>
      <c r="I462" s="440">
        <v>22788</v>
      </c>
      <c r="J462" s="437">
        <v>0.75557029177718837</v>
      </c>
      <c r="K462" s="437">
        <v>54</v>
      </c>
      <c r="L462" s="440">
        <v>520</v>
      </c>
      <c r="M462" s="440">
        <v>30160</v>
      </c>
      <c r="N462" s="437">
        <v>1</v>
      </c>
      <c r="O462" s="437">
        <v>58</v>
      </c>
      <c r="P462" s="440">
        <v>44</v>
      </c>
      <c r="Q462" s="440">
        <v>2552</v>
      </c>
      <c r="R462" s="509">
        <v>8.461538461538462E-2</v>
      </c>
      <c r="S462" s="441">
        <v>58</v>
      </c>
    </row>
    <row r="463" spans="1:19" ht="14.4" customHeight="1" x14ac:dyDescent="0.3">
      <c r="A463" s="436" t="s">
        <v>698</v>
      </c>
      <c r="B463" s="437" t="s">
        <v>699</v>
      </c>
      <c r="C463" s="437" t="s">
        <v>382</v>
      </c>
      <c r="D463" s="437" t="s">
        <v>694</v>
      </c>
      <c r="E463" s="437" t="s">
        <v>700</v>
      </c>
      <c r="F463" s="437" t="s">
        <v>703</v>
      </c>
      <c r="G463" s="437" t="s">
        <v>704</v>
      </c>
      <c r="H463" s="440">
        <v>32</v>
      </c>
      <c r="I463" s="440">
        <v>3936</v>
      </c>
      <c r="J463" s="437">
        <v>1.1556077510275984</v>
      </c>
      <c r="K463" s="437">
        <v>123</v>
      </c>
      <c r="L463" s="440">
        <v>26</v>
      </c>
      <c r="M463" s="440">
        <v>3406</v>
      </c>
      <c r="N463" s="437">
        <v>1</v>
      </c>
      <c r="O463" s="437">
        <v>131</v>
      </c>
      <c r="P463" s="440"/>
      <c r="Q463" s="440"/>
      <c r="R463" s="509"/>
      <c r="S463" s="441"/>
    </row>
    <row r="464" spans="1:19" ht="14.4" customHeight="1" x14ac:dyDescent="0.3">
      <c r="A464" s="436" t="s">
        <v>698</v>
      </c>
      <c r="B464" s="437" t="s">
        <v>699</v>
      </c>
      <c r="C464" s="437" t="s">
        <v>382</v>
      </c>
      <c r="D464" s="437" t="s">
        <v>694</v>
      </c>
      <c r="E464" s="437" t="s">
        <v>700</v>
      </c>
      <c r="F464" s="437" t="s">
        <v>705</v>
      </c>
      <c r="G464" s="437" t="s">
        <v>706</v>
      </c>
      <c r="H464" s="440">
        <v>1</v>
      </c>
      <c r="I464" s="440">
        <v>177</v>
      </c>
      <c r="J464" s="437">
        <v>0.46825396825396826</v>
      </c>
      <c r="K464" s="437">
        <v>177</v>
      </c>
      <c r="L464" s="440">
        <v>2</v>
      </c>
      <c r="M464" s="440">
        <v>378</v>
      </c>
      <c r="N464" s="437">
        <v>1</v>
      </c>
      <c r="O464" s="437">
        <v>189</v>
      </c>
      <c r="P464" s="440"/>
      <c r="Q464" s="440"/>
      <c r="R464" s="509"/>
      <c r="S464" s="441"/>
    </row>
    <row r="465" spans="1:19" ht="14.4" customHeight="1" x14ac:dyDescent="0.3">
      <c r="A465" s="436" t="s">
        <v>698</v>
      </c>
      <c r="B465" s="437" t="s">
        <v>699</v>
      </c>
      <c r="C465" s="437" t="s">
        <v>382</v>
      </c>
      <c r="D465" s="437" t="s">
        <v>694</v>
      </c>
      <c r="E465" s="437" t="s">
        <v>700</v>
      </c>
      <c r="F465" s="437" t="s">
        <v>709</v>
      </c>
      <c r="G465" s="437" t="s">
        <v>710</v>
      </c>
      <c r="H465" s="440"/>
      <c r="I465" s="440"/>
      <c r="J465" s="437"/>
      <c r="K465" s="437"/>
      <c r="L465" s="440">
        <v>1</v>
      </c>
      <c r="M465" s="440">
        <v>407</v>
      </c>
      <c r="N465" s="437">
        <v>1</v>
      </c>
      <c r="O465" s="437">
        <v>407</v>
      </c>
      <c r="P465" s="440"/>
      <c r="Q465" s="440"/>
      <c r="R465" s="509"/>
      <c r="S465" s="441"/>
    </row>
    <row r="466" spans="1:19" ht="14.4" customHeight="1" x14ac:dyDescent="0.3">
      <c r="A466" s="436" t="s">
        <v>698</v>
      </c>
      <c r="B466" s="437" t="s">
        <v>699</v>
      </c>
      <c r="C466" s="437" t="s">
        <v>382</v>
      </c>
      <c r="D466" s="437" t="s">
        <v>694</v>
      </c>
      <c r="E466" s="437" t="s">
        <v>700</v>
      </c>
      <c r="F466" s="437" t="s">
        <v>711</v>
      </c>
      <c r="G466" s="437" t="s">
        <v>712</v>
      </c>
      <c r="H466" s="440">
        <v>93</v>
      </c>
      <c r="I466" s="440">
        <v>15996</v>
      </c>
      <c r="J466" s="437">
        <v>0.84304838199641619</v>
      </c>
      <c r="K466" s="437">
        <v>172</v>
      </c>
      <c r="L466" s="440">
        <v>106</v>
      </c>
      <c r="M466" s="440">
        <v>18974</v>
      </c>
      <c r="N466" s="437">
        <v>1</v>
      </c>
      <c r="O466" s="437">
        <v>179</v>
      </c>
      <c r="P466" s="440">
        <v>25</v>
      </c>
      <c r="Q466" s="440">
        <v>4500</v>
      </c>
      <c r="R466" s="509">
        <v>0.23716664909876672</v>
      </c>
      <c r="S466" s="441">
        <v>180</v>
      </c>
    </row>
    <row r="467" spans="1:19" ht="14.4" customHeight="1" x14ac:dyDescent="0.3">
      <c r="A467" s="436" t="s">
        <v>698</v>
      </c>
      <c r="B467" s="437" t="s">
        <v>699</v>
      </c>
      <c r="C467" s="437" t="s">
        <v>382</v>
      </c>
      <c r="D467" s="437" t="s">
        <v>694</v>
      </c>
      <c r="E467" s="437" t="s">
        <v>700</v>
      </c>
      <c r="F467" s="437" t="s">
        <v>713</v>
      </c>
      <c r="G467" s="437" t="s">
        <v>714</v>
      </c>
      <c r="H467" s="440">
        <v>2</v>
      </c>
      <c r="I467" s="440">
        <v>1066</v>
      </c>
      <c r="J467" s="437">
        <v>1.8734622144112478</v>
      </c>
      <c r="K467" s="437">
        <v>533</v>
      </c>
      <c r="L467" s="440">
        <v>1</v>
      </c>
      <c r="M467" s="440">
        <v>569</v>
      </c>
      <c r="N467" s="437">
        <v>1</v>
      </c>
      <c r="O467" s="437">
        <v>569</v>
      </c>
      <c r="P467" s="440"/>
      <c r="Q467" s="440"/>
      <c r="R467" s="509"/>
      <c r="S467" s="441"/>
    </row>
    <row r="468" spans="1:19" ht="14.4" customHeight="1" x14ac:dyDescent="0.3">
      <c r="A468" s="436" t="s">
        <v>698</v>
      </c>
      <c r="B468" s="437" t="s">
        <v>699</v>
      </c>
      <c r="C468" s="437" t="s">
        <v>382</v>
      </c>
      <c r="D468" s="437" t="s">
        <v>694</v>
      </c>
      <c r="E468" s="437" t="s">
        <v>700</v>
      </c>
      <c r="F468" s="437" t="s">
        <v>715</v>
      </c>
      <c r="G468" s="437" t="s">
        <v>716</v>
      </c>
      <c r="H468" s="440">
        <v>30</v>
      </c>
      <c r="I468" s="440">
        <v>9660</v>
      </c>
      <c r="J468" s="437">
        <v>0.61352810416005077</v>
      </c>
      <c r="K468" s="437">
        <v>322</v>
      </c>
      <c r="L468" s="440">
        <v>47</v>
      </c>
      <c r="M468" s="440">
        <v>15745</v>
      </c>
      <c r="N468" s="437">
        <v>1</v>
      </c>
      <c r="O468" s="437">
        <v>335</v>
      </c>
      <c r="P468" s="440">
        <v>15</v>
      </c>
      <c r="Q468" s="440">
        <v>5040</v>
      </c>
      <c r="R468" s="509">
        <v>0.32010161956176564</v>
      </c>
      <c r="S468" s="441">
        <v>336</v>
      </c>
    </row>
    <row r="469" spans="1:19" ht="14.4" customHeight="1" x14ac:dyDescent="0.3">
      <c r="A469" s="436" t="s">
        <v>698</v>
      </c>
      <c r="B469" s="437" t="s">
        <v>699</v>
      </c>
      <c r="C469" s="437" t="s">
        <v>382</v>
      </c>
      <c r="D469" s="437" t="s">
        <v>694</v>
      </c>
      <c r="E469" s="437" t="s">
        <v>700</v>
      </c>
      <c r="F469" s="437" t="s">
        <v>717</v>
      </c>
      <c r="G469" s="437" t="s">
        <v>718</v>
      </c>
      <c r="H469" s="440">
        <v>4</v>
      </c>
      <c r="I469" s="440">
        <v>1756</v>
      </c>
      <c r="J469" s="437"/>
      <c r="K469" s="437">
        <v>439</v>
      </c>
      <c r="L469" s="440"/>
      <c r="M469" s="440"/>
      <c r="N469" s="437"/>
      <c r="O469" s="437"/>
      <c r="P469" s="440"/>
      <c r="Q469" s="440"/>
      <c r="R469" s="509"/>
      <c r="S469" s="441"/>
    </row>
    <row r="470" spans="1:19" ht="14.4" customHeight="1" x14ac:dyDescent="0.3">
      <c r="A470" s="436" t="s">
        <v>698</v>
      </c>
      <c r="B470" s="437" t="s">
        <v>699</v>
      </c>
      <c r="C470" s="437" t="s">
        <v>382</v>
      </c>
      <c r="D470" s="437" t="s">
        <v>694</v>
      </c>
      <c r="E470" s="437" t="s">
        <v>700</v>
      </c>
      <c r="F470" s="437" t="s">
        <v>719</v>
      </c>
      <c r="G470" s="437" t="s">
        <v>720</v>
      </c>
      <c r="H470" s="440">
        <v>124</v>
      </c>
      <c r="I470" s="440">
        <v>42284</v>
      </c>
      <c r="J470" s="437">
        <v>1.4253834485083432</v>
      </c>
      <c r="K470" s="437">
        <v>341</v>
      </c>
      <c r="L470" s="440">
        <v>85</v>
      </c>
      <c r="M470" s="440">
        <v>29665</v>
      </c>
      <c r="N470" s="437">
        <v>1</v>
      </c>
      <c r="O470" s="437">
        <v>349</v>
      </c>
      <c r="P470" s="440">
        <v>43</v>
      </c>
      <c r="Q470" s="440">
        <v>15007</v>
      </c>
      <c r="R470" s="509">
        <v>0.50588235294117645</v>
      </c>
      <c r="S470" s="441">
        <v>349</v>
      </c>
    </row>
    <row r="471" spans="1:19" ht="14.4" customHeight="1" x14ac:dyDescent="0.3">
      <c r="A471" s="436" t="s">
        <v>698</v>
      </c>
      <c r="B471" s="437" t="s">
        <v>699</v>
      </c>
      <c r="C471" s="437" t="s">
        <v>382</v>
      </c>
      <c r="D471" s="437" t="s">
        <v>694</v>
      </c>
      <c r="E471" s="437" t="s">
        <v>700</v>
      </c>
      <c r="F471" s="437" t="s">
        <v>721</v>
      </c>
      <c r="G471" s="437" t="s">
        <v>722</v>
      </c>
      <c r="H471" s="440">
        <v>1</v>
      </c>
      <c r="I471" s="440">
        <v>1598</v>
      </c>
      <c r="J471" s="437">
        <v>0.96672716273442227</v>
      </c>
      <c r="K471" s="437">
        <v>1598</v>
      </c>
      <c r="L471" s="440">
        <v>1</v>
      </c>
      <c r="M471" s="440">
        <v>1653</v>
      </c>
      <c r="N471" s="437">
        <v>1</v>
      </c>
      <c r="O471" s="437">
        <v>1653</v>
      </c>
      <c r="P471" s="440">
        <v>1</v>
      </c>
      <c r="Q471" s="440">
        <v>1653</v>
      </c>
      <c r="R471" s="509">
        <v>1</v>
      </c>
      <c r="S471" s="441">
        <v>1653</v>
      </c>
    </row>
    <row r="472" spans="1:19" ht="14.4" customHeight="1" x14ac:dyDescent="0.3">
      <c r="A472" s="436" t="s">
        <v>698</v>
      </c>
      <c r="B472" s="437" t="s">
        <v>699</v>
      </c>
      <c r="C472" s="437" t="s">
        <v>382</v>
      </c>
      <c r="D472" s="437" t="s">
        <v>694</v>
      </c>
      <c r="E472" s="437" t="s">
        <v>700</v>
      </c>
      <c r="F472" s="437" t="s">
        <v>725</v>
      </c>
      <c r="G472" s="437" t="s">
        <v>726</v>
      </c>
      <c r="H472" s="440">
        <v>1</v>
      </c>
      <c r="I472" s="440">
        <v>5933</v>
      </c>
      <c r="J472" s="437">
        <v>0.31764642895384942</v>
      </c>
      <c r="K472" s="437">
        <v>5933</v>
      </c>
      <c r="L472" s="440">
        <v>3</v>
      </c>
      <c r="M472" s="440">
        <v>18678</v>
      </c>
      <c r="N472" s="437">
        <v>1</v>
      </c>
      <c r="O472" s="437">
        <v>6226</v>
      </c>
      <c r="P472" s="440">
        <v>3</v>
      </c>
      <c r="Q472" s="440">
        <v>18693</v>
      </c>
      <c r="R472" s="509">
        <v>1.000803083841953</v>
      </c>
      <c r="S472" s="441">
        <v>6231</v>
      </c>
    </row>
    <row r="473" spans="1:19" ht="14.4" customHeight="1" x14ac:dyDescent="0.3">
      <c r="A473" s="436" t="s">
        <v>698</v>
      </c>
      <c r="B473" s="437" t="s">
        <v>699</v>
      </c>
      <c r="C473" s="437" t="s">
        <v>382</v>
      </c>
      <c r="D473" s="437" t="s">
        <v>694</v>
      </c>
      <c r="E473" s="437" t="s">
        <v>700</v>
      </c>
      <c r="F473" s="437" t="s">
        <v>727</v>
      </c>
      <c r="G473" s="437" t="s">
        <v>728</v>
      </c>
      <c r="H473" s="440"/>
      <c r="I473" s="440"/>
      <c r="J473" s="437"/>
      <c r="K473" s="437"/>
      <c r="L473" s="440">
        <v>1</v>
      </c>
      <c r="M473" s="440">
        <v>117</v>
      </c>
      <c r="N473" s="437">
        <v>1</v>
      </c>
      <c r="O473" s="437">
        <v>117</v>
      </c>
      <c r="P473" s="440"/>
      <c r="Q473" s="440"/>
      <c r="R473" s="509"/>
      <c r="S473" s="441"/>
    </row>
    <row r="474" spans="1:19" ht="14.4" customHeight="1" x14ac:dyDescent="0.3">
      <c r="A474" s="436" t="s">
        <v>698</v>
      </c>
      <c r="B474" s="437" t="s">
        <v>699</v>
      </c>
      <c r="C474" s="437" t="s">
        <v>382</v>
      </c>
      <c r="D474" s="437" t="s">
        <v>694</v>
      </c>
      <c r="E474" s="437" t="s">
        <v>700</v>
      </c>
      <c r="F474" s="437" t="s">
        <v>733</v>
      </c>
      <c r="G474" s="437" t="s">
        <v>734</v>
      </c>
      <c r="H474" s="440"/>
      <c r="I474" s="440"/>
      <c r="J474" s="437"/>
      <c r="K474" s="437"/>
      <c r="L474" s="440">
        <v>1</v>
      </c>
      <c r="M474" s="440">
        <v>38</v>
      </c>
      <c r="N474" s="437">
        <v>1</v>
      </c>
      <c r="O474" s="437">
        <v>38</v>
      </c>
      <c r="P474" s="440"/>
      <c r="Q474" s="440"/>
      <c r="R474" s="509"/>
      <c r="S474" s="441"/>
    </row>
    <row r="475" spans="1:19" ht="14.4" customHeight="1" x14ac:dyDescent="0.3">
      <c r="A475" s="436" t="s">
        <v>698</v>
      </c>
      <c r="B475" s="437" t="s">
        <v>699</v>
      </c>
      <c r="C475" s="437" t="s">
        <v>382</v>
      </c>
      <c r="D475" s="437" t="s">
        <v>694</v>
      </c>
      <c r="E475" s="437" t="s">
        <v>700</v>
      </c>
      <c r="F475" s="437" t="s">
        <v>741</v>
      </c>
      <c r="G475" s="437" t="s">
        <v>742</v>
      </c>
      <c r="H475" s="440">
        <v>145</v>
      </c>
      <c r="I475" s="440">
        <v>41325</v>
      </c>
      <c r="J475" s="437">
        <v>0.89432565789473684</v>
      </c>
      <c r="K475" s="437">
        <v>285</v>
      </c>
      <c r="L475" s="440">
        <v>152</v>
      </c>
      <c r="M475" s="440">
        <v>46208</v>
      </c>
      <c r="N475" s="437">
        <v>1</v>
      </c>
      <c r="O475" s="437">
        <v>304</v>
      </c>
      <c r="P475" s="440">
        <v>15</v>
      </c>
      <c r="Q475" s="440">
        <v>4575</v>
      </c>
      <c r="R475" s="509">
        <v>9.900882963988919E-2</v>
      </c>
      <c r="S475" s="441">
        <v>305</v>
      </c>
    </row>
    <row r="476" spans="1:19" ht="14.4" customHeight="1" x14ac:dyDescent="0.3">
      <c r="A476" s="436" t="s">
        <v>698</v>
      </c>
      <c r="B476" s="437" t="s">
        <v>699</v>
      </c>
      <c r="C476" s="437" t="s">
        <v>382</v>
      </c>
      <c r="D476" s="437" t="s">
        <v>694</v>
      </c>
      <c r="E476" s="437" t="s">
        <v>700</v>
      </c>
      <c r="F476" s="437" t="s">
        <v>743</v>
      </c>
      <c r="G476" s="437" t="s">
        <v>744</v>
      </c>
      <c r="H476" s="440">
        <v>1</v>
      </c>
      <c r="I476" s="440">
        <v>3505</v>
      </c>
      <c r="J476" s="437"/>
      <c r="K476" s="437">
        <v>3505</v>
      </c>
      <c r="L476" s="440"/>
      <c r="M476" s="440"/>
      <c r="N476" s="437"/>
      <c r="O476" s="437"/>
      <c r="P476" s="440"/>
      <c r="Q476" s="440"/>
      <c r="R476" s="509"/>
      <c r="S476" s="441"/>
    </row>
    <row r="477" spans="1:19" ht="14.4" customHeight="1" x14ac:dyDescent="0.3">
      <c r="A477" s="436" t="s">
        <v>698</v>
      </c>
      <c r="B477" s="437" t="s">
        <v>699</v>
      </c>
      <c r="C477" s="437" t="s">
        <v>382</v>
      </c>
      <c r="D477" s="437" t="s">
        <v>694</v>
      </c>
      <c r="E477" s="437" t="s">
        <v>700</v>
      </c>
      <c r="F477" s="437" t="s">
        <v>745</v>
      </c>
      <c r="G477" s="437" t="s">
        <v>746</v>
      </c>
      <c r="H477" s="440">
        <v>218</v>
      </c>
      <c r="I477" s="440">
        <v>100716</v>
      </c>
      <c r="J477" s="437">
        <v>1.0730449605795866</v>
      </c>
      <c r="K477" s="437">
        <v>462</v>
      </c>
      <c r="L477" s="440">
        <v>190</v>
      </c>
      <c r="M477" s="440">
        <v>93860</v>
      </c>
      <c r="N477" s="437">
        <v>1</v>
      </c>
      <c r="O477" s="437">
        <v>494</v>
      </c>
      <c r="P477" s="440">
        <v>57</v>
      </c>
      <c r="Q477" s="440">
        <v>28158</v>
      </c>
      <c r="R477" s="509">
        <v>0.3</v>
      </c>
      <c r="S477" s="441">
        <v>494</v>
      </c>
    </row>
    <row r="478" spans="1:19" ht="14.4" customHeight="1" x14ac:dyDescent="0.3">
      <c r="A478" s="436" t="s">
        <v>698</v>
      </c>
      <c r="B478" s="437" t="s">
        <v>699</v>
      </c>
      <c r="C478" s="437" t="s">
        <v>382</v>
      </c>
      <c r="D478" s="437" t="s">
        <v>694</v>
      </c>
      <c r="E478" s="437" t="s">
        <v>700</v>
      </c>
      <c r="F478" s="437" t="s">
        <v>747</v>
      </c>
      <c r="G478" s="437" t="s">
        <v>748</v>
      </c>
      <c r="H478" s="440">
        <v>278</v>
      </c>
      <c r="I478" s="440">
        <v>98968</v>
      </c>
      <c r="J478" s="437">
        <v>1.0367483762832601</v>
      </c>
      <c r="K478" s="437">
        <v>356</v>
      </c>
      <c r="L478" s="440">
        <v>258</v>
      </c>
      <c r="M478" s="440">
        <v>95460</v>
      </c>
      <c r="N478" s="437">
        <v>1</v>
      </c>
      <c r="O478" s="437">
        <v>370</v>
      </c>
      <c r="P478" s="440">
        <v>57</v>
      </c>
      <c r="Q478" s="440">
        <v>21090</v>
      </c>
      <c r="R478" s="509">
        <v>0.22093023255813954</v>
      </c>
      <c r="S478" s="441">
        <v>370</v>
      </c>
    </row>
    <row r="479" spans="1:19" ht="14.4" customHeight="1" x14ac:dyDescent="0.3">
      <c r="A479" s="436" t="s">
        <v>698</v>
      </c>
      <c r="B479" s="437" t="s">
        <v>699</v>
      </c>
      <c r="C479" s="437" t="s">
        <v>382</v>
      </c>
      <c r="D479" s="437" t="s">
        <v>694</v>
      </c>
      <c r="E479" s="437" t="s">
        <v>700</v>
      </c>
      <c r="F479" s="437" t="s">
        <v>749</v>
      </c>
      <c r="G479" s="437" t="s">
        <v>750</v>
      </c>
      <c r="H479" s="440">
        <v>8</v>
      </c>
      <c r="I479" s="440">
        <v>23336</v>
      </c>
      <c r="J479" s="437">
        <v>0.35788666513304196</v>
      </c>
      <c r="K479" s="437">
        <v>2917</v>
      </c>
      <c r="L479" s="440">
        <v>21</v>
      </c>
      <c r="M479" s="440">
        <v>65205</v>
      </c>
      <c r="N479" s="437">
        <v>1</v>
      </c>
      <c r="O479" s="437">
        <v>3105</v>
      </c>
      <c r="P479" s="440">
        <v>6</v>
      </c>
      <c r="Q479" s="440">
        <v>18648</v>
      </c>
      <c r="R479" s="509">
        <v>0.28599033816425123</v>
      </c>
      <c r="S479" s="441">
        <v>3108</v>
      </c>
    </row>
    <row r="480" spans="1:19" ht="14.4" customHeight="1" x14ac:dyDescent="0.3">
      <c r="A480" s="436" t="s">
        <v>698</v>
      </c>
      <c r="B480" s="437" t="s">
        <v>699</v>
      </c>
      <c r="C480" s="437" t="s">
        <v>382</v>
      </c>
      <c r="D480" s="437" t="s">
        <v>694</v>
      </c>
      <c r="E480" s="437" t="s">
        <v>700</v>
      </c>
      <c r="F480" s="437" t="s">
        <v>753</v>
      </c>
      <c r="G480" s="437" t="s">
        <v>754</v>
      </c>
      <c r="H480" s="440">
        <v>48</v>
      </c>
      <c r="I480" s="440">
        <v>5040</v>
      </c>
      <c r="J480" s="437">
        <v>1.0090090090090089</v>
      </c>
      <c r="K480" s="437">
        <v>105</v>
      </c>
      <c r="L480" s="440">
        <v>45</v>
      </c>
      <c r="M480" s="440">
        <v>4995</v>
      </c>
      <c r="N480" s="437">
        <v>1</v>
      </c>
      <c r="O480" s="437">
        <v>111</v>
      </c>
      <c r="P480" s="440">
        <v>7</v>
      </c>
      <c r="Q480" s="440">
        <v>777</v>
      </c>
      <c r="R480" s="509">
        <v>0.15555555555555556</v>
      </c>
      <c r="S480" s="441">
        <v>111</v>
      </c>
    </row>
    <row r="481" spans="1:19" ht="14.4" customHeight="1" x14ac:dyDescent="0.3">
      <c r="A481" s="436" t="s">
        <v>698</v>
      </c>
      <c r="B481" s="437" t="s">
        <v>699</v>
      </c>
      <c r="C481" s="437" t="s">
        <v>382</v>
      </c>
      <c r="D481" s="437" t="s">
        <v>694</v>
      </c>
      <c r="E481" s="437" t="s">
        <v>700</v>
      </c>
      <c r="F481" s="437" t="s">
        <v>755</v>
      </c>
      <c r="G481" s="437" t="s">
        <v>756</v>
      </c>
      <c r="H481" s="440">
        <v>3</v>
      </c>
      <c r="I481" s="440">
        <v>351</v>
      </c>
      <c r="J481" s="437"/>
      <c r="K481" s="437">
        <v>117</v>
      </c>
      <c r="L481" s="440"/>
      <c r="M481" s="440"/>
      <c r="N481" s="437"/>
      <c r="O481" s="437"/>
      <c r="P481" s="440"/>
      <c r="Q481" s="440"/>
      <c r="R481" s="509"/>
      <c r="S481" s="441"/>
    </row>
    <row r="482" spans="1:19" ht="14.4" customHeight="1" x14ac:dyDescent="0.3">
      <c r="A482" s="436" t="s">
        <v>698</v>
      </c>
      <c r="B482" s="437" t="s">
        <v>699</v>
      </c>
      <c r="C482" s="437" t="s">
        <v>382</v>
      </c>
      <c r="D482" s="437" t="s">
        <v>694</v>
      </c>
      <c r="E482" s="437" t="s">
        <v>700</v>
      </c>
      <c r="F482" s="437" t="s">
        <v>757</v>
      </c>
      <c r="G482" s="437" t="s">
        <v>758</v>
      </c>
      <c r="H482" s="440"/>
      <c r="I482" s="440"/>
      <c r="J482" s="437"/>
      <c r="K482" s="437"/>
      <c r="L482" s="440">
        <v>1</v>
      </c>
      <c r="M482" s="440">
        <v>495</v>
      </c>
      <c r="N482" s="437">
        <v>1</v>
      </c>
      <c r="O482" s="437">
        <v>495</v>
      </c>
      <c r="P482" s="440"/>
      <c r="Q482" s="440"/>
      <c r="R482" s="509"/>
      <c r="S482" s="441"/>
    </row>
    <row r="483" spans="1:19" ht="14.4" customHeight="1" x14ac:dyDescent="0.3">
      <c r="A483" s="436" t="s">
        <v>698</v>
      </c>
      <c r="B483" s="437" t="s">
        <v>699</v>
      </c>
      <c r="C483" s="437" t="s">
        <v>382</v>
      </c>
      <c r="D483" s="437" t="s">
        <v>694</v>
      </c>
      <c r="E483" s="437" t="s">
        <v>700</v>
      </c>
      <c r="F483" s="437" t="s">
        <v>759</v>
      </c>
      <c r="G483" s="437" t="s">
        <v>760</v>
      </c>
      <c r="H483" s="440">
        <v>1</v>
      </c>
      <c r="I483" s="440">
        <v>1268</v>
      </c>
      <c r="J483" s="437"/>
      <c r="K483" s="437">
        <v>1268</v>
      </c>
      <c r="L483" s="440"/>
      <c r="M483" s="440"/>
      <c r="N483" s="437"/>
      <c r="O483" s="437"/>
      <c r="P483" s="440">
        <v>1</v>
      </c>
      <c r="Q483" s="440">
        <v>1285</v>
      </c>
      <c r="R483" s="509"/>
      <c r="S483" s="441">
        <v>1285</v>
      </c>
    </row>
    <row r="484" spans="1:19" ht="14.4" customHeight="1" x14ac:dyDescent="0.3">
      <c r="A484" s="436" t="s">
        <v>698</v>
      </c>
      <c r="B484" s="437" t="s">
        <v>699</v>
      </c>
      <c r="C484" s="437" t="s">
        <v>382</v>
      </c>
      <c r="D484" s="437" t="s">
        <v>694</v>
      </c>
      <c r="E484" s="437" t="s">
        <v>700</v>
      </c>
      <c r="F484" s="437" t="s">
        <v>761</v>
      </c>
      <c r="G484" s="437" t="s">
        <v>762</v>
      </c>
      <c r="H484" s="440">
        <v>61</v>
      </c>
      <c r="I484" s="440">
        <v>26657</v>
      </c>
      <c r="J484" s="437">
        <v>1.0825617283950617</v>
      </c>
      <c r="K484" s="437">
        <v>437</v>
      </c>
      <c r="L484" s="440">
        <v>54</v>
      </c>
      <c r="M484" s="440">
        <v>24624</v>
      </c>
      <c r="N484" s="437">
        <v>1</v>
      </c>
      <c r="O484" s="437">
        <v>456</v>
      </c>
      <c r="P484" s="440">
        <v>18</v>
      </c>
      <c r="Q484" s="440">
        <v>8208</v>
      </c>
      <c r="R484" s="509">
        <v>0.33333333333333331</v>
      </c>
      <c r="S484" s="441">
        <v>456</v>
      </c>
    </row>
    <row r="485" spans="1:19" ht="14.4" customHeight="1" x14ac:dyDescent="0.3">
      <c r="A485" s="436" t="s">
        <v>698</v>
      </c>
      <c r="B485" s="437" t="s">
        <v>699</v>
      </c>
      <c r="C485" s="437" t="s">
        <v>382</v>
      </c>
      <c r="D485" s="437" t="s">
        <v>694</v>
      </c>
      <c r="E485" s="437" t="s">
        <v>700</v>
      </c>
      <c r="F485" s="437" t="s">
        <v>763</v>
      </c>
      <c r="G485" s="437" t="s">
        <v>764</v>
      </c>
      <c r="H485" s="440">
        <v>426</v>
      </c>
      <c r="I485" s="440">
        <v>23004</v>
      </c>
      <c r="J485" s="437">
        <v>1.1463025712577237</v>
      </c>
      <c r="K485" s="437">
        <v>54</v>
      </c>
      <c r="L485" s="440">
        <v>346</v>
      </c>
      <c r="M485" s="440">
        <v>20068</v>
      </c>
      <c r="N485" s="437">
        <v>1</v>
      </c>
      <c r="O485" s="437">
        <v>58</v>
      </c>
      <c r="P485" s="440">
        <v>122</v>
      </c>
      <c r="Q485" s="440">
        <v>7076</v>
      </c>
      <c r="R485" s="509">
        <v>0.35260115606936415</v>
      </c>
      <c r="S485" s="441">
        <v>58</v>
      </c>
    </row>
    <row r="486" spans="1:19" ht="14.4" customHeight="1" x14ac:dyDescent="0.3">
      <c r="A486" s="436" t="s">
        <v>698</v>
      </c>
      <c r="B486" s="437" t="s">
        <v>699</v>
      </c>
      <c r="C486" s="437" t="s">
        <v>382</v>
      </c>
      <c r="D486" s="437" t="s">
        <v>694</v>
      </c>
      <c r="E486" s="437" t="s">
        <v>700</v>
      </c>
      <c r="F486" s="437" t="s">
        <v>771</v>
      </c>
      <c r="G486" s="437" t="s">
        <v>772</v>
      </c>
      <c r="H486" s="440">
        <v>360</v>
      </c>
      <c r="I486" s="440">
        <v>60840</v>
      </c>
      <c r="J486" s="437">
        <v>1.1745173745173745</v>
      </c>
      <c r="K486" s="437">
        <v>169</v>
      </c>
      <c r="L486" s="440">
        <v>296</v>
      </c>
      <c r="M486" s="440">
        <v>51800</v>
      </c>
      <c r="N486" s="437">
        <v>1</v>
      </c>
      <c r="O486" s="437">
        <v>175</v>
      </c>
      <c r="P486" s="440">
        <v>60</v>
      </c>
      <c r="Q486" s="440">
        <v>10560</v>
      </c>
      <c r="R486" s="509">
        <v>0.20386100386100386</v>
      </c>
      <c r="S486" s="441">
        <v>176</v>
      </c>
    </row>
    <row r="487" spans="1:19" ht="14.4" customHeight="1" x14ac:dyDescent="0.3">
      <c r="A487" s="436" t="s">
        <v>698</v>
      </c>
      <c r="B487" s="437" t="s">
        <v>699</v>
      </c>
      <c r="C487" s="437" t="s">
        <v>382</v>
      </c>
      <c r="D487" s="437" t="s">
        <v>694</v>
      </c>
      <c r="E487" s="437" t="s">
        <v>700</v>
      </c>
      <c r="F487" s="437" t="s">
        <v>777</v>
      </c>
      <c r="G487" s="437" t="s">
        <v>778</v>
      </c>
      <c r="H487" s="440">
        <v>4</v>
      </c>
      <c r="I487" s="440">
        <v>652</v>
      </c>
      <c r="J487" s="437">
        <v>3.8579881656804735</v>
      </c>
      <c r="K487" s="437">
        <v>163</v>
      </c>
      <c r="L487" s="440">
        <v>1</v>
      </c>
      <c r="M487" s="440">
        <v>169</v>
      </c>
      <c r="N487" s="437">
        <v>1</v>
      </c>
      <c r="O487" s="437">
        <v>169</v>
      </c>
      <c r="P487" s="440"/>
      <c r="Q487" s="440"/>
      <c r="R487" s="509"/>
      <c r="S487" s="441"/>
    </row>
    <row r="488" spans="1:19" ht="14.4" customHeight="1" x14ac:dyDescent="0.3">
      <c r="A488" s="436" t="s">
        <v>698</v>
      </c>
      <c r="B488" s="437" t="s">
        <v>699</v>
      </c>
      <c r="C488" s="437" t="s">
        <v>382</v>
      </c>
      <c r="D488" s="437" t="s">
        <v>694</v>
      </c>
      <c r="E488" s="437" t="s">
        <v>700</v>
      </c>
      <c r="F488" s="437" t="s">
        <v>781</v>
      </c>
      <c r="G488" s="437" t="s">
        <v>782</v>
      </c>
      <c r="H488" s="440">
        <v>4</v>
      </c>
      <c r="I488" s="440">
        <v>4032</v>
      </c>
      <c r="J488" s="437">
        <v>1.3293768545994065</v>
      </c>
      <c r="K488" s="437">
        <v>1008</v>
      </c>
      <c r="L488" s="440">
        <v>3</v>
      </c>
      <c r="M488" s="440">
        <v>3033</v>
      </c>
      <c r="N488" s="437">
        <v>1</v>
      </c>
      <c r="O488" s="437">
        <v>1011</v>
      </c>
      <c r="P488" s="440">
        <v>15</v>
      </c>
      <c r="Q488" s="440">
        <v>15180</v>
      </c>
      <c r="R488" s="509">
        <v>5.0049455984174083</v>
      </c>
      <c r="S488" s="441">
        <v>1012</v>
      </c>
    </row>
    <row r="489" spans="1:19" ht="14.4" customHeight="1" x14ac:dyDescent="0.3">
      <c r="A489" s="436" t="s">
        <v>698</v>
      </c>
      <c r="B489" s="437" t="s">
        <v>699</v>
      </c>
      <c r="C489" s="437" t="s">
        <v>382</v>
      </c>
      <c r="D489" s="437" t="s">
        <v>694</v>
      </c>
      <c r="E489" s="437" t="s">
        <v>700</v>
      </c>
      <c r="F489" s="437" t="s">
        <v>785</v>
      </c>
      <c r="G489" s="437" t="s">
        <v>786</v>
      </c>
      <c r="H489" s="440">
        <v>4</v>
      </c>
      <c r="I489" s="440">
        <v>9056</v>
      </c>
      <c r="J489" s="437"/>
      <c r="K489" s="437">
        <v>2264</v>
      </c>
      <c r="L489" s="440"/>
      <c r="M489" s="440"/>
      <c r="N489" s="437"/>
      <c r="O489" s="437"/>
      <c r="P489" s="440">
        <v>4</v>
      </c>
      <c r="Q489" s="440">
        <v>9188</v>
      </c>
      <c r="R489" s="509"/>
      <c r="S489" s="441">
        <v>2297</v>
      </c>
    </row>
    <row r="490" spans="1:19" ht="14.4" customHeight="1" x14ac:dyDescent="0.3">
      <c r="A490" s="436" t="s">
        <v>698</v>
      </c>
      <c r="B490" s="437" t="s">
        <v>699</v>
      </c>
      <c r="C490" s="437" t="s">
        <v>382</v>
      </c>
      <c r="D490" s="437" t="s">
        <v>694</v>
      </c>
      <c r="E490" s="437" t="s">
        <v>700</v>
      </c>
      <c r="F490" s="437" t="s">
        <v>789</v>
      </c>
      <c r="G490" s="437" t="s">
        <v>790</v>
      </c>
      <c r="H490" s="440">
        <v>26</v>
      </c>
      <c r="I490" s="440">
        <v>52312</v>
      </c>
      <c r="J490" s="437"/>
      <c r="K490" s="437">
        <v>2012</v>
      </c>
      <c r="L490" s="440"/>
      <c r="M490" s="440"/>
      <c r="N490" s="437"/>
      <c r="O490" s="437"/>
      <c r="P490" s="440"/>
      <c r="Q490" s="440"/>
      <c r="R490" s="509"/>
      <c r="S490" s="441"/>
    </row>
    <row r="491" spans="1:19" ht="14.4" customHeight="1" x14ac:dyDescent="0.3">
      <c r="A491" s="436" t="s">
        <v>698</v>
      </c>
      <c r="B491" s="437" t="s">
        <v>699</v>
      </c>
      <c r="C491" s="437" t="s">
        <v>382</v>
      </c>
      <c r="D491" s="437" t="s">
        <v>694</v>
      </c>
      <c r="E491" s="437" t="s">
        <v>700</v>
      </c>
      <c r="F491" s="437" t="s">
        <v>791</v>
      </c>
      <c r="G491" s="437" t="s">
        <v>792</v>
      </c>
      <c r="H491" s="440"/>
      <c r="I491" s="440"/>
      <c r="J491" s="437"/>
      <c r="K491" s="437"/>
      <c r="L491" s="440">
        <v>1</v>
      </c>
      <c r="M491" s="440">
        <v>242</v>
      </c>
      <c r="N491" s="437">
        <v>1</v>
      </c>
      <c r="O491" s="437">
        <v>242</v>
      </c>
      <c r="P491" s="440"/>
      <c r="Q491" s="440"/>
      <c r="R491" s="509"/>
      <c r="S491" s="441"/>
    </row>
    <row r="492" spans="1:19" ht="14.4" customHeight="1" x14ac:dyDescent="0.3">
      <c r="A492" s="436" t="s">
        <v>698</v>
      </c>
      <c r="B492" s="437" t="s">
        <v>699</v>
      </c>
      <c r="C492" s="437" t="s">
        <v>382</v>
      </c>
      <c r="D492" s="437" t="s">
        <v>694</v>
      </c>
      <c r="E492" s="437" t="s">
        <v>700</v>
      </c>
      <c r="F492" s="437" t="s">
        <v>798</v>
      </c>
      <c r="G492" s="437" t="s">
        <v>799</v>
      </c>
      <c r="H492" s="440">
        <v>2</v>
      </c>
      <c r="I492" s="440">
        <v>10178</v>
      </c>
      <c r="J492" s="437">
        <v>0.65043456032719837</v>
      </c>
      <c r="K492" s="437">
        <v>5089</v>
      </c>
      <c r="L492" s="440">
        <v>3</v>
      </c>
      <c r="M492" s="440">
        <v>15648</v>
      </c>
      <c r="N492" s="437">
        <v>1</v>
      </c>
      <c r="O492" s="437">
        <v>5216</v>
      </c>
      <c r="P492" s="440">
        <v>3</v>
      </c>
      <c r="Q492" s="440">
        <v>15660</v>
      </c>
      <c r="R492" s="509">
        <v>1.0007668711656441</v>
      </c>
      <c r="S492" s="441">
        <v>5220</v>
      </c>
    </row>
    <row r="493" spans="1:19" ht="14.4" customHeight="1" x14ac:dyDescent="0.3">
      <c r="A493" s="436" t="s">
        <v>698</v>
      </c>
      <c r="B493" s="437" t="s">
        <v>699</v>
      </c>
      <c r="C493" s="437" t="s">
        <v>382</v>
      </c>
      <c r="D493" s="437" t="s">
        <v>694</v>
      </c>
      <c r="E493" s="437" t="s">
        <v>700</v>
      </c>
      <c r="F493" s="437" t="s">
        <v>800</v>
      </c>
      <c r="G493" s="437" t="s">
        <v>801</v>
      </c>
      <c r="H493" s="440"/>
      <c r="I493" s="440"/>
      <c r="J493" s="437"/>
      <c r="K493" s="437"/>
      <c r="L493" s="440"/>
      <c r="M493" s="440"/>
      <c r="N493" s="437"/>
      <c r="O493" s="437"/>
      <c r="P493" s="440">
        <v>4</v>
      </c>
      <c r="Q493" s="440">
        <v>4228</v>
      </c>
      <c r="R493" s="509"/>
      <c r="S493" s="441">
        <v>1057</v>
      </c>
    </row>
    <row r="494" spans="1:19" ht="14.4" customHeight="1" x14ac:dyDescent="0.3">
      <c r="A494" s="436" t="s">
        <v>698</v>
      </c>
      <c r="B494" s="437" t="s">
        <v>699</v>
      </c>
      <c r="C494" s="437" t="s">
        <v>382</v>
      </c>
      <c r="D494" s="437" t="s">
        <v>694</v>
      </c>
      <c r="E494" s="437" t="s">
        <v>700</v>
      </c>
      <c r="F494" s="437" t="s">
        <v>802</v>
      </c>
      <c r="G494" s="437" t="s">
        <v>803</v>
      </c>
      <c r="H494" s="440">
        <v>5</v>
      </c>
      <c r="I494" s="440">
        <v>1345</v>
      </c>
      <c r="J494" s="437">
        <v>2.3350694444444446</v>
      </c>
      <c r="K494" s="437">
        <v>269</v>
      </c>
      <c r="L494" s="440">
        <v>2</v>
      </c>
      <c r="M494" s="440">
        <v>576</v>
      </c>
      <c r="N494" s="437">
        <v>1</v>
      </c>
      <c r="O494" s="437">
        <v>288</v>
      </c>
      <c r="P494" s="440"/>
      <c r="Q494" s="440"/>
      <c r="R494" s="509"/>
      <c r="S494" s="441"/>
    </row>
    <row r="495" spans="1:19" ht="14.4" customHeight="1" x14ac:dyDescent="0.3">
      <c r="A495" s="436" t="s">
        <v>698</v>
      </c>
      <c r="B495" s="437" t="s">
        <v>699</v>
      </c>
      <c r="C495" s="437" t="s">
        <v>382</v>
      </c>
      <c r="D495" s="437" t="s">
        <v>695</v>
      </c>
      <c r="E495" s="437" t="s">
        <v>700</v>
      </c>
      <c r="F495" s="437" t="s">
        <v>701</v>
      </c>
      <c r="G495" s="437" t="s">
        <v>702</v>
      </c>
      <c r="H495" s="440">
        <v>322</v>
      </c>
      <c r="I495" s="440">
        <v>17388</v>
      </c>
      <c r="J495" s="437">
        <v>3.6560134566862912</v>
      </c>
      <c r="K495" s="437">
        <v>54</v>
      </c>
      <c r="L495" s="440">
        <v>82</v>
      </c>
      <c r="M495" s="440">
        <v>4756</v>
      </c>
      <c r="N495" s="437">
        <v>1</v>
      </c>
      <c r="O495" s="437">
        <v>58</v>
      </c>
      <c r="P495" s="440">
        <v>42</v>
      </c>
      <c r="Q495" s="440">
        <v>2436</v>
      </c>
      <c r="R495" s="509">
        <v>0.51219512195121952</v>
      </c>
      <c r="S495" s="441">
        <v>58</v>
      </c>
    </row>
    <row r="496" spans="1:19" ht="14.4" customHeight="1" x14ac:dyDescent="0.3">
      <c r="A496" s="436" t="s">
        <v>698</v>
      </c>
      <c r="B496" s="437" t="s">
        <v>699</v>
      </c>
      <c r="C496" s="437" t="s">
        <v>382</v>
      </c>
      <c r="D496" s="437" t="s">
        <v>695</v>
      </c>
      <c r="E496" s="437" t="s">
        <v>700</v>
      </c>
      <c r="F496" s="437" t="s">
        <v>703</v>
      </c>
      <c r="G496" s="437" t="s">
        <v>704</v>
      </c>
      <c r="H496" s="440">
        <v>26</v>
      </c>
      <c r="I496" s="440">
        <v>3198</v>
      </c>
      <c r="J496" s="437">
        <v>6.1030534351145036</v>
      </c>
      <c r="K496" s="437">
        <v>123</v>
      </c>
      <c r="L496" s="440">
        <v>4</v>
      </c>
      <c r="M496" s="440">
        <v>524</v>
      </c>
      <c r="N496" s="437">
        <v>1</v>
      </c>
      <c r="O496" s="437">
        <v>131</v>
      </c>
      <c r="P496" s="440">
        <v>10</v>
      </c>
      <c r="Q496" s="440">
        <v>1310</v>
      </c>
      <c r="R496" s="509">
        <v>2.5</v>
      </c>
      <c r="S496" s="441">
        <v>131</v>
      </c>
    </row>
    <row r="497" spans="1:19" ht="14.4" customHeight="1" x14ac:dyDescent="0.3">
      <c r="A497" s="436" t="s">
        <v>698</v>
      </c>
      <c r="B497" s="437" t="s">
        <v>699</v>
      </c>
      <c r="C497" s="437" t="s">
        <v>382</v>
      </c>
      <c r="D497" s="437" t="s">
        <v>695</v>
      </c>
      <c r="E497" s="437" t="s">
        <v>700</v>
      </c>
      <c r="F497" s="437" t="s">
        <v>705</v>
      </c>
      <c r="G497" s="437" t="s">
        <v>706</v>
      </c>
      <c r="H497" s="440">
        <v>1</v>
      </c>
      <c r="I497" s="440">
        <v>177</v>
      </c>
      <c r="J497" s="437">
        <v>0.93650793650793651</v>
      </c>
      <c r="K497" s="437">
        <v>177</v>
      </c>
      <c r="L497" s="440">
        <v>1</v>
      </c>
      <c r="M497" s="440">
        <v>189</v>
      </c>
      <c r="N497" s="437">
        <v>1</v>
      </c>
      <c r="O497" s="437">
        <v>189</v>
      </c>
      <c r="P497" s="440"/>
      <c r="Q497" s="440"/>
      <c r="R497" s="509"/>
      <c r="S497" s="441"/>
    </row>
    <row r="498" spans="1:19" ht="14.4" customHeight="1" x14ac:dyDescent="0.3">
      <c r="A498" s="436" t="s">
        <v>698</v>
      </c>
      <c r="B498" s="437" t="s">
        <v>699</v>
      </c>
      <c r="C498" s="437" t="s">
        <v>382</v>
      </c>
      <c r="D498" s="437" t="s">
        <v>695</v>
      </c>
      <c r="E498" s="437" t="s">
        <v>700</v>
      </c>
      <c r="F498" s="437" t="s">
        <v>709</v>
      </c>
      <c r="G498" s="437" t="s">
        <v>710</v>
      </c>
      <c r="H498" s="440">
        <v>1</v>
      </c>
      <c r="I498" s="440">
        <v>384</v>
      </c>
      <c r="J498" s="437"/>
      <c r="K498" s="437">
        <v>384</v>
      </c>
      <c r="L498" s="440"/>
      <c r="M498" s="440"/>
      <c r="N498" s="437"/>
      <c r="O498" s="437"/>
      <c r="P498" s="440"/>
      <c r="Q498" s="440"/>
      <c r="R498" s="509"/>
      <c r="S498" s="441"/>
    </row>
    <row r="499" spans="1:19" ht="14.4" customHeight="1" x14ac:dyDescent="0.3">
      <c r="A499" s="436" t="s">
        <v>698</v>
      </c>
      <c r="B499" s="437" t="s">
        <v>699</v>
      </c>
      <c r="C499" s="437" t="s">
        <v>382</v>
      </c>
      <c r="D499" s="437" t="s">
        <v>695</v>
      </c>
      <c r="E499" s="437" t="s">
        <v>700</v>
      </c>
      <c r="F499" s="437" t="s">
        <v>711</v>
      </c>
      <c r="G499" s="437" t="s">
        <v>712</v>
      </c>
      <c r="H499" s="440">
        <v>109</v>
      </c>
      <c r="I499" s="440">
        <v>18748</v>
      </c>
      <c r="J499" s="437">
        <v>14.962490023942538</v>
      </c>
      <c r="K499" s="437">
        <v>172</v>
      </c>
      <c r="L499" s="440">
        <v>7</v>
      </c>
      <c r="M499" s="440">
        <v>1253</v>
      </c>
      <c r="N499" s="437">
        <v>1</v>
      </c>
      <c r="O499" s="437">
        <v>179</v>
      </c>
      <c r="P499" s="440">
        <v>19</v>
      </c>
      <c r="Q499" s="440">
        <v>3420</v>
      </c>
      <c r="R499" s="509">
        <v>2.7294493216280924</v>
      </c>
      <c r="S499" s="441">
        <v>180</v>
      </c>
    </row>
    <row r="500" spans="1:19" ht="14.4" customHeight="1" x14ac:dyDescent="0.3">
      <c r="A500" s="436" t="s">
        <v>698</v>
      </c>
      <c r="B500" s="437" t="s">
        <v>699</v>
      </c>
      <c r="C500" s="437" t="s">
        <v>382</v>
      </c>
      <c r="D500" s="437" t="s">
        <v>695</v>
      </c>
      <c r="E500" s="437" t="s">
        <v>700</v>
      </c>
      <c r="F500" s="437" t="s">
        <v>715</v>
      </c>
      <c r="G500" s="437" t="s">
        <v>716</v>
      </c>
      <c r="H500" s="440">
        <v>29</v>
      </c>
      <c r="I500" s="440">
        <v>9338</v>
      </c>
      <c r="J500" s="437">
        <v>13.93731343283582</v>
      </c>
      <c r="K500" s="437">
        <v>322</v>
      </c>
      <c r="L500" s="440">
        <v>2</v>
      </c>
      <c r="M500" s="440">
        <v>670</v>
      </c>
      <c r="N500" s="437">
        <v>1</v>
      </c>
      <c r="O500" s="437">
        <v>335</v>
      </c>
      <c r="P500" s="440">
        <v>6</v>
      </c>
      <c r="Q500" s="440">
        <v>2016</v>
      </c>
      <c r="R500" s="509">
        <v>3.008955223880597</v>
      </c>
      <c r="S500" s="441">
        <v>336</v>
      </c>
    </row>
    <row r="501" spans="1:19" ht="14.4" customHeight="1" x14ac:dyDescent="0.3">
      <c r="A501" s="436" t="s">
        <v>698</v>
      </c>
      <c r="B501" s="437" t="s">
        <v>699</v>
      </c>
      <c r="C501" s="437" t="s">
        <v>382</v>
      </c>
      <c r="D501" s="437" t="s">
        <v>695</v>
      </c>
      <c r="E501" s="437" t="s">
        <v>700</v>
      </c>
      <c r="F501" s="437" t="s">
        <v>719</v>
      </c>
      <c r="G501" s="437" t="s">
        <v>720</v>
      </c>
      <c r="H501" s="440">
        <v>61</v>
      </c>
      <c r="I501" s="440">
        <v>20801</v>
      </c>
      <c r="J501" s="437">
        <v>1.9867239732569246</v>
      </c>
      <c r="K501" s="437">
        <v>341</v>
      </c>
      <c r="L501" s="440">
        <v>30</v>
      </c>
      <c r="M501" s="440">
        <v>10470</v>
      </c>
      <c r="N501" s="437">
        <v>1</v>
      </c>
      <c r="O501" s="437">
        <v>349</v>
      </c>
      <c r="P501" s="440">
        <v>38</v>
      </c>
      <c r="Q501" s="440">
        <v>13262</v>
      </c>
      <c r="R501" s="509">
        <v>1.2666666666666666</v>
      </c>
      <c r="S501" s="441">
        <v>349</v>
      </c>
    </row>
    <row r="502" spans="1:19" ht="14.4" customHeight="1" x14ac:dyDescent="0.3">
      <c r="A502" s="436" t="s">
        <v>698</v>
      </c>
      <c r="B502" s="437" t="s">
        <v>699</v>
      </c>
      <c r="C502" s="437" t="s">
        <v>382</v>
      </c>
      <c r="D502" s="437" t="s">
        <v>695</v>
      </c>
      <c r="E502" s="437" t="s">
        <v>700</v>
      </c>
      <c r="F502" s="437" t="s">
        <v>723</v>
      </c>
      <c r="G502" s="437" t="s">
        <v>724</v>
      </c>
      <c r="H502" s="440">
        <v>2</v>
      </c>
      <c r="I502" s="440">
        <v>6936</v>
      </c>
      <c r="J502" s="437"/>
      <c r="K502" s="437">
        <v>3468</v>
      </c>
      <c r="L502" s="440"/>
      <c r="M502" s="440"/>
      <c r="N502" s="437"/>
      <c r="O502" s="437"/>
      <c r="P502" s="440"/>
      <c r="Q502" s="440"/>
      <c r="R502" s="509"/>
      <c r="S502" s="441"/>
    </row>
    <row r="503" spans="1:19" ht="14.4" customHeight="1" x14ac:dyDescent="0.3">
      <c r="A503" s="436" t="s">
        <v>698</v>
      </c>
      <c r="B503" s="437" t="s">
        <v>699</v>
      </c>
      <c r="C503" s="437" t="s">
        <v>382</v>
      </c>
      <c r="D503" s="437" t="s">
        <v>695</v>
      </c>
      <c r="E503" s="437" t="s">
        <v>700</v>
      </c>
      <c r="F503" s="437" t="s">
        <v>727</v>
      </c>
      <c r="G503" s="437" t="s">
        <v>728</v>
      </c>
      <c r="H503" s="440">
        <v>1</v>
      </c>
      <c r="I503" s="440">
        <v>109</v>
      </c>
      <c r="J503" s="437"/>
      <c r="K503" s="437">
        <v>109</v>
      </c>
      <c r="L503" s="440"/>
      <c r="M503" s="440"/>
      <c r="N503" s="437"/>
      <c r="O503" s="437"/>
      <c r="P503" s="440"/>
      <c r="Q503" s="440"/>
      <c r="R503" s="509"/>
      <c r="S503" s="441"/>
    </row>
    <row r="504" spans="1:19" ht="14.4" customHeight="1" x14ac:dyDescent="0.3">
      <c r="A504" s="436" t="s">
        <v>698</v>
      </c>
      <c r="B504" s="437" t="s">
        <v>699</v>
      </c>
      <c r="C504" s="437" t="s">
        <v>382</v>
      </c>
      <c r="D504" s="437" t="s">
        <v>695</v>
      </c>
      <c r="E504" s="437" t="s">
        <v>700</v>
      </c>
      <c r="F504" s="437" t="s">
        <v>729</v>
      </c>
      <c r="G504" s="437" t="s">
        <v>730</v>
      </c>
      <c r="H504" s="440"/>
      <c r="I504" s="440"/>
      <c r="J504" s="437"/>
      <c r="K504" s="437"/>
      <c r="L504" s="440">
        <v>9</v>
      </c>
      <c r="M504" s="440">
        <v>441</v>
      </c>
      <c r="N504" s="437">
        <v>1</v>
      </c>
      <c r="O504" s="437">
        <v>49</v>
      </c>
      <c r="P504" s="440"/>
      <c r="Q504" s="440"/>
      <c r="R504" s="509"/>
      <c r="S504" s="441"/>
    </row>
    <row r="505" spans="1:19" ht="14.4" customHeight="1" x14ac:dyDescent="0.3">
      <c r="A505" s="436" t="s">
        <v>698</v>
      </c>
      <c r="B505" s="437" t="s">
        <v>699</v>
      </c>
      <c r="C505" s="437" t="s">
        <v>382</v>
      </c>
      <c r="D505" s="437" t="s">
        <v>695</v>
      </c>
      <c r="E505" s="437" t="s">
        <v>700</v>
      </c>
      <c r="F505" s="437" t="s">
        <v>731</v>
      </c>
      <c r="G505" s="437" t="s">
        <v>732</v>
      </c>
      <c r="H505" s="440"/>
      <c r="I505" s="440"/>
      <c r="J505" s="437"/>
      <c r="K505" s="437"/>
      <c r="L505" s="440">
        <v>3</v>
      </c>
      <c r="M505" s="440">
        <v>1161</v>
      </c>
      <c r="N505" s="437">
        <v>1</v>
      </c>
      <c r="O505" s="437">
        <v>387</v>
      </c>
      <c r="P505" s="440"/>
      <c r="Q505" s="440"/>
      <c r="R505" s="509"/>
      <c r="S505" s="441"/>
    </row>
    <row r="506" spans="1:19" ht="14.4" customHeight="1" x14ac:dyDescent="0.3">
      <c r="A506" s="436" t="s">
        <v>698</v>
      </c>
      <c r="B506" s="437" t="s">
        <v>699</v>
      </c>
      <c r="C506" s="437" t="s">
        <v>382</v>
      </c>
      <c r="D506" s="437" t="s">
        <v>695</v>
      </c>
      <c r="E506" s="437" t="s">
        <v>700</v>
      </c>
      <c r="F506" s="437" t="s">
        <v>733</v>
      </c>
      <c r="G506" s="437" t="s">
        <v>734</v>
      </c>
      <c r="H506" s="440">
        <v>1</v>
      </c>
      <c r="I506" s="440">
        <v>37</v>
      </c>
      <c r="J506" s="437">
        <v>0.32456140350877194</v>
      </c>
      <c r="K506" s="437">
        <v>37</v>
      </c>
      <c r="L506" s="440">
        <v>3</v>
      </c>
      <c r="M506" s="440">
        <v>114</v>
      </c>
      <c r="N506" s="437">
        <v>1</v>
      </c>
      <c r="O506" s="437">
        <v>38</v>
      </c>
      <c r="P506" s="440"/>
      <c r="Q506" s="440"/>
      <c r="R506" s="509"/>
      <c r="S506" s="441"/>
    </row>
    <row r="507" spans="1:19" ht="14.4" customHeight="1" x14ac:dyDescent="0.3">
      <c r="A507" s="436" t="s">
        <v>698</v>
      </c>
      <c r="B507" s="437" t="s">
        <v>699</v>
      </c>
      <c r="C507" s="437" t="s">
        <v>382</v>
      </c>
      <c r="D507" s="437" t="s">
        <v>695</v>
      </c>
      <c r="E507" s="437" t="s">
        <v>700</v>
      </c>
      <c r="F507" s="437" t="s">
        <v>737</v>
      </c>
      <c r="G507" s="437" t="s">
        <v>738</v>
      </c>
      <c r="H507" s="440"/>
      <c r="I507" s="440"/>
      <c r="J507" s="437"/>
      <c r="K507" s="437"/>
      <c r="L507" s="440">
        <v>8</v>
      </c>
      <c r="M507" s="440">
        <v>5632</v>
      </c>
      <c r="N507" s="437">
        <v>1</v>
      </c>
      <c r="O507" s="437">
        <v>704</v>
      </c>
      <c r="P507" s="440">
        <v>1</v>
      </c>
      <c r="Q507" s="440">
        <v>705</v>
      </c>
      <c r="R507" s="509">
        <v>0.12517755681818182</v>
      </c>
      <c r="S507" s="441">
        <v>705</v>
      </c>
    </row>
    <row r="508" spans="1:19" ht="14.4" customHeight="1" x14ac:dyDescent="0.3">
      <c r="A508" s="436" t="s">
        <v>698</v>
      </c>
      <c r="B508" s="437" t="s">
        <v>699</v>
      </c>
      <c r="C508" s="437" t="s">
        <v>382</v>
      </c>
      <c r="D508" s="437" t="s">
        <v>695</v>
      </c>
      <c r="E508" s="437" t="s">
        <v>700</v>
      </c>
      <c r="F508" s="437" t="s">
        <v>739</v>
      </c>
      <c r="G508" s="437" t="s">
        <v>740</v>
      </c>
      <c r="H508" s="440"/>
      <c r="I508" s="440"/>
      <c r="J508" s="437"/>
      <c r="K508" s="437"/>
      <c r="L508" s="440">
        <v>2</v>
      </c>
      <c r="M508" s="440">
        <v>294</v>
      </c>
      <c r="N508" s="437">
        <v>1</v>
      </c>
      <c r="O508" s="437">
        <v>147</v>
      </c>
      <c r="P508" s="440"/>
      <c r="Q508" s="440"/>
      <c r="R508" s="509"/>
      <c r="S508" s="441"/>
    </row>
    <row r="509" spans="1:19" ht="14.4" customHeight="1" x14ac:dyDescent="0.3">
      <c r="A509" s="436" t="s">
        <v>698</v>
      </c>
      <c r="B509" s="437" t="s">
        <v>699</v>
      </c>
      <c r="C509" s="437" t="s">
        <v>382</v>
      </c>
      <c r="D509" s="437" t="s">
        <v>695</v>
      </c>
      <c r="E509" s="437" t="s">
        <v>700</v>
      </c>
      <c r="F509" s="437" t="s">
        <v>741</v>
      </c>
      <c r="G509" s="437" t="s">
        <v>742</v>
      </c>
      <c r="H509" s="440">
        <v>151</v>
      </c>
      <c r="I509" s="440">
        <v>43035</v>
      </c>
      <c r="J509" s="437">
        <v>4.881465517241379</v>
      </c>
      <c r="K509" s="437">
        <v>285</v>
      </c>
      <c r="L509" s="440">
        <v>29</v>
      </c>
      <c r="M509" s="440">
        <v>8816</v>
      </c>
      <c r="N509" s="437">
        <v>1</v>
      </c>
      <c r="O509" s="437">
        <v>304</v>
      </c>
      <c r="P509" s="440">
        <v>18</v>
      </c>
      <c r="Q509" s="440">
        <v>5490</v>
      </c>
      <c r="R509" s="509">
        <v>0.62273139745916517</v>
      </c>
      <c r="S509" s="441">
        <v>305</v>
      </c>
    </row>
    <row r="510" spans="1:19" ht="14.4" customHeight="1" x14ac:dyDescent="0.3">
      <c r="A510" s="436" t="s">
        <v>698</v>
      </c>
      <c r="B510" s="437" t="s">
        <v>699</v>
      </c>
      <c r="C510" s="437" t="s">
        <v>382</v>
      </c>
      <c r="D510" s="437" t="s">
        <v>695</v>
      </c>
      <c r="E510" s="437" t="s">
        <v>700</v>
      </c>
      <c r="F510" s="437" t="s">
        <v>745</v>
      </c>
      <c r="G510" s="437" t="s">
        <v>746</v>
      </c>
      <c r="H510" s="440">
        <v>208</v>
      </c>
      <c r="I510" s="440">
        <v>96096</v>
      </c>
      <c r="J510" s="437">
        <v>4.6315789473684212</v>
      </c>
      <c r="K510" s="437">
        <v>462</v>
      </c>
      <c r="L510" s="440">
        <v>42</v>
      </c>
      <c r="M510" s="440">
        <v>20748</v>
      </c>
      <c r="N510" s="437">
        <v>1</v>
      </c>
      <c r="O510" s="437">
        <v>494</v>
      </c>
      <c r="P510" s="440">
        <v>90</v>
      </c>
      <c r="Q510" s="440">
        <v>44460</v>
      </c>
      <c r="R510" s="509">
        <v>2.1428571428571428</v>
      </c>
      <c r="S510" s="441">
        <v>494</v>
      </c>
    </row>
    <row r="511" spans="1:19" ht="14.4" customHeight="1" x14ac:dyDescent="0.3">
      <c r="A511" s="436" t="s">
        <v>698</v>
      </c>
      <c r="B511" s="437" t="s">
        <v>699</v>
      </c>
      <c r="C511" s="437" t="s">
        <v>382</v>
      </c>
      <c r="D511" s="437" t="s">
        <v>695</v>
      </c>
      <c r="E511" s="437" t="s">
        <v>700</v>
      </c>
      <c r="F511" s="437" t="s">
        <v>747</v>
      </c>
      <c r="G511" s="437" t="s">
        <v>748</v>
      </c>
      <c r="H511" s="440">
        <v>260</v>
      </c>
      <c r="I511" s="440">
        <v>92560</v>
      </c>
      <c r="J511" s="437">
        <v>4.1010190518387244</v>
      </c>
      <c r="K511" s="437">
        <v>356</v>
      </c>
      <c r="L511" s="440">
        <v>61</v>
      </c>
      <c r="M511" s="440">
        <v>22570</v>
      </c>
      <c r="N511" s="437">
        <v>1</v>
      </c>
      <c r="O511" s="437">
        <v>370</v>
      </c>
      <c r="P511" s="440">
        <v>74</v>
      </c>
      <c r="Q511" s="440">
        <v>27380</v>
      </c>
      <c r="R511" s="509">
        <v>1.2131147540983607</v>
      </c>
      <c r="S511" s="441">
        <v>370</v>
      </c>
    </row>
    <row r="512" spans="1:19" ht="14.4" customHeight="1" x14ac:dyDescent="0.3">
      <c r="A512" s="436" t="s">
        <v>698</v>
      </c>
      <c r="B512" s="437" t="s">
        <v>699</v>
      </c>
      <c r="C512" s="437" t="s">
        <v>382</v>
      </c>
      <c r="D512" s="437" t="s">
        <v>695</v>
      </c>
      <c r="E512" s="437" t="s">
        <v>700</v>
      </c>
      <c r="F512" s="437" t="s">
        <v>749</v>
      </c>
      <c r="G512" s="437" t="s">
        <v>750</v>
      </c>
      <c r="H512" s="440">
        <v>2</v>
      </c>
      <c r="I512" s="440">
        <v>5834</v>
      </c>
      <c r="J512" s="437"/>
      <c r="K512" s="437">
        <v>2917</v>
      </c>
      <c r="L512" s="440"/>
      <c r="M512" s="440"/>
      <c r="N512" s="437"/>
      <c r="O512" s="437"/>
      <c r="P512" s="440">
        <v>4</v>
      </c>
      <c r="Q512" s="440">
        <v>12432</v>
      </c>
      <c r="R512" s="509"/>
      <c r="S512" s="441">
        <v>3108</v>
      </c>
    </row>
    <row r="513" spans="1:19" ht="14.4" customHeight="1" x14ac:dyDescent="0.3">
      <c r="A513" s="436" t="s">
        <v>698</v>
      </c>
      <c r="B513" s="437" t="s">
        <v>699</v>
      </c>
      <c r="C513" s="437" t="s">
        <v>382</v>
      </c>
      <c r="D513" s="437" t="s">
        <v>695</v>
      </c>
      <c r="E513" s="437" t="s">
        <v>700</v>
      </c>
      <c r="F513" s="437" t="s">
        <v>753</v>
      </c>
      <c r="G513" s="437" t="s">
        <v>754</v>
      </c>
      <c r="H513" s="440">
        <v>53</v>
      </c>
      <c r="I513" s="440">
        <v>5565</v>
      </c>
      <c r="J513" s="437">
        <v>6.2668918918918921</v>
      </c>
      <c r="K513" s="437">
        <v>105</v>
      </c>
      <c r="L513" s="440">
        <v>8</v>
      </c>
      <c r="M513" s="440">
        <v>888</v>
      </c>
      <c r="N513" s="437">
        <v>1</v>
      </c>
      <c r="O513" s="437">
        <v>111</v>
      </c>
      <c r="P513" s="440">
        <v>21</v>
      </c>
      <c r="Q513" s="440">
        <v>2331</v>
      </c>
      <c r="R513" s="509">
        <v>2.625</v>
      </c>
      <c r="S513" s="441">
        <v>111</v>
      </c>
    </row>
    <row r="514" spans="1:19" ht="14.4" customHeight="1" x14ac:dyDescent="0.3">
      <c r="A514" s="436" t="s">
        <v>698</v>
      </c>
      <c r="B514" s="437" t="s">
        <v>699</v>
      </c>
      <c r="C514" s="437" t="s">
        <v>382</v>
      </c>
      <c r="D514" s="437" t="s">
        <v>695</v>
      </c>
      <c r="E514" s="437" t="s">
        <v>700</v>
      </c>
      <c r="F514" s="437" t="s">
        <v>757</v>
      </c>
      <c r="G514" s="437" t="s">
        <v>758</v>
      </c>
      <c r="H514" s="440">
        <v>1</v>
      </c>
      <c r="I514" s="440">
        <v>463</v>
      </c>
      <c r="J514" s="437">
        <v>0.13362193362193361</v>
      </c>
      <c r="K514" s="437">
        <v>463</v>
      </c>
      <c r="L514" s="440">
        <v>7</v>
      </c>
      <c r="M514" s="440">
        <v>3465</v>
      </c>
      <c r="N514" s="437">
        <v>1</v>
      </c>
      <c r="O514" s="437">
        <v>495</v>
      </c>
      <c r="P514" s="440"/>
      <c r="Q514" s="440"/>
      <c r="R514" s="509"/>
      <c r="S514" s="441"/>
    </row>
    <row r="515" spans="1:19" ht="14.4" customHeight="1" x14ac:dyDescent="0.3">
      <c r="A515" s="436" t="s">
        <v>698</v>
      </c>
      <c r="B515" s="437" t="s">
        <v>699</v>
      </c>
      <c r="C515" s="437" t="s">
        <v>382</v>
      </c>
      <c r="D515" s="437" t="s">
        <v>695</v>
      </c>
      <c r="E515" s="437" t="s">
        <v>700</v>
      </c>
      <c r="F515" s="437" t="s">
        <v>759</v>
      </c>
      <c r="G515" s="437" t="s">
        <v>760</v>
      </c>
      <c r="H515" s="440">
        <v>1</v>
      </c>
      <c r="I515" s="440">
        <v>1268</v>
      </c>
      <c r="J515" s="437"/>
      <c r="K515" s="437">
        <v>1268</v>
      </c>
      <c r="L515" s="440"/>
      <c r="M515" s="440"/>
      <c r="N515" s="437"/>
      <c r="O515" s="437"/>
      <c r="P515" s="440"/>
      <c r="Q515" s="440"/>
      <c r="R515" s="509"/>
      <c r="S515" s="441"/>
    </row>
    <row r="516" spans="1:19" ht="14.4" customHeight="1" x14ac:dyDescent="0.3">
      <c r="A516" s="436" t="s">
        <v>698</v>
      </c>
      <c r="B516" s="437" t="s">
        <v>699</v>
      </c>
      <c r="C516" s="437" t="s">
        <v>382</v>
      </c>
      <c r="D516" s="437" t="s">
        <v>695</v>
      </c>
      <c r="E516" s="437" t="s">
        <v>700</v>
      </c>
      <c r="F516" s="437" t="s">
        <v>761</v>
      </c>
      <c r="G516" s="437" t="s">
        <v>762</v>
      </c>
      <c r="H516" s="440">
        <v>68</v>
      </c>
      <c r="I516" s="440">
        <v>29716</v>
      </c>
      <c r="J516" s="437">
        <v>8.1458333333333339</v>
      </c>
      <c r="K516" s="437">
        <v>437</v>
      </c>
      <c r="L516" s="440">
        <v>8</v>
      </c>
      <c r="M516" s="440">
        <v>3648</v>
      </c>
      <c r="N516" s="437">
        <v>1</v>
      </c>
      <c r="O516" s="437">
        <v>456</v>
      </c>
      <c r="P516" s="440">
        <v>21</v>
      </c>
      <c r="Q516" s="440">
        <v>9576</v>
      </c>
      <c r="R516" s="509">
        <v>2.625</v>
      </c>
      <c r="S516" s="441">
        <v>456</v>
      </c>
    </row>
    <row r="517" spans="1:19" ht="14.4" customHeight="1" x14ac:dyDescent="0.3">
      <c r="A517" s="436" t="s">
        <v>698</v>
      </c>
      <c r="B517" s="437" t="s">
        <v>699</v>
      </c>
      <c r="C517" s="437" t="s">
        <v>382</v>
      </c>
      <c r="D517" s="437" t="s">
        <v>695</v>
      </c>
      <c r="E517" s="437" t="s">
        <v>700</v>
      </c>
      <c r="F517" s="437" t="s">
        <v>763</v>
      </c>
      <c r="G517" s="437" t="s">
        <v>764</v>
      </c>
      <c r="H517" s="440">
        <v>446</v>
      </c>
      <c r="I517" s="440">
        <v>24084</v>
      </c>
      <c r="J517" s="437">
        <v>6.9206896551724135</v>
      </c>
      <c r="K517" s="437">
        <v>54</v>
      </c>
      <c r="L517" s="440">
        <v>60</v>
      </c>
      <c r="M517" s="440">
        <v>3480</v>
      </c>
      <c r="N517" s="437">
        <v>1</v>
      </c>
      <c r="O517" s="437">
        <v>58</v>
      </c>
      <c r="P517" s="440">
        <v>191</v>
      </c>
      <c r="Q517" s="440">
        <v>11078</v>
      </c>
      <c r="R517" s="509">
        <v>3.1833333333333331</v>
      </c>
      <c r="S517" s="441">
        <v>58</v>
      </c>
    </row>
    <row r="518" spans="1:19" ht="14.4" customHeight="1" x14ac:dyDescent="0.3">
      <c r="A518" s="436" t="s">
        <v>698</v>
      </c>
      <c r="B518" s="437" t="s">
        <v>699</v>
      </c>
      <c r="C518" s="437" t="s">
        <v>382</v>
      </c>
      <c r="D518" s="437" t="s">
        <v>695</v>
      </c>
      <c r="E518" s="437" t="s">
        <v>700</v>
      </c>
      <c r="F518" s="437" t="s">
        <v>771</v>
      </c>
      <c r="G518" s="437" t="s">
        <v>772</v>
      </c>
      <c r="H518" s="440">
        <v>299</v>
      </c>
      <c r="I518" s="440">
        <v>50531</v>
      </c>
      <c r="J518" s="437">
        <v>6.2771428571428576</v>
      </c>
      <c r="K518" s="437">
        <v>169</v>
      </c>
      <c r="L518" s="440">
        <v>46</v>
      </c>
      <c r="M518" s="440">
        <v>8050</v>
      </c>
      <c r="N518" s="437">
        <v>1</v>
      </c>
      <c r="O518" s="437">
        <v>175</v>
      </c>
      <c r="P518" s="440">
        <v>86</v>
      </c>
      <c r="Q518" s="440">
        <v>15136</v>
      </c>
      <c r="R518" s="509">
        <v>1.880248447204969</v>
      </c>
      <c r="S518" s="441">
        <v>176</v>
      </c>
    </row>
    <row r="519" spans="1:19" ht="14.4" customHeight="1" x14ac:dyDescent="0.3">
      <c r="A519" s="436" t="s">
        <v>698</v>
      </c>
      <c r="B519" s="437" t="s">
        <v>699</v>
      </c>
      <c r="C519" s="437" t="s">
        <v>382</v>
      </c>
      <c r="D519" s="437" t="s">
        <v>695</v>
      </c>
      <c r="E519" s="437" t="s">
        <v>700</v>
      </c>
      <c r="F519" s="437" t="s">
        <v>773</v>
      </c>
      <c r="G519" s="437" t="s">
        <v>774</v>
      </c>
      <c r="H519" s="440">
        <v>8</v>
      </c>
      <c r="I519" s="440">
        <v>648</v>
      </c>
      <c r="J519" s="437">
        <v>0.10302066772655008</v>
      </c>
      <c r="K519" s="437">
        <v>81</v>
      </c>
      <c r="L519" s="440">
        <v>74</v>
      </c>
      <c r="M519" s="440">
        <v>6290</v>
      </c>
      <c r="N519" s="437">
        <v>1</v>
      </c>
      <c r="O519" s="437">
        <v>85</v>
      </c>
      <c r="P519" s="440">
        <v>4</v>
      </c>
      <c r="Q519" s="440">
        <v>340</v>
      </c>
      <c r="R519" s="509">
        <v>5.4054054054054057E-2</v>
      </c>
      <c r="S519" s="441">
        <v>85</v>
      </c>
    </row>
    <row r="520" spans="1:19" ht="14.4" customHeight="1" x14ac:dyDescent="0.3">
      <c r="A520" s="436" t="s">
        <v>698</v>
      </c>
      <c r="B520" s="437" t="s">
        <v>699</v>
      </c>
      <c r="C520" s="437" t="s">
        <v>382</v>
      </c>
      <c r="D520" s="437" t="s">
        <v>695</v>
      </c>
      <c r="E520" s="437" t="s">
        <v>700</v>
      </c>
      <c r="F520" s="437" t="s">
        <v>777</v>
      </c>
      <c r="G520" s="437" t="s">
        <v>778</v>
      </c>
      <c r="H520" s="440">
        <v>2</v>
      </c>
      <c r="I520" s="440">
        <v>326</v>
      </c>
      <c r="J520" s="437">
        <v>1.9289940828402368</v>
      </c>
      <c r="K520" s="437">
        <v>163</v>
      </c>
      <c r="L520" s="440">
        <v>1</v>
      </c>
      <c r="M520" s="440">
        <v>169</v>
      </c>
      <c r="N520" s="437">
        <v>1</v>
      </c>
      <c r="O520" s="437">
        <v>169</v>
      </c>
      <c r="P520" s="440">
        <v>1</v>
      </c>
      <c r="Q520" s="440">
        <v>170</v>
      </c>
      <c r="R520" s="509">
        <v>1.0059171597633136</v>
      </c>
      <c r="S520" s="441">
        <v>170</v>
      </c>
    </row>
    <row r="521" spans="1:19" ht="14.4" customHeight="1" x14ac:dyDescent="0.3">
      <c r="A521" s="436" t="s">
        <v>698</v>
      </c>
      <c r="B521" s="437" t="s">
        <v>699</v>
      </c>
      <c r="C521" s="437" t="s">
        <v>382</v>
      </c>
      <c r="D521" s="437" t="s">
        <v>695</v>
      </c>
      <c r="E521" s="437" t="s">
        <v>700</v>
      </c>
      <c r="F521" s="437" t="s">
        <v>779</v>
      </c>
      <c r="G521" s="437" t="s">
        <v>780</v>
      </c>
      <c r="H521" s="440"/>
      <c r="I521" s="440"/>
      <c r="J521" s="437"/>
      <c r="K521" s="437"/>
      <c r="L521" s="440">
        <v>2</v>
      </c>
      <c r="M521" s="440">
        <v>58</v>
      </c>
      <c r="N521" s="437">
        <v>1</v>
      </c>
      <c r="O521" s="437">
        <v>29</v>
      </c>
      <c r="P521" s="440">
        <v>1</v>
      </c>
      <c r="Q521" s="440">
        <v>29</v>
      </c>
      <c r="R521" s="509">
        <v>0.5</v>
      </c>
      <c r="S521" s="441">
        <v>29</v>
      </c>
    </row>
    <row r="522" spans="1:19" ht="14.4" customHeight="1" x14ac:dyDescent="0.3">
      <c r="A522" s="436" t="s">
        <v>698</v>
      </c>
      <c r="B522" s="437" t="s">
        <v>699</v>
      </c>
      <c r="C522" s="437" t="s">
        <v>382</v>
      </c>
      <c r="D522" s="437" t="s">
        <v>695</v>
      </c>
      <c r="E522" s="437" t="s">
        <v>700</v>
      </c>
      <c r="F522" s="437" t="s">
        <v>781</v>
      </c>
      <c r="G522" s="437" t="s">
        <v>782</v>
      </c>
      <c r="H522" s="440">
        <v>3</v>
      </c>
      <c r="I522" s="440">
        <v>3024</v>
      </c>
      <c r="J522" s="437"/>
      <c r="K522" s="437">
        <v>1008</v>
      </c>
      <c r="L522" s="440"/>
      <c r="M522" s="440"/>
      <c r="N522" s="437"/>
      <c r="O522" s="437"/>
      <c r="P522" s="440"/>
      <c r="Q522" s="440"/>
      <c r="R522" s="509"/>
      <c r="S522" s="441"/>
    </row>
    <row r="523" spans="1:19" ht="14.4" customHeight="1" x14ac:dyDescent="0.3">
      <c r="A523" s="436" t="s">
        <v>698</v>
      </c>
      <c r="B523" s="437" t="s">
        <v>699</v>
      </c>
      <c r="C523" s="437" t="s">
        <v>382</v>
      </c>
      <c r="D523" s="437" t="s">
        <v>695</v>
      </c>
      <c r="E523" s="437" t="s">
        <v>700</v>
      </c>
      <c r="F523" s="437" t="s">
        <v>783</v>
      </c>
      <c r="G523" s="437" t="s">
        <v>784</v>
      </c>
      <c r="H523" s="440">
        <v>1</v>
      </c>
      <c r="I523" s="440">
        <v>170</v>
      </c>
      <c r="J523" s="437">
        <v>0.10732323232323232</v>
      </c>
      <c r="K523" s="437">
        <v>170</v>
      </c>
      <c r="L523" s="440">
        <v>9</v>
      </c>
      <c r="M523" s="440">
        <v>1584</v>
      </c>
      <c r="N523" s="437">
        <v>1</v>
      </c>
      <c r="O523" s="437">
        <v>176</v>
      </c>
      <c r="P523" s="440"/>
      <c r="Q523" s="440"/>
      <c r="R523" s="509"/>
      <c r="S523" s="441"/>
    </row>
    <row r="524" spans="1:19" ht="14.4" customHeight="1" x14ac:dyDescent="0.3">
      <c r="A524" s="436" t="s">
        <v>698</v>
      </c>
      <c r="B524" s="437" t="s">
        <v>699</v>
      </c>
      <c r="C524" s="437" t="s">
        <v>382</v>
      </c>
      <c r="D524" s="437" t="s">
        <v>695</v>
      </c>
      <c r="E524" s="437" t="s">
        <v>700</v>
      </c>
      <c r="F524" s="437" t="s">
        <v>785</v>
      </c>
      <c r="G524" s="437" t="s">
        <v>786</v>
      </c>
      <c r="H524" s="440">
        <v>2</v>
      </c>
      <c r="I524" s="440">
        <v>4528</v>
      </c>
      <c r="J524" s="437"/>
      <c r="K524" s="437">
        <v>2264</v>
      </c>
      <c r="L524" s="440"/>
      <c r="M524" s="440"/>
      <c r="N524" s="437"/>
      <c r="O524" s="437"/>
      <c r="P524" s="440"/>
      <c r="Q524" s="440"/>
      <c r="R524" s="509"/>
      <c r="S524" s="441"/>
    </row>
    <row r="525" spans="1:19" ht="14.4" customHeight="1" x14ac:dyDescent="0.3">
      <c r="A525" s="436" t="s">
        <v>698</v>
      </c>
      <c r="B525" s="437" t="s">
        <v>699</v>
      </c>
      <c r="C525" s="437" t="s">
        <v>382</v>
      </c>
      <c r="D525" s="437" t="s">
        <v>695</v>
      </c>
      <c r="E525" s="437" t="s">
        <v>700</v>
      </c>
      <c r="F525" s="437" t="s">
        <v>787</v>
      </c>
      <c r="G525" s="437" t="s">
        <v>788</v>
      </c>
      <c r="H525" s="440">
        <v>2</v>
      </c>
      <c r="I525" s="440">
        <v>494</v>
      </c>
      <c r="J525" s="437">
        <v>0.11048982330574815</v>
      </c>
      <c r="K525" s="437">
        <v>247</v>
      </c>
      <c r="L525" s="440">
        <v>17</v>
      </c>
      <c r="M525" s="440">
        <v>4471</v>
      </c>
      <c r="N525" s="437">
        <v>1</v>
      </c>
      <c r="O525" s="437">
        <v>263</v>
      </c>
      <c r="P525" s="440">
        <v>3</v>
      </c>
      <c r="Q525" s="440">
        <v>792</v>
      </c>
      <c r="R525" s="509">
        <v>0.1771415790650861</v>
      </c>
      <c r="S525" s="441">
        <v>264</v>
      </c>
    </row>
    <row r="526" spans="1:19" ht="14.4" customHeight="1" x14ac:dyDescent="0.3">
      <c r="A526" s="436" t="s">
        <v>698</v>
      </c>
      <c r="B526" s="437" t="s">
        <v>699</v>
      </c>
      <c r="C526" s="437" t="s">
        <v>382</v>
      </c>
      <c r="D526" s="437" t="s">
        <v>695</v>
      </c>
      <c r="E526" s="437" t="s">
        <v>700</v>
      </c>
      <c r="F526" s="437" t="s">
        <v>789</v>
      </c>
      <c r="G526" s="437" t="s">
        <v>790</v>
      </c>
      <c r="H526" s="440">
        <v>6</v>
      </c>
      <c r="I526" s="440">
        <v>12072</v>
      </c>
      <c r="J526" s="437"/>
      <c r="K526" s="437">
        <v>2012</v>
      </c>
      <c r="L526" s="440"/>
      <c r="M526" s="440"/>
      <c r="N526" s="437"/>
      <c r="O526" s="437"/>
      <c r="P526" s="440">
        <v>3</v>
      </c>
      <c r="Q526" s="440">
        <v>6393</v>
      </c>
      <c r="R526" s="509"/>
      <c r="S526" s="441">
        <v>2131</v>
      </c>
    </row>
    <row r="527" spans="1:19" ht="14.4" customHeight="1" x14ac:dyDescent="0.3">
      <c r="A527" s="436" t="s">
        <v>698</v>
      </c>
      <c r="B527" s="437" t="s">
        <v>699</v>
      </c>
      <c r="C527" s="437" t="s">
        <v>382</v>
      </c>
      <c r="D527" s="437" t="s">
        <v>695</v>
      </c>
      <c r="E527" s="437" t="s">
        <v>700</v>
      </c>
      <c r="F527" s="437" t="s">
        <v>791</v>
      </c>
      <c r="G527" s="437" t="s">
        <v>792</v>
      </c>
      <c r="H527" s="440">
        <v>1</v>
      </c>
      <c r="I527" s="440">
        <v>226</v>
      </c>
      <c r="J527" s="437"/>
      <c r="K527" s="437">
        <v>226</v>
      </c>
      <c r="L527" s="440"/>
      <c r="M527" s="440"/>
      <c r="N527" s="437"/>
      <c r="O527" s="437"/>
      <c r="P527" s="440"/>
      <c r="Q527" s="440"/>
      <c r="R527" s="509"/>
      <c r="S527" s="441"/>
    </row>
    <row r="528" spans="1:19" ht="14.4" customHeight="1" x14ac:dyDescent="0.3">
      <c r="A528" s="436" t="s">
        <v>698</v>
      </c>
      <c r="B528" s="437" t="s">
        <v>699</v>
      </c>
      <c r="C528" s="437" t="s">
        <v>382</v>
      </c>
      <c r="D528" s="437" t="s">
        <v>695</v>
      </c>
      <c r="E528" s="437" t="s">
        <v>700</v>
      </c>
      <c r="F528" s="437" t="s">
        <v>802</v>
      </c>
      <c r="G528" s="437" t="s">
        <v>803</v>
      </c>
      <c r="H528" s="440">
        <v>1</v>
      </c>
      <c r="I528" s="440">
        <v>269</v>
      </c>
      <c r="J528" s="437"/>
      <c r="K528" s="437">
        <v>269</v>
      </c>
      <c r="L528" s="440"/>
      <c r="M528" s="440"/>
      <c r="N528" s="437"/>
      <c r="O528" s="437"/>
      <c r="P528" s="440"/>
      <c r="Q528" s="440"/>
      <c r="R528" s="509"/>
      <c r="S528" s="441"/>
    </row>
    <row r="529" spans="1:19" ht="14.4" customHeight="1" x14ac:dyDescent="0.3">
      <c r="A529" s="436" t="s">
        <v>698</v>
      </c>
      <c r="B529" s="437" t="s">
        <v>699</v>
      </c>
      <c r="C529" s="437" t="s">
        <v>382</v>
      </c>
      <c r="D529" s="437" t="s">
        <v>695</v>
      </c>
      <c r="E529" s="437" t="s">
        <v>700</v>
      </c>
      <c r="F529" s="437" t="s">
        <v>806</v>
      </c>
      <c r="G529" s="437" t="s">
        <v>807</v>
      </c>
      <c r="H529" s="440"/>
      <c r="I529" s="440"/>
      <c r="J529" s="437"/>
      <c r="K529" s="437"/>
      <c r="L529" s="440">
        <v>1</v>
      </c>
      <c r="M529" s="440">
        <v>107</v>
      </c>
      <c r="N529" s="437">
        <v>1</v>
      </c>
      <c r="O529" s="437">
        <v>107</v>
      </c>
      <c r="P529" s="440"/>
      <c r="Q529" s="440"/>
      <c r="R529" s="509"/>
      <c r="S529" s="441"/>
    </row>
    <row r="530" spans="1:19" ht="14.4" customHeight="1" x14ac:dyDescent="0.3">
      <c r="A530" s="436" t="s">
        <v>698</v>
      </c>
      <c r="B530" s="437" t="s">
        <v>699</v>
      </c>
      <c r="C530" s="437" t="s">
        <v>382</v>
      </c>
      <c r="D530" s="437" t="s">
        <v>695</v>
      </c>
      <c r="E530" s="437" t="s">
        <v>700</v>
      </c>
      <c r="F530" s="437" t="s">
        <v>808</v>
      </c>
      <c r="G530" s="437" t="s">
        <v>809</v>
      </c>
      <c r="H530" s="440"/>
      <c r="I530" s="440"/>
      <c r="J530" s="437"/>
      <c r="K530" s="437"/>
      <c r="L530" s="440">
        <v>1</v>
      </c>
      <c r="M530" s="440">
        <v>314</v>
      </c>
      <c r="N530" s="437">
        <v>1</v>
      </c>
      <c r="O530" s="437">
        <v>314</v>
      </c>
      <c r="P530" s="440"/>
      <c r="Q530" s="440"/>
      <c r="R530" s="509"/>
      <c r="S530" s="441"/>
    </row>
    <row r="531" spans="1:19" ht="14.4" customHeight="1" x14ac:dyDescent="0.3">
      <c r="A531" s="436" t="s">
        <v>698</v>
      </c>
      <c r="B531" s="437" t="s">
        <v>699</v>
      </c>
      <c r="C531" s="437" t="s">
        <v>382</v>
      </c>
      <c r="D531" s="437" t="s">
        <v>696</v>
      </c>
      <c r="E531" s="437" t="s">
        <v>700</v>
      </c>
      <c r="F531" s="437" t="s">
        <v>701</v>
      </c>
      <c r="G531" s="437" t="s">
        <v>702</v>
      </c>
      <c r="H531" s="440">
        <v>316</v>
      </c>
      <c r="I531" s="440">
        <v>17064</v>
      </c>
      <c r="J531" s="437">
        <v>1.3495729199620374</v>
      </c>
      <c r="K531" s="437">
        <v>54</v>
      </c>
      <c r="L531" s="440">
        <v>218</v>
      </c>
      <c r="M531" s="440">
        <v>12644</v>
      </c>
      <c r="N531" s="437">
        <v>1</v>
      </c>
      <c r="O531" s="437">
        <v>58</v>
      </c>
      <c r="P531" s="440">
        <v>10</v>
      </c>
      <c r="Q531" s="440">
        <v>580</v>
      </c>
      <c r="R531" s="509">
        <v>4.5871559633027525E-2</v>
      </c>
      <c r="S531" s="441">
        <v>58</v>
      </c>
    </row>
    <row r="532" spans="1:19" ht="14.4" customHeight="1" x14ac:dyDescent="0.3">
      <c r="A532" s="436" t="s">
        <v>698</v>
      </c>
      <c r="B532" s="437" t="s">
        <v>699</v>
      </c>
      <c r="C532" s="437" t="s">
        <v>382</v>
      </c>
      <c r="D532" s="437" t="s">
        <v>696</v>
      </c>
      <c r="E532" s="437" t="s">
        <v>700</v>
      </c>
      <c r="F532" s="437" t="s">
        <v>703</v>
      </c>
      <c r="G532" s="437" t="s">
        <v>704</v>
      </c>
      <c r="H532" s="440">
        <v>10</v>
      </c>
      <c r="I532" s="440">
        <v>1230</v>
      </c>
      <c r="J532" s="437">
        <v>0.6706652126499455</v>
      </c>
      <c r="K532" s="437">
        <v>123</v>
      </c>
      <c r="L532" s="440">
        <v>14</v>
      </c>
      <c r="M532" s="440">
        <v>1834</v>
      </c>
      <c r="N532" s="437">
        <v>1</v>
      </c>
      <c r="O532" s="437">
        <v>131</v>
      </c>
      <c r="P532" s="440"/>
      <c r="Q532" s="440"/>
      <c r="R532" s="509"/>
      <c r="S532" s="441"/>
    </row>
    <row r="533" spans="1:19" ht="14.4" customHeight="1" x14ac:dyDescent="0.3">
      <c r="A533" s="436" t="s">
        <v>698</v>
      </c>
      <c r="B533" s="437" t="s">
        <v>699</v>
      </c>
      <c r="C533" s="437" t="s">
        <v>382</v>
      </c>
      <c r="D533" s="437" t="s">
        <v>696</v>
      </c>
      <c r="E533" s="437" t="s">
        <v>700</v>
      </c>
      <c r="F533" s="437" t="s">
        <v>705</v>
      </c>
      <c r="G533" s="437" t="s">
        <v>706</v>
      </c>
      <c r="H533" s="440">
        <v>1</v>
      </c>
      <c r="I533" s="440">
        <v>177</v>
      </c>
      <c r="J533" s="437"/>
      <c r="K533" s="437">
        <v>177</v>
      </c>
      <c r="L533" s="440"/>
      <c r="M533" s="440"/>
      <c r="N533" s="437"/>
      <c r="O533" s="437"/>
      <c r="P533" s="440"/>
      <c r="Q533" s="440"/>
      <c r="R533" s="509"/>
      <c r="S533" s="441"/>
    </row>
    <row r="534" spans="1:19" ht="14.4" customHeight="1" x14ac:dyDescent="0.3">
      <c r="A534" s="436" t="s">
        <v>698</v>
      </c>
      <c r="B534" s="437" t="s">
        <v>699</v>
      </c>
      <c r="C534" s="437" t="s">
        <v>382</v>
      </c>
      <c r="D534" s="437" t="s">
        <v>696</v>
      </c>
      <c r="E534" s="437" t="s">
        <v>700</v>
      </c>
      <c r="F534" s="437" t="s">
        <v>711</v>
      </c>
      <c r="G534" s="437" t="s">
        <v>712</v>
      </c>
      <c r="H534" s="440">
        <v>10</v>
      </c>
      <c r="I534" s="440">
        <v>1720</v>
      </c>
      <c r="J534" s="437">
        <v>0.6005586592178771</v>
      </c>
      <c r="K534" s="437">
        <v>172</v>
      </c>
      <c r="L534" s="440">
        <v>16</v>
      </c>
      <c r="M534" s="440">
        <v>2864</v>
      </c>
      <c r="N534" s="437">
        <v>1</v>
      </c>
      <c r="O534" s="437">
        <v>179</v>
      </c>
      <c r="P534" s="440">
        <v>1</v>
      </c>
      <c r="Q534" s="440">
        <v>180</v>
      </c>
      <c r="R534" s="509">
        <v>6.2849162011173187E-2</v>
      </c>
      <c r="S534" s="441">
        <v>180</v>
      </c>
    </row>
    <row r="535" spans="1:19" ht="14.4" customHeight="1" x14ac:dyDescent="0.3">
      <c r="A535" s="436" t="s">
        <v>698</v>
      </c>
      <c r="B535" s="437" t="s">
        <v>699</v>
      </c>
      <c r="C535" s="437" t="s">
        <v>382</v>
      </c>
      <c r="D535" s="437" t="s">
        <v>696</v>
      </c>
      <c r="E535" s="437" t="s">
        <v>700</v>
      </c>
      <c r="F535" s="437" t="s">
        <v>715</v>
      </c>
      <c r="G535" s="437" t="s">
        <v>716</v>
      </c>
      <c r="H535" s="440"/>
      <c r="I535" s="440"/>
      <c r="J535" s="437"/>
      <c r="K535" s="437"/>
      <c r="L535" s="440">
        <v>3</v>
      </c>
      <c r="M535" s="440">
        <v>1005</v>
      </c>
      <c r="N535" s="437">
        <v>1</v>
      </c>
      <c r="O535" s="437">
        <v>335</v>
      </c>
      <c r="P535" s="440"/>
      <c r="Q535" s="440"/>
      <c r="R535" s="509"/>
      <c r="S535" s="441"/>
    </row>
    <row r="536" spans="1:19" ht="14.4" customHeight="1" x14ac:dyDescent="0.3">
      <c r="A536" s="436" t="s">
        <v>698</v>
      </c>
      <c r="B536" s="437" t="s">
        <v>699</v>
      </c>
      <c r="C536" s="437" t="s">
        <v>382</v>
      </c>
      <c r="D536" s="437" t="s">
        <v>696</v>
      </c>
      <c r="E536" s="437" t="s">
        <v>700</v>
      </c>
      <c r="F536" s="437" t="s">
        <v>719</v>
      </c>
      <c r="G536" s="437" t="s">
        <v>720</v>
      </c>
      <c r="H536" s="440">
        <v>23</v>
      </c>
      <c r="I536" s="440">
        <v>7843</v>
      </c>
      <c r="J536" s="437">
        <v>0.77492342653887958</v>
      </c>
      <c r="K536" s="437">
        <v>341</v>
      </c>
      <c r="L536" s="440">
        <v>29</v>
      </c>
      <c r="M536" s="440">
        <v>10121</v>
      </c>
      <c r="N536" s="437">
        <v>1</v>
      </c>
      <c r="O536" s="437">
        <v>349</v>
      </c>
      <c r="P536" s="440">
        <v>8</v>
      </c>
      <c r="Q536" s="440">
        <v>2792</v>
      </c>
      <c r="R536" s="509">
        <v>0.27586206896551724</v>
      </c>
      <c r="S536" s="441">
        <v>349</v>
      </c>
    </row>
    <row r="537" spans="1:19" ht="14.4" customHeight="1" x14ac:dyDescent="0.3">
      <c r="A537" s="436" t="s">
        <v>698</v>
      </c>
      <c r="B537" s="437" t="s">
        <v>699</v>
      </c>
      <c r="C537" s="437" t="s">
        <v>382</v>
      </c>
      <c r="D537" s="437" t="s">
        <v>696</v>
      </c>
      <c r="E537" s="437" t="s">
        <v>700</v>
      </c>
      <c r="F537" s="437" t="s">
        <v>741</v>
      </c>
      <c r="G537" s="437" t="s">
        <v>742</v>
      </c>
      <c r="H537" s="440">
        <v>147</v>
      </c>
      <c r="I537" s="440">
        <v>41895</v>
      </c>
      <c r="J537" s="437">
        <v>1.7668269230769231</v>
      </c>
      <c r="K537" s="437">
        <v>285</v>
      </c>
      <c r="L537" s="440">
        <v>78</v>
      </c>
      <c r="M537" s="440">
        <v>23712</v>
      </c>
      <c r="N537" s="437">
        <v>1</v>
      </c>
      <c r="O537" s="437">
        <v>304</v>
      </c>
      <c r="P537" s="440">
        <v>3</v>
      </c>
      <c r="Q537" s="440">
        <v>915</v>
      </c>
      <c r="R537" s="509">
        <v>3.8588056680161943E-2</v>
      </c>
      <c r="S537" s="441">
        <v>305</v>
      </c>
    </row>
    <row r="538" spans="1:19" ht="14.4" customHeight="1" x14ac:dyDescent="0.3">
      <c r="A538" s="436" t="s">
        <v>698</v>
      </c>
      <c r="B538" s="437" t="s">
        <v>699</v>
      </c>
      <c r="C538" s="437" t="s">
        <v>382</v>
      </c>
      <c r="D538" s="437" t="s">
        <v>696</v>
      </c>
      <c r="E538" s="437" t="s">
        <v>700</v>
      </c>
      <c r="F538" s="437" t="s">
        <v>745</v>
      </c>
      <c r="G538" s="437" t="s">
        <v>746</v>
      </c>
      <c r="H538" s="440">
        <v>100</v>
      </c>
      <c r="I538" s="440">
        <v>46200</v>
      </c>
      <c r="J538" s="437">
        <v>0.79933561714938228</v>
      </c>
      <c r="K538" s="437">
        <v>462</v>
      </c>
      <c r="L538" s="440">
        <v>117</v>
      </c>
      <c r="M538" s="440">
        <v>57798</v>
      </c>
      <c r="N538" s="437">
        <v>1</v>
      </c>
      <c r="O538" s="437">
        <v>494</v>
      </c>
      <c r="P538" s="440">
        <v>8</v>
      </c>
      <c r="Q538" s="440">
        <v>3952</v>
      </c>
      <c r="R538" s="509">
        <v>6.8376068376068383E-2</v>
      </c>
      <c r="S538" s="441">
        <v>494</v>
      </c>
    </row>
    <row r="539" spans="1:19" ht="14.4" customHeight="1" x14ac:dyDescent="0.3">
      <c r="A539" s="436" t="s">
        <v>698</v>
      </c>
      <c r="B539" s="437" t="s">
        <v>699</v>
      </c>
      <c r="C539" s="437" t="s">
        <v>382</v>
      </c>
      <c r="D539" s="437" t="s">
        <v>696</v>
      </c>
      <c r="E539" s="437" t="s">
        <v>700</v>
      </c>
      <c r="F539" s="437" t="s">
        <v>747</v>
      </c>
      <c r="G539" s="437" t="s">
        <v>748</v>
      </c>
      <c r="H539" s="440">
        <v>192</v>
      </c>
      <c r="I539" s="440">
        <v>68352</v>
      </c>
      <c r="J539" s="437">
        <v>1.1995787995787996</v>
      </c>
      <c r="K539" s="437">
        <v>356</v>
      </c>
      <c r="L539" s="440">
        <v>154</v>
      </c>
      <c r="M539" s="440">
        <v>56980</v>
      </c>
      <c r="N539" s="437">
        <v>1</v>
      </c>
      <c r="O539" s="437">
        <v>370</v>
      </c>
      <c r="P539" s="440">
        <v>8</v>
      </c>
      <c r="Q539" s="440">
        <v>2960</v>
      </c>
      <c r="R539" s="509">
        <v>5.1948051948051951E-2</v>
      </c>
      <c r="S539" s="441">
        <v>370</v>
      </c>
    </row>
    <row r="540" spans="1:19" ht="14.4" customHeight="1" x14ac:dyDescent="0.3">
      <c r="A540" s="436" t="s">
        <v>698</v>
      </c>
      <c r="B540" s="437" t="s">
        <v>699</v>
      </c>
      <c r="C540" s="437" t="s">
        <v>382</v>
      </c>
      <c r="D540" s="437" t="s">
        <v>696</v>
      </c>
      <c r="E540" s="437" t="s">
        <v>700</v>
      </c>
      <c r="F540" s="437" t="s">
        <v>753</v>
      </c>
      <c r="G540" s="437" t="s">
        <v>754</v>
      </c>
      <c r="H540" s="440">
        <v>35</v>
      </c>
      <c r="I540" s="440">
        <v>3675</v>
      </c>
      <c r="J540" s="437">
        <v>1.1416589002795898</v>
      </c>
      <c r="K540" s="437">
        <v>105</v>
      </c>
      <c r="L540" s="440">
        <v>29</v>
      </c>
      <c r="M540" s="440">
        <v>3219</v>
      </c>
      <c r="N540" s="437">
        <v>1</v>
      </c>
      <c r="O540" s="437">
        <v>111</v>
      </c>
      <c r="P540" s="440">
        <v>1</v>
      </c>
      <c r="Q540" s="440">
        <v>111</v>
      </c>
      <c r="R540" s="509">
        <v>3.4482758620689655E-2</v>
      </c>
      <c r="S540" s="441">
        <v>111</v>
      </c>
    </row>
    <row r="541" spans="1:19" ht="14.4" customHeight="1" x14ac:dyDescent="0.3">
      <c r="A541" s="436" t="s">
        <v>698</v>
      </c>
      <c r="B541" s="437" t="s">
        <v>699</v>
      </c>
      <c r="C541" s="437" t="s">
        <v>382</v>
      </c>
      <c r="D541" s="437" t="s">
        <v>696</v>
      </c>
      <c r="E541" s="437" t="s">
        <v>700</v>
      </c>
      <c r="F541" s="437" t="s">
        <v>755</v>
      </c>
      <c r="G541" s="437" t="s">
        <v>756</v>
      </c>
      <c r="H541" s="440">
        <v>23</v>
      </c>
      <c r="I541" s="440">
        <v>2691</v>
      </c>
      <c r="J541" s="437">
        <v>1.6559999999999999</v>
      </c>
      <c r="K541" s="437">
        <v>117</v>
      </c>
      <c r="L541" s="440">
        <v>13</v>
      </c>
      <c r="M541" s="440">
        <v>1625</v>
      </c>
      <c r="N541" s="437">
        <v>1</v>
      </c>
      <c r="O541" s="437">
        <v>125</v>
      </c>
      <c r="P541" s="440"/>
      <c r="Q541" s="440"/>
      <c r="R541" s="509"/>
      <c r="S541" s="441"/>
    </row>
    <row r="542" spans="1:19" ht="14.4" customHeight="1" x14ac:dyDescent="0.3">
      <c r="A542" s="436" t="s">
        <v>698</v>
      </c>
      <c r="B542" s="437" t="s">
        <v>699</v>
      </c>
      <c r="C542" s="437" t="s">
        <v>382</v>
      </c>
      <c r="D542" s="437" t="s">
        <v>696</v>
      </c>
      <c r="E542" s="437" t="s">
        <v>700</v>
      </c>
      <c r="F542" s="437" t="s">
        <v>761</v>
      </c>
      <c r="G542" s="437" t="s">
        <v>762</v>
      </c>
      <c r="H542" s="440">
        <v>34</v>
      </c>
      <c r="I542" s="440">
        <v>14858</v>
      </c>
      <c r="J542" s="437">
        <v>1.1235632183908046</v>
      </c>
      <c r="K542" s="437">
        <v>437</v>
      </c>
      <c r="L542" s="440">
        <v>29</v>
      </c>
      <c r="M542" s="440">
        <v>13224</v>
      </c>
      <c r="N542" s="437">
        <v>1</v>
      </c>
      <c r="O542" s="437">
        <v>456</v>
      </c>
      <c r="P542" s="440">
        <v>1</v>
      </c>
      <c r="Q542" s="440">
        <v>456</v>
      </c>
      <c r="R542" s="509">
        <v>3.4482758620689655E-2</v>
      </c>
      <c r="S542" s="441">
        <v>456</v>
      </c>
    </row>
    <row r="543" spans="1:19" ht="14.4" customHeight="1" x14ac:dyDescent="0.3">
      <c r="A543" s="436" t="s">
        <v>698</v>
      </c>
      <c r="B543" s="437" t="s">
        <v>699</v>
      </c>
      <c r="C543" s="437" t="s">
        <v>382</v>
      </c>
      <c r="D543" s="437" t="s">
        <v>696</v>
      </c>
      <c r="E543" s="437" t="s">
        <v>700</v>
      </c>
      <c r="F543" s="437" t="s">
        <v>763</v>
      </c>
      <c r="G543" s="437" t="s">
        <v>764</v>
      </c>
      <c r="H543" s="440">
        <v>230</v>
      </c>
      <c r="I543" s="440">
        <v>12420</v>
      </c>
      <c r="J543" s="437">
        <v>0.73334907888521494</v>
      </c>
      <c r="K543" s="437">
        <v>54</v>
      </c>
      <c r="L543" s="440">
        <v>292</v>
      </c>
      <c r="M543" s="440">
        <v>16936</v>
      </c>
      <c r="N543" s="437">
        <v>1</v>
      </c>
      <c r="O543" s="437">
        <v>58</v>
      </c>
      <c r="P543" s="440">
        <v>14</v>
      </c>
      <c r="Q543" s="440">
        <v>812</v>
      </c>
      <c r="R543" s="509">
        <v>4.7945205479452052E-2</v>
      </c>
      <c r="S543" s="441">
        <v>58</v>
      </c>
    </row>
    <row r="544" spans="1:19" ht="14.4" customHeight="1" x14ac:dyDescent="0.3">
      <c r="A544" s="436" t="s">
        <v>698</v>
      </c>
      <c r="B544" s="437" t="s">
        <v>699</v>
      </c>
      <c r="C544" s="437" t="s">
        <v>382</v>
      </c>
      <c r="D544" s="437" t="s">
        <v>696</v>
      </c>
      <c r="E544" s="437" t="s">
        <v>700</v>
      </c>
      <c r="F544" s="437" t="s">
        <v>765</v>
      </c>
      <c r="G544" s="437" t="s">
        <v>766</v>
      </c>
      <c r="H544" s="440"/>
      <c r="I544" s="440"/>
      <c r="J544" s="437"/>
      <c r="K544" s="437"/>
      <c r="L544" s="440"/>
      <c r="M544" s="440"/>
      <c r="N544" s="437"/>
      <c r="O544" s="437"/>
      <c r="P544" s="440">
        <v>1</v>
      </c>
      <c r="Q544" s="440">
        <v>2173</v>
      </c>
      <c r="R544" s="509"/>
      <c r="S544" s="441">
        <v>2173</v>
      </c>
    </row>
    <row r="545" spans="1:19" ht="14.4" customHeight="1" x14ac:dyDescent="0.3">
      <c r="A545" s="436" t="s">
        <v>698</v>
      </c>
      <c r="B545" s="437" t="s">
        <v>699</v>
      </c>
      <c r="C545" s="437" t="s">
        <v>382</v>
      </c>
      <c r="D545" s="437" t="s">
        <v>696</v>
      </c>
      <c r="E545" s="437" t="s">
        <v>700</v>
      </c>
      <c r="F545" s="437" t="s">
        <v>771</v>
      </c>
      <c r="G545" s="437" t="s">
        <v>772</v>
      </c>
      <c r="H545" s="440">
        <v>126</v>
      </c>
      <c r="I545" s="440">
        <v>21294</v>
      </c>
      <c r="J545" s="437">
        <v>0.82775510204081637</v>
      </c>
      <c r="K545" s="437">
        <v>169</v>
      </c>
      <c r="L545" s="440">
        <v>147</v>
      </c>
      <c r="M545" s="440">
        <v>25725</v>
      </c>
      <c r="N545" s="437">
        <v>1</v>
      </c>
      <c r="O545" s="437">
        <v>175</v>
      </c>
      <c r="P545" s="440">
        <v>2</v>
      </c>
      <c r="Q545" s="440">
        <v>352</v>
      </c>
      <c r="R545" s="509">
        <v>1.3683187560738582E-2</v>
      </c>
      <c r="S545" s="441">
        <v>176</v>
      </c>
    </row>
    <row r="546" spans="1:19" ht="14.4" customHeight="1" x14ac:dyDescent="0.3">
      <c r="A546" s="436" t="s">
        <v>698</v>
      </c>
      <c r="B546" s="437" t="s">
        <v>699</v>
      </c>
      <c r="C546" s="437" t="s">
        <v>382</v>
      </c>
      <c r="D546" s="437" t="s">
        <v>696</v>
      </c>
      <c r="E546" s="437" t="s">
        <v>700</v>
      </c>
      <c r="F546" s="437" t="s">
        <v>789</v>
      </c>
      <c r="G546" s="437" t="s">
        <v>790</v>
      </c>
      <c r="H546" s="440"/>
      <c r="I546" s="440"/>
      <c r="J546" s="437"/>
      <c r="K546" s="437"/>
      <c r="L546" s="440">
        <v>6</v>
      </c>
      <c r="M546" s="440">
        <v>12780</v>
      </c>
      <c r="N546" s="437">
        <v>1</v>
      </c>
      <c r="O546" s="437">
        <v>2130</v>
      </c>
      <c r="P546" s="440">
        <v>5</v>
      </c>
      <c r="Q546" s="440">
        <v>10655</v>
      </c>
      <c r="R546" s="509">
        <v>0.83372456964006258</v>
      </c>
      <c r="S546" s="441">
        <v>2131</v>
      </c>
    </row>
    <row r="547" spans="1:19" ht="14.4" customHeight="1" x14ac:dyDescent="0.3">
      <c r="A547" s="436" t="s">
        <v>698</v>
      </c>
      <c r="B547" s="437" t="s">
        <v>699</v>
      </c>
      <c r="C547" s="437" t="s">
        <v>382</v>
      </c>
      <c r="D547" s="437" t="s">
        <v>696</v>
      </c>
      <c r="E547" s="437" t="s">
        <v>700</v>
      </c>
      <c r="F547" s="437" t="s">
        <v>793</v>
      </c>
      <c r="G547" s="437" t="s">
        <v>794</v>
      </c>
      <c r="H547" s="440"/>
      <c r="I547" s="440"/>
      <c r="J547" s="437"/>
      <c r="K547" s="437"/>
      <c r="L547" s="440">
        <v>1</v>
      </c>
      <c r="M547" s="440">
        <v>423</v>
      </c>
      <c r="N547" s="437">
        <v>1</v>
      </c>
      <c r="O547" s="437">
        <v>423</v>
      </c>
      <c r="P547" s="440"/>
      <c r="Q547" s="440"/>
      <c r="R547" s="509"/>
      <c r="S547" s="441"/>
    </row>
    <row r="548" spans="1:19" ht="14.4" customHeight="1" x14ac:dyDescent="0.3">
      <c r="A548" s="436" t="s">
        <v>698</v>
      </c>
      <c r="B548" s="437" t="s">
        <v>699</v>
      </c>
      <c r="C548" s="437" t="s">
        <v>382</v>
      </c>
      <c r="D548" s="437" t="s">
        <v>696</v>
      </c>
      <c r="E548" s="437" t="s">
        <v>700</v>
      </c>
      <c r="F548" s="437" t="s">
        <v>798</v>
      </c>
      <c r="G548" s="437" t="s">
        <v>799</v>
      </c>
      <c r="H548" s="440"/>
      <c r="I548" s="440"/>
      <c r="J548" s="437"/>
      <c r="K548" s="437"/>
      <c r="L548" s="440">
        <v>1</v>
      </c>
      <c r="M548" s="440">
        <v>5216</v>
      </c>
      <c r="N548" s="437">
        <v>1</v>
      </c>
      <c r="O548" s="437">
        <v>5216</v>
      </c>
      <c r="P548" s="440"/>
      <c r="Q548" s="440"/>
      <c r="R548" s="509"/>
      <c r="S548" s="441"/>
    </row>
    <row r="549" spans="1:19" ht="14.4" customHeight="1" x14ac:dyDescent="0.3">
      <c r="A549" s="436" t="s">
        <v>698</v>
      </c>
      <c r="B549" s="437" t="s">
        <v>699</v>
      </c>
      <c r="C549" s="437" t="s">
        <v>382</v>
      </c>
      <c r="D549" s="437" t="s">
        <v>696</v>
      </c>
      <c r="E549" s="437" t="s">
        <v>700</v>
      </c>
      <c r="F549" s="437" t="s">
        <v>802</v>
      </c>
      <c r="G549" s="437" t="s">
        <v>803</v>
      </c>
      <c r="H549" s="440"/>
      <c r="I549" s="440"/>
      <c r="J549" s="437"/>
      <c r="K549" s="437"/>
      <c r="L549" s="440">
        <v>1</v>
      </c>
      <c r="M549" s="440">
        <v>288</v>
      </c>
      <c r="N549" s="437">
        <v>1</v>
      </c>
      <c r="O549" s="437">
        <v>288</v>
      </c>
      <c r="P549" s="440">
        <v>1</v>
      </c>
      <c r="Q549" s="440">
        <v>289</v>
      </c>
      <c r="R549" s="509">
        <v>1.0034722222222223</v>
      </c>
      <c r="S549" s="441">
        <v>289</v>
      </c>
    </row>
    <row r="550" spans="1:19" ht="14.4" customHeight="1" x14ac:dyDescent="0.3">
      <c r="A550" s="436" t="s">
        <v>698</v>
      </c>
      <c r="B550" s="437" t="s">
        <v>699</v>
      </c>
      <c r="C550" s="437" t="s">
        <v>382</v>
      </c>
      <c r="D550" s="437" t="s">
        <v>696</v>
      </c>
      <c r="E550" s="437" t="s">
        <v>700</v>
      </c>
      <c r="F550" s="437" t="s">
        <v>810</v>
      </c>
      <c r="G550" s="437" t="s">
        <v>811</v>
      </c>
      <c r="H550" s="440"/>
      <c r="I550" s="440"/>
      <c r="J550" s="437"/>
      <c r="K550" s="437"/>
      <c r="L550" s="440"/>
      <c r="M550" s="440"/>
      <c r="N550" s="437"/>
      <c r="O550" s="437"/>
      <c r="P550" s="440">
        <v>1</v>
      </c>
      <c r="Q550" s="440">
        <v>0</v>
      </c>
      <c r="R550" s="509"/>
      <c r="S550" s="441">
        <v>0</v>
      </c>
    </row>
    <row r="551" spans="1:19" ht="14.4" customHeight="1" x14ac:dyDescent="0.3">
      <c r="A551" s="436" t="s">
        <v>698</v>
      </c>
      <c r="B551" s="437" t="s">
        <v>699</v>
      </c>
      <c r="C551" s="437" t="s">
        <v>453</v>
      </c>
      <c r="D551" s="437" t="s">
        <v>669</v>
      </c>
      <c r="E551" s="437" t="s">
        <v>700</v>
      </c>
      <c r="F551" s="437" t="s">
        <v>711</v>
      </c>
      <c r="G551" s="437" t="s">
        <v>712</v>
      </c>
      <c r="H551" s="440"/>
      <c r="I551" s="440"/>
      <c r="J551" s="437"/>
      <c r="K551" s="437"/>
      <c r="L551" s="440"/>
      <c r="M551" s="440"/>
      <c r="N551" s="437"/>
      <c r="O551" s="437"/>
      <c r="P551" s="440">
        <v>50</v>
      </c>
      <c r="Q551" s="440">
        <v>9000</v>
      </c>
      <c r="R551" s="509"/>
      <c r="S551" s="441">
        <v>180</v>
      </c>
    </row>
    <row r="552" spans="1:19" ht="14.4" customHeight="1" x14ac:dyDescent="0.3">
      <c r="A552" s="436" t="s">
        <v>698</v>
      </c>
      <c r="B552" s="437" t="s">
        <v>699</v>
      </c>
      <c r="C552" s="437" t="s">
        <v>453</v>
      </c>
      <c r="D552" s="437" t="s">
        <v>669</v>
      </c>
      <c r="E552" s="437" t="s">
        <v>700</v>
      </c>
      <c r="F552" s="437" t="s">
        <v>719</v>
      </c>
      <c r="G552" s="437" t="s">
        <v>720</v>
      </c>
      <c r="H552" s="440"/>
      <c r="I552" s="440"/>
      <c r="J552" s="437"/>
      <c r="K552" s="437"/>
      <c r="L552" s="440"/>
      <c r="M552" s="440"/>
      <c r="N552" s="437"/>
      <c r="O552" s="437"/>
      <c r="P552" s="440">
        <v>93</v>
      </c>
      <c r="Q552" s="440">
        <v>32457</v>
      </c>
      <c r="R552" s="509"/>
      <c r="S552" s="441">
        <v>349</v>
      </c>
    </row>
    <row r="553" spans="1:19" ht="14.4" customHeight="1" x14ac:dyDescent="0.3">
      <c r="A553" s="436" t="s">
        <v>698</v>
      </c>
      <c r="B553" s="437" t="s">
        <v>699</v>
      </c>
      <c r="C553" s="437" t="s">
        <v>453</v>
      </c>
      <c r="D553" s="437" t="s">
        <v>669</v>
      </c>
      <c r="E553" s="437" t="s">
        <v>700</v>
      </c>
      <c r="F553" s="437" t="s">
        <v>749</v>
      </c>
      <c r="G553" s="437" t="s">
        <v>750</v>
      </c>
      <c r="H553" s="440"/>
      <c r="I553" s="440"/>
      <c r="J553" s="437"/>
      <c r="K553" s="437"/>
      <c r="L553" s="440"/>
      <c r="M553" s="440"/>
      <c r="N553" s="437"/>
      <c r="O553" s="437"/>
      <c r="P553" s="440">
        <v>44</v>
      </c>
      <c r="Q553" s="440">
        <v>136752</v>
      </c>
      <c r="R553" s="509"/>
      <c r="S553" s="441">
        <v>3108</v>
      </c>
    </row>
    <row r="554" spans="1:19" ht="14.4" customHeight="1" x14ac:dyDescent="0.3">
      <c r="A554" s="436" t="s">
        <v>698</v>
      </c>
      <c r="B554" s="437" t="s">
        <v>699</v>
      </c>
      <c r="C554" s="437" t="s">
        <v>453</v>
      </c>
      <c r="D554" s="437" t="s">
        <v>669</v>
      </c>
      <c r="E554" s="437" t="s">
        <v>700</v>
      </c>
      <c r="F554" s="437" t="s">
        <v>751</v>
      </c>
      <c r="G554" s="437" t="s">
        <v>752</v>
      </c>
      <c r="H554" s="440"/>
      <c r="I554" s="440"/>
      <c r="J554" s="437"/>
      <c r="K554" s="437"/>
      <c r="L554" s="440"/>
      <c r="M554" s="440"/>
      <c r="N554" s="437"/>
      <c r="O554" s="437"/>
      <c r="P554" s="440">
        <v>2</v>
      </c>
      <c r="Q554" s="440">
        <v>25588</v>
      </c>
      <c r="R554" s="509"/>
      <c r="S554" s="441">
        <v>12794</v>
      </c>
    </row>
    <row r="555" spans="1:19" ht="14.4" customHeight="1" x14ac:dyDescent="0.3">
      <c r="A555" s="436" t="s">
        <v>698</v>
      </c>
      <c r="B555" s="437" t="s">
        <v>699</v>
      </c>
      <c r="C555" s="437" t="s">
        <v>453</v>
      </c>
      <c r="D555" s="437" t="s">
        <v>669</v>
      </c>
      <c r="E555" s="437" t="s">
        <v>700</v>
      </c>
      <c r="F555" s="437" t="s">
        <v>765</v>
      </c>
      <c r="G555" s="437" t="s">
        <v>766</v>
      </c>
      <c r="H555" s="440"/>
      <c r="I555" s="440"/>
      <c r="J555" s="437"/>
      <c r="K555" s="437"/>
      <c r="L555" s="440"/>
      <c r="M555" s="440"/>
      <c r="N555" s="437"/>
      <c r="O555" s="437"/>
      <c r="P555" s="440">
        <v>46</v>
      </c>
      <c r="Q555" s="440">
        <v>99958</v>
      </c>
      <c r="R555" s="509"/>
      <c r="S555" s="441">
        <v>2173</v>
      </c>
    </row>
    <row r="556" spans="1:19" ht="14.4" customHeight="1" x14ac:dyDescent="0.3">
      <c r="A556" s="436" t="s">
        <v>698</v>
      </c>
      <c r="B556" s="437" t="s">
        <v>699</v>
      </c>
      <c r="C556" s="437" t="s">
        <v>453</v>
      </c>
      <c r="D556" s="437" t="s">
        <v>669</v>
      </c>
      <c r="E556" s="437" t="s">
        <v>700</v>
      </c>
      <c r="F556" s="437" t="s">
        <v>789</v>
      </c>
      <c r="G556" s="437" t="s">
        <v>790</v>
      </c>
      <c r="H556" s="440"/>
      <c r="I556" s="440"/>
      <c r="J556" s="437"/>
      <c r="K556" s="437"/>
      <c r="L556" s="440"/>
      <c r="M556" s="440"/>
      <c r="N556" s="437"/>
      <c r="O556" s="437"/>
      <c r="P556" s="440">
        <v>92</v>
      </c>
      <c r="Q556" s="440">
        <v>196052</v>
      </c>
      <c r="R556" s="509"/>
      <c r="S556" s="441">
        <v>2131</v>
      </c>
    </row>
    <row r="557" spans="1:19" ht="14.4" customHeight="1" x14ac:dyDescent="0.3">
      <c r="A557" s="436" t="s">
        <v>698</v>
      </c>
      <c r="B557" s="437" t="s">
        <v>699</v>
      </c>
      <c r="C557" s="437" t="s">
        <v>453</v>
      </c>
      <c r="D557" s="437" t="s">
        <v>669</v>
      </c>
      <c r="E557" s="437" t="s">
        <v>700</v>
      </c>
      <c r="F557" s="437" t="s">
        <v>810</v>
      </c>
      <c r="G557" s="437" t="s">
        <v>811</v>
      </c>
      <c r="H557" s="440"/>
      <c r="I557" s="440"/>
      <c r="J557" s="437"/>
      <c r="K557" s="437"/>
      <c r="L557" s="440"/>
      <c r="M557" s="440"/>
      <c r="N557" s="437"/>
      <c r="O557" s="437"/>
      <c r="P557" s="440">
        <v>40</v>
      </c>
      <c r="Q557" s="440">
        <v>0</v>
      </c>
      <c r="R557" s="509"/>
      <c r="S557" s="441">
        <v>0</v>
      </c>
    </row>
    <row r="558" spans="1:19" ht="14.4" customHeight="1" x14ac:dyDescent="0.3">
      <c r="A558" s="436" t="s">
        <v>698</v>
      </c>
      <c r="B558" s="437" t="s">
        <v>699</v>
      </c>
      <c r="C558" s="437" t="s">
        <v>453</v>
      </c>
      <c r="D558" s="437" t="s">
        <v>677</v>
      </c>
      <c r="E558" s="437" t="s">
        <v>700</v>
      </c>
      <c r="F558" s="437" t="s">
        <v>781</v>
      </c>
      <c r="G558" s="437" t="s">
        <v>782</v>
      </c>
      <c r="H558" s="440">
        <v>5</v>
      </c>
      <c r="I558" s="440">
        <v>5040</v>
      </c>
      <c r="J558" s="437"/>
      <c r="K558" s="437">
        <v>1008</v>
      </c>
      <c r="L558" s="440"/>
      <c r="M558" s="440"/>
      <c r="N558" s="437"/>
      <c r="O558" s="437"/>
      <c r="P558" s="440"/>
      <c r="Q558" s="440"/>
      <c r="R558" s="509"/>
      <c r="S558" s="441"/>
    </row>
    <row r="559" spans="1:19" ht="14.4" customHeight="1" x14ac:dyDescent="0.3">
      <c r="A559" s="436" t="s">
        <v>698</v>
      </c>
      <c r="B559" s="437" t="s">
        <v>699</v>
      </c>
      <c r="C559" s="437" t="s">
        <v>453</v>
      </c>
      <c r="D559" s="437" t="s">
        <v>681</v>
      </c>
      <c r="E559" s="437" t="s">
        <v>700</v>
      </c>
      <c r="F559" s="437" t="s">
        <v>711</v>
      </c>
      <c r="G559" s="437" t="s">
        <v>712</v>
      </c>
      <c r="H559" s="440">
        <v>83</v>
      </c>
      <c r="I559" s="440">
        <v>14276</v>
      </c>
      <c r="J559" s="437">
        <v>0.96089385474860334</v>
      </c>
      <c r="K559" s="437">
        <v>172</v>
      </c>
      <c r="L559" s="440">
        <v>83</v>
      </c>
      <c r="M559" s="440">
        <v>14857</v>
      </c>
      <c r="N559" s="437">
        <v>1</v>
      </c>
      <c r="O559" s="437">
        <v>179</v>
      </c>
      <c r="P559" s="440">
        <v>31</v>
      </c>
      <c r="Q559" s="440">
        <v>5580</v>
      </c>
      <c r="R559" s="509">
        <v>0.37558053442821565</v>
      </c>
      <c r="S559" s="441">
        <v>180</v>
      </c>
    </row>
    <row r="560" spans="1:19" ht="14.4" customHeight="1" x14ac:dyDescent="0.3">
      <c r="A560" s="436" t="s">
        <v>698</v>
      </c>
      <c r="B560" s="437" t="s">
        <v>699</v>
      </c>
      <c r="C560" s="437" t="s">
        <v>453</v>
      </c>
      <c r="D560" s="437" t="s">
        <v>681</v>
      </c>
      <c r="E560" s="437" t="s">
        <v>700</v>
      </c>
      <c r="F560" s="437" t="s">
        <v>719</v>
      </c>
      <c r="G560" s="437" t="s">
        <v>720</v>
      </c>
      <c r="H560" s="440">
        <v>166</v>
      </c>
      <c r="I560" s="440">
        <v>56606</v>
      </c>
      <c r="J560" s="437">
        <v>0.98899294150534633</v>
      </c>
      <c r="K560" s="437">
        <v>341</v>
      </c>
      <c r="L560" s="440">
        <v>164</v>
      </c>
      <c r="M560" s="440">
        <v>57236</v>
      </c>
      <c r="N560" s="437">
        <v>1</v>
      </c>
      <c r="O560" s="437">
        <v>349</v>
      </c>
      <c r="P560" s="440">
        <v>62</v>
      </c>
      <c r="Q560" s="440">
        <v>21638</v>
      </c>
      <c r="R560" s="509">
        <v>0.37804878048780488</v>
      </c>
      <c r="S560" s="441">
        <v>349</v>
      </c>
    </row>
    <row r="561" spans="1:19" ht="14.4" customHeight="1" x14ac:dyDescent="0.3">
      <c r="A561" s="436" t="s">
        <v>698</v>
      </c>
      <c r="B561" s="437" t="s">
        <v>699</v>
      </c>
      <c r="C561" s="437" t="s">
        <v>453</v>
      </c>
      <c r="D561" s="437" t="s">
        <v>681</v>
      </c>
      <c r="E561" s="437" t="s">
        <v>700</v>
      </c>
      <c r="F561" s="437" t="s">
        <v>747</v>
      </c>
      <c r="G561" s="437" t="s">
        <v>748</v>
      </c>
      <c r="H561" s="440">
        <v>1</v>
      </c>
      <c r="I561" s="440">
        <v>356</v>
      </c>
      <c r="J561" s="437"/>
      <c r="K561" s="437">
        <v>356</v>
      </c>
      <c r="L561" s="440"/>
      <c r="M561" s="440"/>
      <c r="N561" s="437"/>
      <c r="O561" s="437"/>
      <c r="P561" s="440"/>
      <c r="Q561" s="440"/>
      <c r="R561" s="509"/>
      <c r="S561" s="441"/>
    </row>
    <row r="562" spans="1:19" ht="14.4" customHeight="1" x14ac:dyDescent="0.3">
      <c r="A562" s="436" t="s">
        <v>698</v>
      </c>
      <c r="B562" s="437" t="s">
        <v>699</v>
      </c>
      <c r="C562" s="437" t="s">
        <v>453</v>
      </c>
      <c r="D562" s="437" t="s">
        <v>681</v>
      </c>
      <c r="E562" s="437" t="s">
        <v>700</v>
      </c>
      <c r="F562" s="437" t="s">
        <v>749</v>
      </c>
      <c r="G562" s="437" t="s">
        <v>750</v>
      </c>
      <c r="H562" s="440">
        <v>72</v>
      </c>
      <c r="I562" s="440">
        <v>210024</v>
      </c>
      <c r="J562" s="437">
        <v>0.92658328370061549</v>
      </c>
      <c r="K562" s="437">
        <v>2917</v>
      </c>
      <c r="L562" s="440">
        <v>73</v>
      </c>
      <c r="M562" s="440">
        <v>226665</v>
      </c>
      <c r="N562" s="437">
        <v>1</v>
      </c>
      <c r="O562" s="437">
        <v>3105</v>
      </c>
      <c r="P562" s="440">
        <v>28</v>
      </c>
      <c r="Q562" s="440">
        <v>87024</v>
      </c>
      <c r="R562" s="509">
        <v>0.3839322347958441</v>
      </c>
      <c r="S562" s="441">
        <v>3108</v>
      </c>
    </row>
    <row r="563" spans="1:19" ht="14.4" customHeight="1" x14ac:dyDescent="0.3">
      <c r="A563" s="436" t="s">
        <v>698</v>
      </c>
      <c r="B563" s="437" t="s">
        <v>699</v>
      </c>
      <c r="C563" s="437" t="s">
        <v>453</v>
      </c>
      <c r="D563" s="437" t="s">
        <v>681</v>
      </c>
      <c r="E563" s="437" t="s">
        <v>700</v>
      </c>
      <c r="F563" s="437" t="s">
        <v>751</v>
      </c>
      <c r="G563" s="437" t="s">
        <v>752</v>
      </c>
      <c r="H563" s="440">
        <v>3</v>
      </c>
      <c r="I563" s="440">
        <v>38376</v>
      </c>
      <c r="J563" s="437">
        <v>0.74994137418900964</v>
      </c>
      <c r="K563" s="437">
        <v>12792</v>
      </c>
      <c r="L563" s="440">
        <v>4</v>
      </c>
      <c r="M563" s="440">
        <v>51172</v>
      </c>
      <c r="N563" s="437">
        <v>1</v>
      </c>
      <c r="O563" s="437">
        <v>12793</v>
      </c>
      <c r="P563" s="440">
        <v>5</v>
      </c>
      <c r="Q563" s="440">
        <v>63970</v>
      </c>
      <c r="R563" s="509">
        <v>1.2500977096849839</v>
      </c>
      <c r="S563" s="441">
        <v>12794</v>
      </c>
    </row>
    <row r="564" spans="1:19" ht="14.4" customHeight="1" x14ac:dyDescent="0.3">
      <c r="A564" s="436" t="s">
        <v>698</v>
      </c>
      <c r="B564" s="437" t="s">
        <v>699</v>
      </c>
      <c r="C564" s="437" t="s">
        <v>453</v>
      </c>
      <c r="D564" s="437" t="s">
        <v>681</v>
      </c>
      <c r="E564" s="437" t="s">
        <v>700</v>
      </c>
      <c r="F564" s="437" t="s">
        <v>755</v>
      </c>
      <c r="G564" s="437" t="s">
        <v>756</v>
      </c>
      <c r="H564" s="440"/>
      <c r="I564" s="440"/>
      <c r="J564" s="437"/>
      <c r="K564" s="437"/>
      <c r="L564" s="440"/>
      <c r="M564" s="440"/>
      <c r="N564" s="437"/>
      <c r="O564" s="437"/>
      <c r="P564" s="440">
        <v>1</v>
      </c>
      <c r="Q564" s="440">
        <v>125</v>
      </c>
      <c r="R564" s="509"/>
      <c r="S564" s="441">
        <v>125</v>
      </c>
    </row>
    <row r="565" spans="1:19" ht="14.4" customHeight="1" x14ac:dyDescent="0.3">
      <c r="A565" s="436" t="s">
        <v>698</v>
      </c>
      <c r="B565" s="437" t="s">
        <v>699</v>
      </c>
      <c r="C565" s="437" t="s">
        <v>453</v>
      </c>
      <c r="D565" s="437" t="s">
        <v>681</v>
      </c>
      <c r="E565" s="437" t="s">
        <v>700</v>
      </c>
      <c r="F565" s="437" t="s">
        <v>765</v>
      </c>
      <c r="G565" s="437" t="s">
        <v>766</v>
      </c>
      <c r="H565" s="440">
        <v>79</v>
      </c>
      <c r="I565" s="440">
        <v>171588</v>
      </c>
      <c r="J565" s="437">
        <v>1.0389953254050912</v>
      </c>
      <c r="K565" s="437">
        <v>2172</v>
      </c>
      <c r="L565" s="440">
        <v>76</v>
      </c>
      <c r="M565" s="440">
        <v>165148</v>
      </c>
      <c r="N565" s="437">
        <v>1</v>
      </c>
      <c r="O565" s="437">
        <v>2173</v>
      </c>
      <c r="P565" s="440">
        <v>30</v>
      </c>
      <c r="Q565" s="440">
        <v>65190</v>
      </c>
      <c r="R565" s="509">
        <v>0.39473684210526316</v>
      </c>
      <c r="S565" s="441">
        <v>2173</v>
      </c>
    </row>
    <row r="566" spans="1:19" ht="14.4" customHeight="1" x14ac:dyDescent="0.3">
      <c r="A566" s="436" t="s">
        <v>698</v>
      </c>
      <c r="B566" s="437" t="s">
        <v>699</v>
      </c>
      <c r="C566" s="437" t="s">
        <v>453</v>
      </c>
      <c r="D566" s="437" t="s">
        <v>681</v>
      </c>
      <c r="E566" s="437" t="s">
        <v>700</v>
      </c>
      <c r="F566" s="437" t="s">
        <v>789</v>
      </c>
      <c r="G566" s="437" t="s">
        <v>790</v>
      </c>
      <c r="H566" s="440">
        <v>166</v>
      </c>
      <c r="I566" s="440">
        <v>333992</v>
      </c>
      <c r="J566" s="437">
        <v>0.95612046261307682</v>
      </c>
      <c r="K566" s="437">
        <v>2012</v>
      </c>
      <c r="L566" s="440">
        <v>164</v>
      </c>
      <c r="M566" s="440">
        <v>349320</v>
      </c>
      <c r="N566" s="437">
        <v>1</v>
      </c>
      <c r="O566" s="437">
        <v>2130</v>
      </c>
      <c r="P566" s="440">
        <v>62</v>
      </c>
      <c r="Q566" s="440">
        <v>132122</v>
      </c>
      <c r="R566" s="509">
        <v>0.37822626817817473</v>
      </c>
      <c r="S566" s="441">
        <v>2131</v>
      </c>
    </row>
    <row r="567" spans="1:19" ht="14.4" customHeight="1" x14ac:dyDescent="0.3">
      <c r="A567" s="436" t="s">
        <v>698</v>
      </c>
      <c r="B567" s="437" t="s">
        <v>699</v>
      </c>
      <c r="C567" s="437" t="s">
        <v>453</v>
      </c>
      <c r="D567" s="437" t="s">
        <v>681</v>
      </c>
      <c r="E567" s="437" t="s">
        <v>700</v>
      </c>
      <c r="F567" s="437" t="s">
        <v>802</v>
      </c>
      <c r="G567" s="437" t="s">
        <v>803</v>
      </c>
      <c r="H567" s="440">
        <v>8</v>
      </c>
      <c r="I567" s="440">
        <v>2152</v>
      </c>
      <c r="J567" s="437">
        <v>2.4907407407407409</v>
      </c>
      <c r="K567" s="437">
        <v>269</v>
      </c>
      <c r="L567" s="440">
        <v>3</v>
      </c>
      <c r="M567" s="440">
        <v>864</v>
      </c>
      <c r="N567" s="437">
        <v>1</v>
      </c>
      <c r="O567" s="437">
        <v>288</v>
      </c>
      <c r="P567" s="440">
        <v>2</v>
      </c>
      <c r="Q567" s="440">
        <v>578</v>
      </c>
      <c r="R567" s="509">
        <v>0.66898148148148151</v>
      </c>
      <c r="S567" s="441">
        <v>289</v>
      </c>
    </row>
    <row r="568" spans="1:19" ht="14.4" customHeight="1" x14ac:dyDescent="0.3">
      <c r="A568" s="436" t="s">
        <v>698</v>
      </c>
      <c r="B568" s="437" t="s">
        <v>699</v>
      </c>
      <c r="C568" s="437" t="s">
        <v>453</v>
      </c>
      <c r="D568" s="437" t="s">
        <v>681</v>
      </c>
      <c r="E568" s="437" t="s">
        <v>700</v>
      </c>
      <c r="F568" s="437" t="s">
        <v>810</v>
      </c>
      <c r="G568" s="437" t="s">
        <v>811</v>
      </c>
      <c r="H568" s="440">
        <v>17</v>
      </c>
      <c r="I568" s="440">
        <v>0</v>
      </c>
      <c r="J568" s="437"/>
      <c r="K568" s="437">
        <v>0</v>
      </c>
      <c r="L568" s="440">
        <v>70</v>
      </c>
      <c r="M568" s="440">
        <v>0</v>
      </c>
      <c r="N568" s="437"/>
      <c r="O568" s="437">
        <v>0</v>
      </c>
      <c r="P568" s="440">
        <v>25</v>
      </c>
      <c r="Q568" s="440">
        <v>0</v>
      </c>
      <c r="R568" s="509"/>
      <c r="S568" s="441">
        <v>0</v>
      </c>
    </row>
    <row r="569" spans="1:19" ht="14.4" customHeight="1" x14ac:dyDescent="0.3">
      <c r="A569" s="436" t="s">
        <v>698</v>
      </c>
      <c r="B569" s="437" t="s">
        <v>699</v>
      </c>
      <c r="C569" s="437" t="s">
        <v>453</v>
      </c>
      <c r="D569" s="437" t="s">
        <v>683</v>
      </c>
      <c r="E569" s="437" t="s">
        <v>700</v>
      </c>
      <c r="F569" s="437" t="s">
        <v>711</v>
      </c>
      <c r="G569" s="437" t="s">
        <v>712</v>
      </c>
      <c r="H569" s="440"/>
      <c r="I569" s="440"/>
      <c r="J569" s="437"/>
      <c r="K569" s="437"/>
      <c r="L569" s="440">
        <v>1</v>
      </c>
      <c r="M569" s="440">
        <v>179</v>
      </c>
      <c r="N569" s="437">
        <v>1</v>
      </c>
      <c r="O569" s="437">
        <v>179</v>
      </c>
      <c r="P569" s="440"/>
      <c r="Q569" s="440"/>
      <c r="R569" s="509"/>
      <c r="S569" s="441"/>
    </row>
    <row r="570" spans="1:19" ht="14.4" customHeight="1" x14ac:dyDescent="0.3">
      <c r="A570" s="436" t="s">
        <v>698</v>
      </c>
      <c r="B570" s="437" t="s">
        <v>699</v>
      </c>
      <c r="C570" s="437" t="s">
        <v>453</v>
      </c>
      <c r="D570" s="437" t="s">
        <v>683</v>
      </c>
      <c r="E570" s="437" t="s">
        <v>700</v>
      </c>
      <c r="F570" s="437" t="s">
        <v>719</v>
      </c>
      <c r="G570" s="437" t="s">
        <v>720</v>
      </c>
      <c r="H570" s="440"/>
      <c r="I570" s="440"/>
      <c r="J570" s="437"/>
      <c r="K570" s="437"/>
      <c r="L570" s="440">
        <v>2</v>
      </c>
      <c r="M570" s="440">
        <v>698</v>
      </c>
      <c r="N570" s="437">
        <v>1</v>
      </c>
      <c r="O570" s="437">
        <v>349</v>
      </c>
      <c r="P570" s="440"/>
      <c r="Q570" s="440"/>
      <c r="R570" s="509"/>
      <c r="S570" s="441"/>
    </row>
    <row r="571" spans="1:19" ht="14.4" customHeight="1" x14ac:dyDescent="0.3">
      <c r="A571" s="436" t="s">
        <v>698</v>
      </c>
      <c r="B571" s="437" t="s">
        <v>699</v>
      </c>
      <c r="C571" s="437" t="s">
        <v>453</v>
      </c>
      <c r="D571" s="437" t="s">
        <v>683</v>
      </c>
      <c r="E571" s="437" t="s">
        <v>700</v>
      </c>
      <c r="F571" s="437" t="s">
        <v>749</v>
      </c>
      <c r="G571" s="437" t="s">
        <v>750</v>
      </c>
      <c r="H571" s="440"/>
      <c r="I571" s="440"/>
      <c r="J571" s="437"/>
      <c r="K571" s="437"/>
      <c r="L571" s="440">
        <v>1</v>
      </c>
      <c r="M571" s="440">
        <v>3105</v>
      </c>
      <c r="N571" s="437">
        <v>1</v>
      </c>
      <c r="O571" s="437">
        <v>3105</v>
      </c>
      <c r="P571" s="440"/>
      <c r="Q571" s="440"/>
      <c r="R571" s="509"/>
      <c r="S571" s="441"/>
    </row>
    <row r="572" spans="1:19" ht="14.4" customHeight="1" x14ac:dyDescent="0.3">
      <c r="A572" s="436" t="s">
        <v>698</v>
      </c>
      <c r="B572" s="437" t="s">
        <v>699</v>
      </c>
      <c r="C572" s="437" t="s">
        <v>453</v>
      </c>
      <c r="D572" s="437" t="s">
        <v>683</v>
      </c>
      <c r="E572" s="437" t="s">
        <v>700</v>
      </c>
      <c r="F572" s="437" t="s">
        <v>765</v>
      </c>
      <c r="G572" s="437" t="s">
        <v>766</v>
      </c>
      <c r="H572" s="440"/>
      <c r="I572" s="440"/>
      <c r="J572" s="437"/>
      <c r="K572" s="437"/>
      <c r="L572" s="440">
        <v>1</v>
      </c>
      <c r="M572" s="440">
        <v>2173</v>
      </c>
      <c r="N572" s="437">
        <v>1</v>
      </c>
      <c r="O572" s="437">
        <v>2173</v>
      </c>
      <c r="P572" s="440"/>
      <c r="Q572" s="440"/>
      <c r="R572" s="509"/>
      <c r="S572" s="441"/>
    </row>
    <row r="573" spans="1:19" ht="14.4" customHeight="1" x14ac:dyDescent="0.3">
      <c r="A573" s="436" t="s">
        <v>698</v>
      </c>
      <c r="B573" s="437" t="s">
        <v>699</v>
      </c>
      <c r="C573" s="437" t="s">
        <v>453</v>
      </c>
      <c r="D573" s="437" t="s">
        <v>683</v>
      </c>
      <c r="E573" s="437" t="s">
        <v>700</v>
      </c>
      <c r="F573" s="437" t="s">
        <v>789</v>
      </c>
      <c r="G573" s="437" t="s">
        <v>790</v>
      </c>
      <c r="H573" s="440"/>
      <c r="I573" s="440"/>
      <c r="J573" s="437"/>
      <c r="K573" s="437"/>
      <c r="L573" s="440">
        <v>2</v>
      </c>
      <c r="M573" s="440">
        <v>4260</v>
      </c>
      <c r="N573" s="437">
        <v>1</v>
      </c>
      <c r="O573" s="437">
        <v>2130</v>
      </c>
      <c r="P573" s="440"/>
      <c r="Q573" s="440"/>
      <c r="R573" s="509"/>
      <c r="S573" s="441"/>
    </row>
    <row r="574" spans="1:19" ht="14.4" customHeight="1" x14ac:dyDescent="0.3">
      <c r="A574" s="436" t="s">
        <v>698</v>
      </c>
      <c r="B574" s="437" t="s">
        <v>699</v>
      </c>
      <c r="C574" s="437" t="s">
        <v>453</v>
      </c>
      <c r="D574" s="437" t="s">
        <v>683</v>
      </c>
      <c r="E574" s="437" t="s">
        <v>700</v>
      </c>
      <c r="F574" s="437" t="s">
        <v>810</v>
      </c>
      <c r="G574" s="437" t="s">
        <v>811</v>
      </c>
      <c r="H574" s="440"/>
      <c r="I574" s="440"/>
      <c r="J574" s="437"/>
      <c r="K574" s="437"/>
      <c r="L574" s="440">
        <v>1</v>
      </c>
      <c r="M574" s="440">
        <v>0</v>
      </c>
      <c r="N574" s="437"/>
      <c r="O574" s="437">
        <v>0</v>
      </c>
      <c r="P574" s="440"/>
      <c r="Q574" s="440"/>
      <c r="R574" s="509"/>
      <c r="S574" s="441"/>
    </row>
    <row r="575" spans="1:19" ht="14.4" customHeight="1" x14ac:dyDescent="0.3">
      <c r="A575" s="436" t="s">
        <v>698</v>
      </c>
      <c r="B575" s="437" t="s">
        <v>699</v>
      </c>
      <c r="C575" s="437" t="s">
        <v>453</v>
      </c>
      <c r="D575" s="437" t="s">
        <v>684</v>
      </c>
      <c r="E575" s="437" t="s">
        <v>700</v>
      </c>
      <c r="F575" s="437" t="s">
        <v>711</v>
      </c>
      <c r="G575" s="437" t="s">
        <v>712</v>
      </c>
      <c r="H575" s="440"/>
      <c r="I575" s="440"/>
      <c r="J575" s="437"/>
      <c r="K575" s="437"/>
      <c r="L575" s="440"/>
      <c r="M575" s="440"/>
      <c r="N575" s="437"/>
      <c r="O575" s="437"/>
      <c r="P575" s="440">
        <v>5</v>
      </c>
      <c r="Q575" s="440">
        <v>900</v>
      </c>
      <c r="R575" s="509"/>
      <c r="S575" s="441">
        <v>180</v>
      </c>
    </row>
    <row r="576" spans="1:19" ht="14.4" customHeight="1" x14ac:dyDescent="0.3">
      <c r="A576" s="436" t="s">
        <v>698</v>
      </c>
      <c r="B576" s="437" t="s">
        <v>699</v>
      </c>
      <c r="C576" s="437" t="s">
        <v>453</v>
      </c>
      <c r="D576" s="437" t="s">
        <v>684</v>
      </c>
      <c r="E576" s="437" t="s">
        <v>700</v>
      </c>
      <c r="F576" s="437" t="s">
        <v>719</v>
      </c>
      <c r="G576" s="437" t="s">
        <v>720</v>
      </c>
      <c r="H576" s="440"/>
      <c r="I576" s="440"/>
      <c r="J576" s="437"/>
      <c r="K576" s="437"/>
      <c r="L576" s="440"/>
      <c r="M576" s="440"/>
      <c r="N576" s="437"/>
      <c r="O576" s="437"/>
      <c r="P576" s="440">
        <v>10</v>
      </c>
      <c r="Q576" s="440">
        <v>3490</v>
      </c>
      <c r="R576" s="509"/>
      <c r="S576" s="441">
        <v>349</v>
      </c>
    </row>
    <row r="577" spans="1:19" ht="14.4" customHeight="1" x14ac:dyDescent="0.3">
      <c r="A577" s="436" t="s">
        <v>698</v>
      </c>
      <c r="B577" s="437" t="s">
        <v>699</v>
      </c>
      <c r="C577" s="437" t="s">
        <v>453</v>
      </c>
      <c r="D577" s="437" t="s">
        <v>684</v>
      </c>
      <c r="E577" s="437" t="s">
        <v>700</v>
      </c>
      <c r="F577" s="437" t="s">
        <v>749</v>
      </c>
      <c r="G577" s="437" t="s">
        <v>750</v>
      </c>
      <c r="H577" s="440"/>
      <c r="I577" s="440"/>
      <c r="J577" s="437"/>
      <c r="K577" s="437"/>
      <c r="L577" s="440"/>
      <c r="M577" s="440"/>
      <c r="N577" s="437"/>
      <c r="O577" s="437"/>
      <c r="P577" s="440">
        <v>5</v>
      </c>
      <c r="Q577" s="440">
        <v>15540</v>
      </c>
      <c r="R577" s="509"/>
      <c r="S577" s="441">
        <v>3108</v>
      </c>
    </row>
    <row r="578" spans="1:19" ht="14.4" customHeight="1" x14ac:dyDescent="0.3">
      <c r="A578" s="436" t="s">
        <v>698</v>
      </c>
      <c r="B578" s="437" t="s">
        <v>699</v>
      </c>
      <c r="C578" s="437" t="s">
        <v>453</v>
      </c>
      <c r="D578" s="437" t="s">
        <v>684</v>
      </c>
      <c r="E578" s="437" t="s">
        <v>700</v>
      </c>
      <c r="F578" s="437" t="s">
        <v>765</v>
      </c>
      <c r="G578" s="437" t="s">
        <v>766</v>
      </c>
      <c r="H578" s="440"/>
      <c r="I578" s="440"/>
      <c r="J578" s="437"/>
      <c r="K578" s="437"/>
      <c r="L578" s="440"/>
      <c r="M578" s="440"/>
      <c r="N578" s="437"/>
      <c r="O578" s="437"/>
      <c r="P578" s="440">
        <v>5</v>
      </c>
      <c r="Q578" s="440">
        <v>10865</v>
      </c>
      <c r="R578" s="509"/>
      <c r="S578" s="441">
        <v>2173</v>
      </c>
    </row>
    <row r="579" spans="1:19" ht="14.4" customHeight="1" x14ac:dyDescent="0.3">
      <c r="A579" s="436" t="s">
        <v>698</v>
      </c>
      <c r="B579" s="437" t="s">
        <v>699</v>
      </c>
      <c r="C579" s="437" t="s">
        <v>453</v>
      </c>
      <c r="D579" s="437" t="s">
        <v>684</v>
      </c>
      <c r="E579" s="437" t="s">
        <v>700</v>
      </c>
      <c r="F579" s="437" t="s">
        <v>789</v>
      </c>
      <c r="G579" s="437" t="s">
        <v>790</v>
      </c>
      <c r="H579" s="440"/>
      <c r="I579" s="440"/>
      <c r="J579" s="437"/>
      <c r="K579" s="437"/>
      <c r="L579" s="440"/>
      <c r="M579" s="440"/>
      <c r="N579" s="437"/>
      <c r="O579" s="437"/>
      <c r="P579" s="440">
        <v>10</v>
      </c>
      <c r="Q579" s="440">
        <v>21310</v>
      </c>
      <c r="R579" s="509"/>
      <c r="S579" s="441">
        <v>2131</v>
      </c>
    </row>
    <row r="580" spans="1:19" ht="14.4" customHeight="1" x14ac:dyDescent="0.3">
      <c r="A580" s="436" t="s">
        <v>698</v>
      </c>
      <c r="B580" s="437" t="s">
        <v>699</v>
      </c>
      <c r="C580" s="437" t="s">
        <v>453</v>
      </c>
      <c r="D580" s="437" t="s">
        <v>684</v>
      </c>
      <c r="E580" s="437" t="s">
        <v>700</v>
      </c>
      <c r="F580" s="437" t="s">
        <v>810</v>
      </c>
      <c r="G580" s="437" t="s">
        <v>811</v>
      </c>
      <c r="H580" s="440"/>
      <c r="I580" s="440"/>
      <c r="J580" s="437"/>
      <c r="K580" s="437"/>
      <c r="L580" s="440"/>
      <c r="M580" s="440"/>
      <c r="N580" s="437"/>
      <c r="O580" s="437"/>
      <c r="P580" s="440">
        <v>5</v>
      </c>
      <c r="Q580" s="440">
        <v>0</v>
      </c>
      <c r="R580" s="509"/>
      <c r="S580" s="441">
        <v>0</v>
      </c>
    </row>
    <row r="581" spans="1:19" ht="14.4" customHeight="1" x14ac:dyDescent="0.3">
      <c r="A581" s="436" t="s">
        <v>698</v>
      </c>
      <c r="B581" s="437" t="s">
        <v>699</v>
      </c>
      <c r="C581" s="437" t="s">
        <v>453</v>
      </c>
      <c r="D581" s="437" t="s">
        <v>693</v>
      </c>
      <c r="E581" s="437" t="s">
        <v>700</v>
      </c>
      <c r="F581" s="437" t="s">
        <v>711</v>
      </c>
      <c r="G581" s="437" t="s">
        <v>712</v>
      </c>
      <c r="H581" s="440">
        <v>11</v>
      </c>
      <c r="I581" s="440">
        <v>1892</v>
      </c>
      <c r="J581" s="437">
        <v>10.569832402234637</v>
      </c>
      <c r="K581" s="437">
        <v>172</v>
      </c>
      <c r="L581" s="440">
        <v>1</v>
      </c>
      <c r="M581" s="440">
        <v>179</v>
      </c>
      <c r="N581" s="437">
        <v>1</v>
      </c>
      <c r="O581" s="437">
        <v>179</v>
      </c>
      <c r="P581" s="440"/>
      <c r="Q581" s="440"/>
      <c r="R581" s="509"/>
      <c r="S581" s="441"/>
    </row>
    <row r="582" spans="1:19" ht="14.4" customHeight="1" x14ac:dyDescent="0.3">
      <c r="A582" s="436" t="s">
        <v>698</v>
      </c>
      <c r="B582" s="437" t="s">
        <v>699</v>
      </c>
      <c r="C582" s="437" t="s">
        <v>453</v>
      </c>
      <c r="D582" s="437" t="s">
        <v>693</v>
      </c>
      <c r="E582" s="437" t="s">
        <v>700</v>
      </c>
      <c r="F582" s="437" t="s">
        <v>719</v>
      </c>
      <c r="G582" s="437" t="s">
        <v>720</v>
      </c>
      <c r="H582" s="440">
        <v>22</v>
      </c>
      <c r="I582" s="440">
        <v>7502</v>
      </c>
      <c r="J582" s="437">
        <v>10.74785100286533</v>
      </c>
      <c r="K582" s="437">
        <v>341</v>
      </c>
      <c r="L582" s="440">
        <v>2</v>
      </c>
      <c r="M582" s="440">
        <v>698</v>
      </c>
      <c r="N582" s="437">
        <v>1</v>
      </c>
      <c r="O582" s="437">
        <v>349</v>
      </c>
      <c r="P582" s="440"/>
      <c r="Q582" s="440"/>
      <c r="R582" s="509"/>
      <c r="S582" s="441"/>
    </row>
    <row r="583" spans="1:19" ht="14.4" customHeight="1" x14ac:dyDescent="0.3">
      <c r="A583" s="436" t="s">
        <v>698</v>
      </c>
      <c r="B583" s="437" t="s">
        <v>699</v>
      </c>
      <c r="C583" s="437" t="s">
        <v>453</v>
      </c>
      <c r="D583" s="437" t="s">
        <v>693</v>
      </c>
      <c r="E583" s="437" t="s">
        <v>700</v>
      </c>
      <c r="F583" s="437" t="s">
        <v>749</v>
      </c>
      <c r="G583" s="437" t="s">
        <v>750</v>
      </c>
      <c r="H583" s="440">
        <v>9</v>
      </c>
      <c r="I583" s="440">
        <v>26253</v>
      </c>
      <c r="J583" s="437">
        <v>8.4550724637681167</v>
      </c>
      <c r="K583" s="437">
        <v>2917</v>
      </c>
      <c r="L583" s="440">
        <v>1</v>
      </c>
      <c r="M583" s="440">
        <v>3105</v>
      </c>
      <c r="N583" s="437">
        <v>1</v>
      </c>
      <c r="O583" s="437">
        <v>3105</v>
      </c>
      <c r="P583" s="440"/>
      <c r="Q583" s="440"/>
      <c r="R583" s="509"/>
      <c r="S583" s="441"/>
    </row>
    <row r="584" spans="1:19" ht="14.4" customHeight="1" x14ac:dyDescent="0.3">
      <c r="A584" s="436" t="s">
        <v>698</v>
      </c>
      <c r="B584" s="437" t="s">
        <v>699</v>
      </c>
      <c r="C584" s="437" t="s">
        <v>453</v>
      </c>
      <c r="D584" s="437" t="s">
        <v>693</v>
      </c>
      <c r="E584" s="437" t="s">
        <v>700</v>
      </c>
      <c r="F584" s="437" t="s">
        <v>765</v>
      </c>
      <c r="G584" s="437" t="s">
        <v>766</v>
      </c>
      <c r="H584" s="440">
        <v>11</v>
      </c>
      <c r="I584" s="440">
        <v>23892</v>
      </c>
      <c r="J584" s="437">
        <v>10.994937873907041</v>
      </c>
      <c r="K584" s="437">
        <v>2172</v>
      </c>
      <c r="L584" s="440">
        <v>1</v>
      </c>
      <c r="M584" s="440">
        <v>2173</v>
      </c>
      <c r="N584" s="437">
        <v>1</v>
      </c>
      <c r="O584" s="437">
        <v>2173</v>
      </c>
      <c r="P584" s="440"/>
      <c r="Q584" s="440"/>
      <c r="R584" s="509"/>
      <c r="S584" s="441"/>
    </row>
    <row r="585" spans="1:19" ht="14.4" customHeight="1" x14ac:dyDescent="0.3">
      <c r="A585" s="436" t="s">
        <v>698</v>
      </c>
      <c r="B585" s="437" t="s">
        <v>699</v>
      </c>
      <c r="C585" s="437" t="s">
        <v>453</v>
      </c>
      <c r="D585" s="437" t="s">
        <v>693</v>
      </c>
      <c r="E585" s="437" t="s">
        <v>700</v>
      </c>
      <c r="F585" s="437" t="s">
        <v>789</v>
      </c>
      <c r="G585" s="437" t="s">
        <v>790</v>
      </c>
      <c r="H585" s="440">
        <v>22</v>
      </c>
      <c r="I585" s="440">
        <v>44264</v>
      </c>
      <c r="J585" s="437">
        <v>10.390610328638498</v>
      </c>
      <c r="K585" s="437">
        <v>2012</v>
      </c>
      <c r="L585" s="440">
        <v>2</v>
      </c>
      <c r="M585" s="440">
        <v>4260</v>
      </c>
      <c r="N585" s="437">
        <v>1</v>
      </c>
      <c r="O585" s="437">
        <v>2130</v>
      </c>
      <c r="P585" s="440"/>
      <c r="Q585" s="440"/>
      <c r="R585" s="509"/>
      <c r="S585" s="441"/>
    </row>
    <row r="586" spans="1:19" ht="14.4" customHeight="1" x14ac:dyDescent="0.3">
      <c r="A586" s="436" t="s">
        <v>698</v>
      </c>
      <c r="B586" s="437" t="s">
        <v>699</v>
      </c>
      <c r="C586" s="437" t="s">
        <v>453</v>
      </c>
      <c r="D586" s="437" t="s">
        <v>693</v>
      </c>
      <c r="E586" s="437" t="s">
        <v>700</v>
      </c>
      <c r="F586" s="437" t="s">
        <v>802</v>
      </c>
      <c r="G586" s="437" t="s">
        <v>803</v>
      </c>
      <c r="H586" s="440">
        <v>1</v>
      </c>
      <c r="I586" s="440">
        <v>269</v>
      </c>
      <c r="J586" s="437"/>
      <c r="K586" s="437">
        <v>269</v>
      </c>
      <c r="L586" s="440"/>
      <c r="M586" s="440"/>
      <c r="N586" s="437"/>
      <c r="O586" s="437"/>
      <c r="P586" s="440"/>
      <c r="Q586" s="440"/>
      <c r="R586" s="509"/>
      <c r="S586" s="441"/>
    </row>
    <row r="587" spans="1:19" ht="14.4" customHeight="1" x14ac:dyDescent="0.3">
      <c r="A587" s="436" t="s">
        <v>698</v>
      </c>
      <c r="B587" s="437" t="s">
        <v>699</v>
      </c>
      <c r="C587" s="437" t="s">
        <v>453</v>
      </c>
      <c r="D587" s="437" t="s">
        <v>693</v>
      </c>
      <c r="E587" s="437" t="s">
        <v>700</v>
      </c>
      <c r="F587" s="437" t="s">
        <v>810</v>
      </c>
      <c r="G587" s="437" t="s">
        <v>811</v>
      </c>
      <c r="H587" s="440"/>
      <c r="I587" s="440"/>
      <c r="J587" s="437"/>
      <c r="K587" s="437"/>
      <c r="L587" s="440">
        <v>1</v>
      </c>
      <c r="M587" s="440">
        <v>0</v>
      </c>
      <c r="N587" s="437"/>
      <c r="O587" s="437">
        <v>0</v>
      </c>
      <c r="P587" s="440"/>
      <c r="Q587" s="440"/>
      <c r="R587" s="509"/>
      <c r="S587" s="441"/>
    </row>
    <row r="588" spans="1:19" ht="14.4" customHeight="1" x14ac:dyDescent="0.3">
      <c r="A588" s="436" t="s">
        <v>698</v>
      </c>
      <c r="B588" s="437" t="s">
        <v>699</v>
      </c>
      <c r="C588" s="437" t="s">
        <v>453</v>
      </c>
      <c r="D588" s="437" t="s">
        <v>694</v>
      </c>
      <c r="E588" s="437" t="s">
        <v>700</v>
      </c>
      <c r="F588" s="437" t="s">
        <v>711</v>
      </c>
      <c r="G588" s="437" t="s">
        <v>712</v>
      </c>
      <c r="H588" s="440">
        <v>2</v>
      </c>
      <c r="I588" s="440">
        <v>344</v>
      </c>
      <c r="J588" s="437"/>
      <c r="K588" s="437">
        <v>172</v>
      </c>
      <c r="L588" s="440"/>
      <c r="M588" s="440"/>
      <c r="N588" s="437"/>
      <c r="O588" s="437"/>
      <c r="P588" s="440"/>
      <c r="Q588" s="440"/>
      <c r="R588" s="509"/>
      <c r="S588" s="441"/>
    </row>
    <row r="589" spans="1:19" ht="14.4" customHeight="1" x14ac:dyDescent="0.3">
      <c r="A589" s="436" t="s">
        <v>698</v>
      </c>
      <c r="B589" s="437" t="s">
        <v>699</v>
      </c>
      <c r="C589" s="437" t="s">
        <v>453</v>
      </c>
      <c r="D589" s="437" t="s">
        <v>694</v>
      </c>
      <c r="E589" s="437" t="s">
        <v>700</v>
      </c>
      <c r="F589" s="437" t="s">
        <v>719</v>
      </c>
      <c r="G589" s="437" t="s">
        <v>720</v>
      </c>
      <c r="H589" s="440">
        <v>4</v>
      </c>
      <c r="I589" s="440">
        <v>1364</v>
      </c>
      <c r="J589" s="437"/>
      <c r="K589" s="437">
        <v>341</v>
      </c>
      <c r="L589" s="440"/>
      <c r="M589" s="440"/>
      <c r="N589" s="437"/>
      <c r="O589" s="437"/>
      <c r="P589" s="440"/>
      <c r="Q589" s="440"/>
      <c r="R589" s="509"/>
      <c r="S589" s="441"/>
    </row>
    <row r="590" spans="1:19" ht="14.4" customHeight="1" x14ac:dyDescent="0.3">
      <c r="A590" s="436" t="s">
        <v>698</v>
      </c>
      <c r="B590" s="437" t="s">
        <v>699</v>
      </c>
      <c r="C590" s="437" t="s">
        <v>453</v>
      </c>
      <c r="D590" s="437" t="s">
        <v>694</v>
      </c>
      <c r="E590" s="437" t="s">
        <v>700</v>
      </c>
      <c r="F590" s="437" t="s">
        <v>749</v>
      </c>
      <c r="G590" s="437" t="s">
        <v>750</v>
      </c>
      <c r="H590" s="440">
        <v>2</v>
      </c>
      <c r="I590" s="440">
        <v>5834</v>
      </c>
      <c r="J590" s="437"/>
      <c r="K590" s="437">
        <v>2917</v>
      </c>
      <c r="L590" s="440"/>
      <c r="M590" s="440"/>
      <c r="N590" s="437"/>
      <c r="O590" s="437"/>
      <c r="P590" s="440"/>
      <c r="Q590" s="440"/>
      <c r="R590" s="509"/>
      <c r="S590" s="441"/>
    </row>
    <row r="591" spans="1:19" ht="14.4" customHeight="1" x14ac:dyDescent="0.3">
      <c r="A591" s="436" t="s">
        <v>698</v>
      </c>
      <c r="B591" s="437" t="s">
        <v>699</v>
      </c>
      <c r="C591" s="437" t="s">
        <v>453</v>
      </c>
      <c r="D591" s="437" t="s">
        <v>694</v>
      </c>
      <c r="E591" s="437" t="s">
        <v>700</v>
      </c>
      <c r="F591" s="437" t="s">
        <v>765</v>
      </c>
      <c r="G591" s="437" t="s">
        <v>766</v>
      </c>
      <c r="H591" s="440">
        <v>2</v>
      </c>
      <c r="I591" s="440">
        <v>4344</v>
      </c>
      <c r="J591" s="437"/>
      <c r="K591" s="437">
        <v>2172</v>
      </c>
      <c r="L591" s="440"/>
      <c r="M591" s="440"/>
      <c r="N591" s="437"/>
      <c r="O591" s="437"/>
      <c r="P591" s="440"/>
      <c r="Q591" s="440"/>
      <c r="R591" s="509"/>
      <c r="S591" s="441"/>
    </row>
    <row r="592" spans="1:19" ht="14.4" customHeight="1" x14ac:dyDescent="0.3">
      <c r="A592" s="436" t="s">
        <v>698</v>
      </c>
      <c r="B592" s="437" t="s">
        <v>699</v>
      </c>
      <c r="C592" s="437" t="s">
        <v>453</v>
      </c>
      <c r="D592" s="437" t="s">
        <v>694</v>
      </c>
      <c r="E592" s="437" t="s">
        <v>700</v>
      </c>
      <c r="F592" s="437" t="s">
        <v>789</v>
      </c>
      <c r="G592" s="437" t="s">
        <v>790</v>
      </c>
      <c r="H592" s="440">
        <v>4</v>
      </c>
      <c r="I592" s="440">
        <v>8048</v>
      </c>
      <c r="J592" s="437"/>
      <c r="K592" s="437">
        <v>2012</v>
      </c>
      <c r="L592" s="440"/>
      <c r="M592" s="440"/>
      <c r="N592" s="437"/>
      <c r="O592" s="437"/>
      <c r="P592" s="440"/>
      <c r="Q592" s="440"/>
      <c r="R592" s="509"/>
      <c r="S592" s="441"/>
    </row>
    <row r="593" spans="1:19" ht="14.4" customHeight="1" thickBot="1" x14ac:dyDescent="0.35">
      <c r="A593" s="442" t="s">
        <v>698</v>
      </c>
      <c r="B593" s="443" t="s">
        <v>699</v>
      </c>
      <c r="C593" s="443" t="s">
        <v>453</v>
      </c>
      <c r="D593" s="443" t="s">
        <v>694</v>
      </c>
      <c r="E593" s="443" t="s">
        <v>700</v>
      </c>
      <c r="F593" s="443" t="s">
        <v>810</v>
      </c>
      <c r="G593" s="443" t="s">
        <v>811</v>
      </c>
      <c r="H593" s="446">
        <v>2</v>
      </c>
      <c r="I593" s="446">
        <v>0</v>
      </c>
      <c r="J593" s="443"/>
      <c r="K593" s="443">
        <v>0</v>
      </c>
      <c r="L593" s="446"/>
      <c r="M593" s="446"/>
      <c r="N593" s="443"/>
      <c r="O593" s="443"/>
      <c r="P593" s="446"/>
      <c r="Q593" s="446"/>
      <c r="R593" s="457"/>
      <c r="S593" s="447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4" t="s">
        <v>111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7955153</v>
      </c>
      <c r="C3" s="190">
        <f t="shared" ref="C3:R3" si="0">SUBTOTAL(9,C6:C1048576)</f>
        <v>23.179130152249996</v>
      </c>
      <c r="D3" s="190">
        <f t="shared" si="0"/>
        <v>9517793</v>
      </c>
      <c r="E3" s="190">
        <f t="shared" si="0"/>
        <v>25</v>
      </c>
      <c r="F3" s="190">
        <f t="shared" si="0"/>
        <v>9611879</v>
      </c>
      <c r="G3" s="193">
        <f>IF(D3&lt;&gt;0,F3/D3,"")</f>
        <v>1.0098852748741225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1" t="s">
        <v>91</v>
      </c>
      <c r="B4" s="372" t="s">
        <v>85</v>
      </c>
      <c r="C4" s="373"/>
      <c r="D4" s="373"/>
      <c r="E4" s="373"/>
      <c r="F4" s="373"/>
      <c r="G4" s="375"/>
      <c r="H4" s="372" t="s">
        <v>86</v>
      </c>
      <c r="I4" s="373"/>
      <c r="J4" s="373"/>
      <c r="K4" s="373"/>
      <c r="L4" s="373"/>
      <c r="M4" s="375"/>
      <c r="N4" s="372" t="s">
        <v>87</v>
      </c>
      <c r="O4" s="373"/>
      <c r="P4" s="373"/>
      <c r="Q4" s="373"/>
      <c r="R4" s="373"/>
      <c r="S4" s="375"/>
    </row>
    <row r="5" spans="1:19" ht="14.4" customHeight="1" thickBot="1" x14ac:dyDescent="0.35">
      <c r="A5" s="467"/>
      <c r="B5" s="468">
        <v>2015</v>
      </c>
      <c r="C5" s="469"/>
      <c r="D5" s="469">
        <v>2016</v>
      </c>
      <c r="E5" s="469"/>
      <c r="F5" s="469">
        <v>2017</v>
      </c>
      <c r="G5" s="511" t="s">
        <v>2</v>
      </c>
      <c r="H5" s="468">
        <v>2015</v>
      </c>
      <c r="I5" s="469"/>
      <c r="J5" s="469">
        <v>2016</v>
      </c>
      <c r="K5" s="469"/>
      <c r="L5" s="469">
        <v>2017</v>
      </c>
      <c r="M5" s="511" t="s">
        <v>2</v>
      </c>
      <c r="N5" s="468">
        <v>2015</v>
      </c>
      <c r="O5" s="469"/>
      <c r="P5" s="469">
        <v>2016</v>
      </c>
      <c r="Q5" s="469"/>
      <c r="R5" s="469">
        <v>2017</v>
      </c>
      <c r="S5" s="511" t="s">
        <v>2</v>
      </c>
    </row>
    <row r="6" spans="1:19" ht="14.4" customHeight="1" x14ac:dyDescent="0.3">
      <c r="A6" s="454" t="s">
        <v>816</v>
      </c>
      <c r="B6" s="491">
        <v>33657</v>
      </c>
      <c r="C6" s="431">
        <v>0.63722594570032942</v>
      </c>
      <c r="D6" s="491">
        <v>52818</v>
      </c>
      <c r="E6" s="431">
        <v>1</v>
      </c>
      <c r="F6" s="491">
        <v>75982</v>
      </c>
      <c r="G6" s="455">
        <v>1.4385626112310197</v>
      </c>
      <c r="H6" s="491"/>
      <c r="I6" s="431"/>
      <c r="J6" s="491"/>
      <c r="K6" s="431"/>
      <c r="L6" s="491"/>
      <c r="M6" s="455"/>
      <c r="N6" s="491"/>
      <c r="O6" s="431"/>
      <c r="P6" s="491"/>
      <c r="Q6" s="431"/>
      <c r="R6" s="491"/>
      <c r="S6" s="456"/>
    </row>
    <row r="7" spans="1:19" ht="14.4" customHeight="1" x14ac:dyDescent="0.3">
      <c r="A7" s="497" t="s">
        <v>817</v>
      </c>
      <c r="B7" s="493">
        <v>221292</v>
      </c>
      <c r="C7" s="437">
        <v>0.91808311587017766</v>
      </c>
      <c r="D7" s="493">
        <v>241037</v>
      </c>
      <c r="E7" s="437">
        <v>1</v>
      </c>
      <c r="F7" s="493">
        <v>150262</v>
      </c>
      <c r="G7" s="509">
        <v>0.62339806751660531</v>
      </c>
      <c r="H7" s="493"/>
      <c r="I7" s="437"/>
      <c r="J7" s="493"/>
      <c r="K7" s="437"/>
      <c r="L7" s="493"/>
      <c r="M7" s="509"/>
      <c r="N7" s="493"/>
      <c r="O7" s="437"/>
      <c r="P7" s="493"/>
      <c r="Q7" s="437"/>
      <c r="R7" s="493"/>
      <c r="S7" s="512"/>
    </row>
    <row r="8" spans="1:19" ht="14.4" customHeight="1" x14ac:dyDescent="0.3">
      <c r="A8" s="497" t="s">
        <v>818</v>
      </c>
      <c r="B8" s="493">
        <v>257324</v>
      </c>
      <c r="C8" s="437">
        <v>1.0283499180753706</v>
      </c>
      <c r="D8" s="493">
        <v>250230</v>
      </c>
      <c r="E8" s="437">
        <v>1</v>
      </c>
      <c r="F8" s="493">
        <v>243663</v>
      </c>
      <c r="G8" s="509">
        <v>0.97375614434720059</v>
      </c>
      <c r="H8" s="493"/>
      <c r="I8" s="437"/>
      <c r="J8" s="493"/>
      <c r="K8" s="437"/>
      <c r="L8" s="493"/>
      <c r="M8" s="509"/>
      <c r="N8" s="493"/>
      <c r="O8" s="437"/>
      <c r="P8" s="493"/>
      <c r="Q8" s="437"/>
      <c r="R8" s="493"/>
      <c r="S8" s="512"/>
    </row>
    <row r="9" spans="1:19" ht="14.4" customHeight="1" x14ac:dyDescent="0.3">
      <c r="A9" s="497" t="s">
        <v>819</v>
      </c>
      <c r="B9" s="493">
        <v>2232915</v>
      </c>
      <c r="C9" s="437">
        <v>0.71827379979695849</v>
      </c>
      <c r="D9" s="493">
        <v>3108724</v>
      </c>
      <c r="E9" s="437">
        <v>1</v>
      </c>
      <c r="F9" s="493">
        <v>3159348</v>
      </c>
      <c r="G9" s="509">
        <v>1.0162844948602707</v>
      </c>
      <c r="H9" s="493"/>
      <c r="I9" s="437"/>
      <c r="J9" s="493"/>
      <c r="K9" s="437"/>
      <c r="L9" s="493"/>
      <c r="M9" s="509"/>
      <c r="N9" s="493"/>
      <c r="O9" s="437"/>
      <c r="P9" s="493"/>
      <c r="Q9" s="437"/>
      <c r="R9" s="493"/>
      <c r="S9" s="512"/>
    </row>
    <row r="10" spans="1:19" ht="14.4" customHeight="1" x14ac:dyDescent="0.3">
      <c r="A10" s="497" t="s">
        <v>820</v>
      </c>
      <c r="B10" s="493">
        <v>221516</v>
      </c>
      <c r="C10" s="437">
        <v>0.76558536265042754</v>
      </c>
      <c r="D10" s="493">
        <v>289342</v>
      </c>
      <c r="E10" s="437">
        <v>1</v>
      </c>
      <c r="F10" s="493">
        <v>243391</v>
      </c>
      <c r="G10" s="509">
        <v>0.84118793676687109</v>
      </c>
      <c r="H10" s="493"/>
      <c r="I10" s="437"/>
      <c r="J10" s="493"/>
      <c r="K10" s="437"/>
      <c r="L10" s="493"/>
      <c r="M10" s="509"/>
      <c r="N10" s="493"/>
      <c r="O10" s="437"/>
      <c r="P10" s="493"/>
      <c r="Q10" s="437"/>
      <c r="R10" s="493"/>
      <c r="S10" s="512"/>
    </row>
    <row r="11" spans="1:19" ht="14.4" customHeight="1" x14ac:dyDescent="0.3">
      <c r="A11" s="497" t="s">
        <v>821</v>
      </c>
      <c r="B11" s="493">
        <v>221242</v>
      </c>
      <c r="C11" s="437">
        <v>1.0121508239319994</v>
      </c>
      <c r="D11" s="493">
        <v>218586</v>
      </c>
      <c r="E11" s="437">
        <v>1</v>
      </c>
      <c r="F11" s="493">
        <v>289193</v>
      </c>
      <c r="G11" s="509">
        <v>1.3230170276229951</v>
      </c>
      <c r="H11" s="493"/>
      <c r="I11" s="437"/>
      <c r="J11" s="493"/>
      <c r="K11" s="437"/>
      <c r="L11" s="493"/>
      <c r="M11" s="509"/>
      <c r="N11" s="493"/>
      <c r="O11" s="437"/>
      <c r="P11" s="493"/>
      <c r="Q11" s="437"/>
      <c r="R11" s="493"/>
      <c r="S11" s="512"/>
    </row>
    <row r="12" spans="1:19" ht="14.4" customHeight="1" x14ac:dyDescent="0.3">
      <c r="A12" s="497" t="s">
        <v>822</v>
      </c>
      <c r="B12" s="493">
        <v>39252</v>
      </c>
      <c r="C12" s="437">
        <v>0.35035479983933593</v>
      </c>
      <c r="D12" s="493">
        <v>112035</v>
      </c>
      <c r="E12" s="437">
        <v>1</v>
      </c>
      <c r="F12" s="493">
        <v>86268</v>
      </c>
      <c r="G12" s="509">
        <v>0.77000937207122777</v>
      </c>
      <c r="H12" s="493"/>
      <c r="I12" s="437"/>
      <c r="J12" s="493"/>
      <c r="K12" s="437"/>
      <c r="L12" s="493"/>
      <c r="M12" s="509"/>
      <c r="N12" s="493"/>
      <c r="O12" s="437"/>
      <c r="P12" s="493"/>
      <c r="Q12" s="437"/>
      <c r="R12" s="493"/>
      <c r="S12" s="512"/>
    </row>
    <row r="13" spans="1:19" ht="14.4" customHeight="1" x14ac:dyDescent="0.3">
      <c r="A13" s="497" t="s">
        <v>823</v>
      </c>
      <c r="B13" s="493">
        <v>1043358</v>
      </c>
      <c r="C13" s="437">
        <v>0.83445275322909584</v>
      </c>
      <c r="D13" s="493">
        <v>1250350</v>
      </c>
      <c r="E13" s="437">
        <v>1</v>
      </c>
      <c r="F13" s="493">
        <v>1267014</v>
      </c>
      <c r="G13" s="509">
        <v>1.0133274683088735</v>
      </c>
      <c r="H13" s="493"/>
      <c r="I13" s="437"/>
      <c r="J13" s="493"/>
      <c r="K13" s="437"/>
      <c r="L13" s="493"/>
      <c r="M13" s="509"/>
      <c r="N13" s="493"/>
      <c r="O13" s="437"/>
      <c r="P13" s="493"/>
      <c r="Q13" s="437"/>
      <c r="R13" s="493"/>
      <c r="S13" s="512"/>
    </row>
    <row r="14" spans="1:19" ht="14.4" customHeight="1" x14ac:dyDescent="0.3">
      <c r="A14" s="497" t="s">
        <v>824</v>
      </c>
      <c r="B14" s="493">
        <v>33921</v>
      </c>
      <c r="C14" s="437">
        <v>0.83538973032877728</v>
      </c>
      <c r="D14" s="493">
        <v>40605</v>
      </c>
      <c r="E14" s="437">
        <v>1</v>
      </c>
      <c r="F14" s="493">
        <v>26994</v>
      </c>
      <c r="G14" s="509">
        <v>0.66479497598817883</v>
      </c>
      <c r="H14" s="493"/>
      <c r="I14" s="437"/>
      <c r="J14" s="493"/>
      <c r="K14" s="437"/>
      <c r="L14" s="493"/>
      <c r="M14" s="509"/>
      <c r="N14" s="493"/>
      <c r="O14" s="437"/>
      <c r="P14" s="493"/>
      <c r="Q14" s="437"/>
      <c r="R14" s="493"/>
      <c r="S14" s="512"/>
    </row>
    <row r="15" spans="1:19" ht="14.4" customHeight="1" x14ac:dyDescent="0.3">
      <c r="A15" s="497" t="s">
        <v>825</v>
      </c>
      <c r="B15" s="493">
        <v>218139</v>
      </c>
      <c r="C15" s="437">
        <v>0.49301405776793383</v>
      </c>
      <c r="D15" s="493">
        <v>442460</v>
      </c>
      <c r="E15" s="437">
        <v>1</v>
      </c>
      <c r="F15" s="493">
        <v>398803</v>
      </c>
      <c r="G15" s="509">
        <v>0.90133119378022875</v>
      </c>
      <c r="H15" s="493"/>
      <c r="I15" s="437"/>
      <c r="J15" s="493"/>
      <c r="K15" s="437"/>
      <c r="L15" s="493"/>
      <c r="M15" s="509"/>
      <c r="N15" s="493"/>
      <c r="O15" s="437"/>
      <c r="P15" s="493"/>
      <c r="Q15" s="437"/>
      <c r="R15" s="493"/>
      <c r="S15" s="512"/>
    </row>
    <row r="16" spans="1:19" ht="14.4" customHeight="1" x14ac:dyDescent="0.3">
      <c r="A16" s="497" t="s">
        <v>826</v>
      </c>
      <c r="B16" s="493">
        <v>131535</v>
      </c>
      <c r="C16" s="437">
        <v>1.7983757400090237</v>
      </c>
      <c r="D16" s="493">
        <v>73141</v>
      </c>
      <c r="E16" s="437">
        <v>1</v>
      </c>
      <c r="F16" s="493">
        <v>145887</v>
      </c>
      <c r="G16" s="509">
        <v>1.9945994722522251</v>
      </c>
      <c r="H16" s="493"/>
      <c r="I16" s="437"/>
      <c r="J16" s="493"/>
      <c r="K16" s="437"/>
      <c r="L16" s="493"/>
      <c r="M16" s="509"/>
      <c r="N16" s="493"/>
      <c r="O16" s="437"/>
      <c r="P16" s="493"/>
      <c r="Q16" s="437"/>
      <c r="R16" s="493"/>
      <c r="S16" s="512"/>
    </row>
    <row r="17" spans="1:19" ht="14.4" customHeight="1" x14ac:dyDescent="0.3">
      <c r="A17" s="497" t="s">
        <v>827</v>
      </c>
      <c r="B17" s="493">
        <v>1657811</v>
      </c>
      <c r="C17" s="437">
        <v>0.97620163629575807</v>
      </c>
      <c r="D17" s="493">
        <v>1698226</v>
      </c>
      <c r="E17" s="437">
        <v>1</v>
      </c>
      <c r="F17" s="493">
        <v>1544324</v>
      </c>
      <c r="G17" s="509">
        <v>0.90937484174662264</v>
      </c>
      <c r="H17" s="493"/>
      <c r="I17" s="437"/>
      <c r="J17" s="493"/>
      <c r="K17" s="437"/>
      <c r="L17" s="493"/>
      <c r="M17" s="509"/>
      <c r="N17" s="493"/>
      <c r="O17" s="437"/>
      <c r="P17" s="493"/>
      <c r="Q17" s="437"/>
      <c r="R17" s="493"/>
      <c r="S17" s="512"/>
    </row>
    <row r="18" spans="1:19" ht="14.4" customHeight="1" x14ac:dyDescent="0.3">
      <c r="A18" s="497" t="s">
        <v>828</v>
      </c>
      <c r="B18" s="493">
        <v>306713</v>
      </c>
      <c r="C18" s="437">
        <v>0.93462759700883091</v>
      </c>
      <c r="D18" s="493">
        <v>328166</v>
      </c>
      <c r="E18" s="437">
        <v>1</v>
      </c>
      <c r="F18" s="493">
        <v>415648</v>
      </c>
      <c r="G18" s="509">
        <v>1.2665784999055356</v>
      </c>
      <c r="H18" s="493"/>
      <c r="I18" s="437"/>
      <c r="J18" s="493"/>
      <c r="K18" s="437"/>
      <c r="L18" s="493"/>
      <c r="M18" s="509"/>
      <c r="N18" s="493"/>
      <c r="O18" s="437"/>
      <c r="P18" s="493"/>
      <c r="Q18" s="437"/>
      <c r="R18" s="493"/>
      <c r="S18" s="512"/>
    </row>
    <row r="19" spans="1:19" ht="14.4" customHeight="1" x14ac:dyDescent="0.3">
      <c r="A19" s="497" t="s">
        <v>829</v>
      </c>
      <c r="B19" s="493">
        <v>25189</v>
      </c>
      <c r="C19" s="437">
        <v>3.2729989604989607</v>
      </c>
      <c r="D19" s="493">
        <v>7696</v>
      </c>
      <c r="E19" s="437">
        <v>1</v>
      </c>
      <c r="F19" s="493">
        <v>9428</v>
      </c>
      <c r="G19" s="509">
        <v>1.2250519750519751</v>
      </c>
      <c r="H19" s="493"/>
      <c r="I19" s="437"/>
      <c r="J19" s="493"/>
      <c r="K19" s="437"/>
      <c r="L19" s="493"/>
      <c r="M19" s="509"/>
      <c r="N19" s="493"/>
      <c r="O19" s="437"/>
      <c r="P19" s="493"/>
      <c r="Q19" s="437"/>
      <c r="R19" s="493"/>
      <c r="S19" s="512"/>
    </row>
    <row r="20" spans="1:19" ht="14.4" customHeight="1" x14ac:dyDescent="0.3">
      <c r="A20" s="497" t="s">
        <v>830</v>
      </c>
      <c r="B20" s="493">
        <v>252633</v>
      </c>
      <c r="C20" s="437">
        <v>0.99850599381054583</v>
      </c>
      <c r="D20" s="493">
        <v>253011</v>
      </c>
      <c r="E20" s="437">
        <v>1</v>
      </c>
      <c r="F20" s="493">
        <v>460022</v>
      </c>
      <c r="G20" s="509">
        <v>1.8181897229764714</v>
      </c>
      <c r="H20" s="493"/>
      <c r="I20" s="437"/>
      <c r="J20" s="493"/>
      <c r="K20" s="437"/>
      <c r="L20" s="493"/>
      <c r="M20" s="509"/>
      <c r="N20" s="493"/>
      <c r="O20" s="437"/>
      <c r="P20" s="493"/>
      <c r="Q20" s="437"/>
      <c r="R20" s="493"/>
      <c r="S20" s="512"/>
    </row>
    <row r="21" spans="1:19" ht="14.4" customHeight="1" x14ac:dyDescent="0.3">
      <c r="A21" s="497" t="s">
        <v>831</v>
      </c>
      <c r="B21" s="493">
        <v>6423</v>
      </c>
      <c r="C21" s="437">
        <v>0.15830724866290391</v>
      </c>
      <c r="D21" s="493">
        <v>40573</v>
      </c>
      <c r="E21" s="437">
        <v>1</v>
      </c>
      <c r="F21" s="493">
        <v>8557</v>
      </c>
      <c r="G21" s="509">
        <v>0.21090380302171394</v>
      </c>
      <c r="H21" s="493"/>
      <c r="I21" s="437"/>
      <c r="J21" s="493"/>
      <c r="K21" s="437"/>
      <c r="L21" s="493"/>
      <c r="M21" s="509"/>
      <c r="N21" s="493"/>
      <c r="O21" s="437"/>
      <c r="P21" s="493"/>
      <c r="Q21" s="437"/>
      <c r="R21" s="493"/>
      <c r="S21" s="512"/>
    </row>
    <row r="22" spans="1:19" ht="14.4" customHeight="1" x14ac:dyDescent="0.3">
      <c r="A22" s="497" t="s">
        <v>832</v>
      </c>
      <c r="B22" s="493">
        <v>2689</v>
      </c>
      <c r="C22" s="437"/>
      <c r="D22" s="493"/>
      <c r="E22" s="437"/>
      <c r="F22" s="493">
        <v>10879</v>
      </c>
      <c r="G22" s="509"/>
      <c r="H22" s="493"/>
      <c r="I22" s="437"/>
      <c r="J22" s="493"/>
      <c r="K22" s="437"/>
      <c r="L22" s="493"/>
      <c r="M22" s="509"/>
      <c r="N22" s="493"/>
      <c r="O22" s="437"/>
      <c r="P22" s="493"/>
      <c r="Q22" s="437"/>
      <c r="R22" s="493"/>
      <c r="S22" s="512"/>
    </row>
    <row r="23" spans="1:19" ht="14.4" customHeight="1" x14ac:dyDescent="0.3">
      <c r="A23" s="497" t="s">
        <v>833</v>
      </c>
      <c r="B23" s="493">
        <v>116909</v>
      </c>
      <c r="C23" s="437">
        <v>2.4194743377483445</v>
      </c>
      <c r="D23" s="493">
        <v>48320</v>
      </c>
      <c r="E23" s="437">
        <v>1</v>
      </c>
      <c r="F23" s="493">
        <v>80535</v>
      </c>
      <c r="G23" s="509">
        <v>1.6667011589403973</v>
      </c>
      <c r="H23" s="493"/>
      <c r="I23" s="437"/>
      <c r="J23" s="493"/>
      <c r="K23" s="437"/>
      <c r="L23" s="493"/>
      <c r="M23" s="509"/>
      <c r="N23" s="493"/>
      <c r="O23" s="437"/>
      <c r="P23" s="493"/>
      <c r="Q23" s="437"/>
      <c r="R23" s="493"/>
      <c r="S23" s="512"/>
    </row>
    <row r="24" spans="1:19" ht="14.4" customHeight="1" x14ac:dyDescent="0.3">
      <c r="A24" s="497" t="s">
        <v>834</v>
      </c>
      <c r="B24" s="493">
        <v>48178</v>
      </c>
      <c r="C24" s="437">
        <v>0.50020245647185857</v>
      </c>
      <c r="D24" s="493">
        <v>96317</v>
      </c>
      <c r="E24" s="437">
        <v>1</v>
      </c>
      <c r="F24" s="493">
        <v>40319</v>
      </c>
      <c r="G24" s="509">
        <v>0.41860730712127664</v>
      </c>
      <c r="H24" s="493"/>
      <c r="I24" s="437"/>
      <c r="J24" s="493"/>
      <c r="K24" s="437"/>
      <c r="L24" s="493"/>
      <c r="M24" s="509"/>
      <c r="N24" s="493"/>
      <c r="O24" s="437"/>
      <c r="P24" s="493"/>
      <c r="Q24" s="437"/>
      <c r="R24" s="493"/>
      <c r="S24" s="512"/>
    </row>
    <row r="25" spans="1:19" ht="14.4" customHeight="1" x14ac:dyDescent="0.3">
      <c r="A25" s="497" t="s">
        <v>835</v>
      </c>
      <c r="B25" s="493"/>
      <c r="C25" s="437"/>
      <c r="D25" s="493">
        <v>828</v>
      </c>
      <c r="E25" s="437">
        <v>1</v>
      </c>
      <c r="F25" s="493">
        <v>653</v>
      </c>
      <c r="G25" s="509">
        <v>0.78864734299516903</v>
      </c>
      <c r="H25" s="493"/>
      <c r="I25" s="437"/>
      <c r="J25" s="493"/>
      <c r="K25" s="437"/>
      <c r="L25" s="493"/>
      <c r="M25" s="509"/>
      <c r="N25" s="493"/>
      <c r="O25" s="437"/>
      <c r="P25" s="493"/>
      <c r="Q25" s="437"/>
      <c r="R25" s="493"/>
      <c r="S25" s="512"/>
    </row>
    <row r="26" spans="1:19" ht="14.4" customHeight="1" x14ac:dyDescent="0.3">
      <c r="A26" s="497" t="s">
        <v>836</v>
      </c>
      <c r="B26" s="493">
        <v>61201</v>
      </c>
      <c r="C26" s="437">
        <v>0.47725287750709627</v>
      </c>
      <c r="D26" s="493">
        <v>128236</v>
      </c>
      <c r="E26" s="437">
        <v>1</v>
      </c>
      <c r="F26" s="493">
        <v>174725</v>
      </c>
      <c r="G26" s="509">
        <v>1.3625269035216321</v>
      </c>
      <c r="H26" s="493"/>
      <c r="I26" s="437"/>
      <c r="J26" s="493"/>
      <c r="K26" s="437"/>
      <c r="L26" s="493"/>
      <c r="M26" s="509"/>
      <c r="N26" s="493"/>
      <c r="O26" s="437"/>
      <c r="P26" s="493"/>
      <c r="Q26" s="437"/>
      <c r="R26" s="493"/>
      <c r="S26" s="512"/>
    </row>
    <row r="27" spans="1:19" ht="14.4" customHeight="1" x14ac:dyDescent="0.3">
      <c r="A27" s="497" t="s">
        <v>837</v>
      </c>
      <c r="B27" s="493"/>
      <c r="C27" s="437"/>
      <c r="D27" s="493"/>
      <c r="E27" s="437"/>
      <c r="F27" s="493">
        <v>3832</v>
      </c>
      <c r="G27" s="509"/>
      <c r="H27" s="493"/>
      <c r="I27" s="437"/>
      <c r="J27" s="493"/>
      <c r="K27" s="437"/>
      <c r="L27" s="493"/>
      <c r="M27" s="509"/>
      <c r="N27" s="493"/>
      <c r="O27" s="437"/>
      <c r="P27" s="493"/>
      <c r="Q27" s="437"/>
      <c r="R27" s="493"/>
      <c r="S27" s="512"/>
    </row>
    <row r="28" spans="1:19" ht="14.4" customHeight="1" x14ac:dyDescent="0.3">
      <c r="A28" s="497" t="s">
        <v>838</v>
      </c>
      <c r="B28" s="493">
        <v>3727</v>
      </c>
      <c r="C28" s="437"/>
      <c r="D28" s="493"/>
      <c r="E28" s="437"/>
      <c r="F28" s="493"/>
      <c r="G28" s="509"/>
      <c r="H28" s="493"/>
      <c r="I28" s="437"/>
      <c r="J28" s="493"/>
      <c r="K28" s="437"/>
      <c r="L28" s="493"/>
      <c r="M28" s="509"/>
      <c r="N28" s="493"/>
      <c r="O28" s="437"/>
      <c r="P28" s="493"/>
      <c r="Q28" s="437"/>
      <c r="R28" s="493"/>
      <c r="S28" s="512"/>
    </row>
    <row r="29" spans="1:19" ht="14.4" customHeight="1" x14ac:dyDescent="0.3">
      <c r="A29" s="497" t="s">
        <v>839</v>
      </c>
      <c r="B29" s="493">
        <v>1034</v>
      </c>
      <c r="C29" s="437">
        <v>0.39122209610291336</v>
      </c>
      <c r="D29" s="493">
        <v>2643</v>
      </c>
      <c r="E29" s="437">
        <v>1</v>
      </c>
      <c r="F29" s="493">
        <v>1386</v>
      </c>
      <c r="G29" s="509">
        <v>0.52440408626560731</v>
      </c>
      <c r="H29" s="493"/>
      <c r="I29" s="437"/>
      <c r="J29" s="493"/>
      <c r="K29" s="437"/>
      <c r="L29" s="493"/>
      <c r="M29" s="509"/>
      <c r="N29" s="493"/>
      <c r="O29" s="437"/>
      <c r="P29" s="493"/>
      <c r="Q29" s="437"/>
      <c r="R29" s="493"/>
      <c r="S29" s="512"/>
    </row>
    <row r="30" spans="1:19" ht="14.4" customHeight="1" x14ac:dyDescent="0.3">
      <c r="A30" s="497" t="s">
        <v>840</v>
      </c>
      <c r="B30" s="493">
        <v>16895</v>
      </c>
      <c r="C30" s="437">
        <v>1.2379103165298946</v>
      </c>
      <c r="D30" s="493">
        <v>13648</v>
      </c>
      <c r="E30" s="437">
        <v>1</v>
      </c>
      <c r="F30" s="493">
        <v>13295</v>
      </c>
      <c r="G30" s="509">
        <v>0.97413540445486513</v>
      </c>
      <c r="H30" s="493"/>
      <c r="I30" s="437"/>
      <c r="J30" s="493"/>
      <c r="K30" s="437"/>
      <c r="L30" s="493"/>
      <c r="M30" s="509"/>
      <c r="N30" s="493"/>
      <c r="O30" s="437"/>
      <c r="P30" s="493"/>
      <c r="Q30" s="437"/>
      <c r="R30" s="493"/>
      <c r="S30" s="512"/>
    </row>
    <row r="31" spans="1:19" ht="14.4" customHeight="1" x14ac:dyDescent="0.3">
      <c r="A31" s="497" t="s">
        <v>841</v>
      </c>
      <c r="B31" s="493">
        <v>264468</v>
      </c>
      <c r="C31" s="437">
        <v>1.2149728493067615</v>
      </c>
      <c r="D31" s="493">
        <v>217674</v>
      </c>
      <c r="E31" s="437">
        <v>1</v>
      </c>
      <c r="F31" s="493">
        <v>176731</v>
      </c>
      <c r="G31" s="509">
        <v>0.81190679640195884</v>
      </c>
      <c r="H31" s="493"/>
      <c r="I31" s="437"/>
      <c r="J31" s="493"/>
      <c r="K31" s="437"/>
      <c r="L31" s="493"/>
      <c r="M31" s="509"/>
      <c r="N31" s="493"/>
      <c r="O31" s="437"/>
      <c r="P31" s="493"/>
      <c r="Q31" s="437"/>
      <c r="R31" s="493"/>
      <c r="S31" s="512"/>
    </row>
    <row r="32" spans="1:19" ht="14.4" customHeight="1" x14ac:dyDescent="0.3">
      <c r="A32" s="497" t="s">
        <v>842</v>
      </c>
      <c r="B32" s="493">
        <v>11192</v>
      </c>
      <c r="C32" s="437">
        <v>0.26975824917447999</v>
      </c>
      <c r="D32" s="493">
        <v>41489</v>
      </c>
      <c r="E32" s="437">
        <v>1</v>
      </c>
      <c r="F32" s="493">
        <v>39990</v>
      </c>
      <c r="G32" s="509">
        <v>0.96386994143025861</v>
      </c>
      <c r="H32" s="493"/>
      <c r="I32" s="437"/>
      <c r="J32" s="493"/>
      <c r="K32" s="437"/>
      <c r="L32" s="493"/>
      <c r="M32" s="509"/>
      <c r="N32" s="493"/>
      <c r="O32" s="437"/>
      <c r="P32" s="493"/>
      <c r="Q32" s="437"/>
      <c r="R32" s="493"/>
      <c r="S32" s="512"/>
    </row>
    <row r="33" spans="1:19" ht="14.4" customHeight="1" thickBot="1" x14ac:dyDescent="0.35">
      <c r="A33" s="498" t="s">
        <v>843</v>
      </c>
      <c r="B33" s="495">
        <v>525940</v>
      </c>
      <c r="C33" s="443">
        <v>0.93643948593221971</v>
      </c>
      <c r="D33" s="495">
        <v>561638</v>
      </c>
      <c r="E33" s="443">
        <v>1</v>
      </c>
      <c r="F33" s="495">
        <v>544750</v>
      </c>
      <c r="G33" s="457">
        <v>0.96993080952499655</v>
      </c>
      <c r="H33" s="495"/>
      <c r="I33" s="443"/>
      <c r="J33" s="495"/>
      <c r="K33" s="443"/>
      <c r="L33" s="495"/>
      <c r="M33" s="457"/>
      <c r="N33" s="495"/>
      <c r="O33" s="443"/>
      <c r="P33" s="495"/>
      <c r="Q33" s="443"/>
      <c r="R33" s="495"/>
      <c r="S33" s="4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2" t="s">
        <v>881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34701</v>
      </c>
      <c r="G3" s="78">
        <f t="shared" si="0"/>
        <v>7955153</v>
      </c>
      <c r="H3" s="78"/>
      <c r="I3" s="78"/>
      <c r="J3" s="78">
        <f t="shared" si="0"/>
        <v>38431</v>
      </c>
      <c r="K3" s="78">
        <f t="shared" si="0"/>
        <v>9517793</v>
      </c>
      <c r="L3" s="78"/>
      <c r="M3" s="78"/>
      <c r="N3" s="78">
        <f t="shared" si="0"/>
        <v>35438</v>
      </c>
      <c r="O3" s="78">
        <f t="shared" si="0"/>
        <v>9611879</v>
      </c>
      <c r="P3" s="59">
        <f>IF(K3=0,0,O3/K3)</f>
        <v>1.0098852748741225</v>
      </c>
      <c r="Q3" s="79">
        <f>IF(N3=0,0,O3/N3)</f>
        <v>271.23085388565949</v>
      </c>
    </row>
    <row r="4" spans="1:17" ht="14.4" customHeight="1" x14ac:dyDescent="0.3">
      <c r="A4" s="380" t="s">
        <v>55</v>
      </c>
      <c r="B4" s="378" t="s">
        <v>81</v>
      </c>
      <c r="C4" s="380" t="s">
        <v>82</v>
      </c>
      <c r="D4" s="389" t="s">
        <v>83</v>
      </c>
      <c r="E4" s="381" t="s">
        <v>56</v>
      </c>
      <c r="F4" s="387">
        <v>2015</v>
      </c>
      <c r="G4" s="388"/>
      <c r="H4" s="80"/>
      <c r="I4" s="80"/>
      <c r="J4" s="387">
        <v>2016</v>
      </c>
      <c r="K4" s="388"/>
      <c r="L4" s="80"/>
      <c r="M4" s="80"/>
      <c r="N4" s="387">
        <v>2017</v>
      </c>
      <c r="O4" s="388"/>
      <c r="P4" s="390" t="s">
        <v>2</v>
      </c>
      <c r="Q4" s="379" t="s">
        <v>84</v>
      </c>
    </row>
    <row r="5" spans="1:17" ht="14.4" customHeight="1" thickBot="1" x14ac:dyDescent="0.35">
      <c r="A5" s="501"/>
      <c r="B5" s="499"/>
      <c r="C5" s="501"/>
      <c r="D5" s="513"/>
      <c r="E5" s="503"/>
      <c r="F5" s="514" t="s">
        <v>58</v>
      </c>
      <c r="G5" s="515" t="s">
        <v>14</v>
      </c>
      <c r="H5" s="516"/>
      <c r="I5" s="516"/>
      <c r="J5" s="514" t="s">
        <v>58</v>
      </c>
      <c r="K5" s="515" t="s">
        <v>14</v>
      </c>
      <c r="L5" s="516"/>
      <c r="M5" s="516"/>
      <c r="N5" s="514" t="s">
        <v>58</v>
      </c>
      <c r="O5" s="515" t="s">
        <v>14</v>
      </c>
      <c r="P5" s="517"/>
      <c r="Q5" s="508"/>
    </row>
    <row r="6" spans="1:17" ht="14.4" customHeight="1" x14ac:dyDescent="0.3">
      <c r="A6" s="430" t="s">
        <v>844</v>
      </c>
      <c r="B6" s="431" t="s">
        <v>699</v>
      </c>
      <c r="C6" s="431" t="s">
        <v>700</v>
      </c>
      <c r="D6" s="431" t="s">
        <v>701</v>
      </c>
      <c r="E6" s="431" t="s">
        <v>702</v>
      </c>
      <c r="F6" s="434">
        <v>10</v>
      </c>
      <c r="G6" s="434">
        <v>540</v>
      </c>
      <c r="H6" s="434">
        <v>0.31034482758620691</v>
      </c>
      <c r="I6" s="434">
        <v>54</v>
      </c>
      <c r="J6" s="434">
        <v>30</v>
      </c>
      <c r="K6" s="434">
        <v>1740</v>
      </c>
      <c r="L6" s="434">
        <v>1</v>
      </c>
      <c r="M6" s="434">
        <v>58</v>
      </c>
      <c r="N6" s="434">
        <v>11</v>
      </c>
      <c r="O6" s="434">
        <v>638</v>
      </c>
      <c r="P6" s="455">
        <v>0.36666666666666664</v>
      </c>
      <c r="Q6" s="435">
        <v>58</v>
      </c>
    </row>
    <row r="7" spans="1:17" ht="14.4" customHeight="1" x14ac:dyDescent="0.3">
      <c r="A7" s="436" t="s">
        <v>844</v>
      </c>
      <c r="B7" s="437" t="s">
        <v>699</v>
      </c>
      <c r="C7" s="437" t="s">
        <v>700</v>
      </c>
      <c r="D7" s="437" t="s">
        <v>709</v>
      </c>
      <c r="E7" s="437" t="s">
        <v>710</v>
      </c>
      <c r="F7" s="440"/>
      <c r="G7" s="440"/>
      <c r="H7" s="440"/>
      <c r="I7" s="440"/>
      <c r="J7" s="440">
        <v>2</v>
      </c>
      <c r="K7" s="440">
        <v>814</v>
      </c>
      <c r="L7" s="440">
        <v>1</v>
      </c>
      <c r="M7" s="440">
        <v>407</v>
      </c>
      <c r="N7" s="440"/>
      <c r="O7" s="440"/>
      <c r="P7" s="509"/>
      <c r="Q7" s="441"/>
    </row>
    <row r="8" spans="1:17" ht="14.4" customHeight="1" x14ac:dyDescent="0.3">
      <c r="A8" s="436" t="s">
        <v>844</v>
      </c>
      <c r="B8" s="437" t="s">
        <v>699</v>
      </c>
      <c r="C8" s="437" t="s">
        <v>700</v>
      </c>
      <c r="D8" s="437" t="s">
        <v>711</v>
      </c>
      <c r="E8" s="437" t="s">
        <v>712</v>
      </c>
      <c r="F8" s="440">
        <v>12</v>
      </c>
      <c r="G8" s="440">
        <v>2064</v>
      </c>
      <c r="H8" s="440">
        <v>5.7653631284916198</v>
      </c>
      <c r="I8" s="440">
        <v>172</v>
      </c>
      <c r="J8" s="440">
        <v>2</v>
      </c>
      <c r="K8" s="440">
        <v>358</v>
      </c>
      <c r="L8" s="440">
        <v>1</v>
      </c>
      <c r="M8" s="440">
        <v>179</v>
      </c>
      <c r="N8" s="440">
        <v>4</v>
      </c>
      <c r="O8" s="440">
        <v>720</v>
      </c>
      <c r="P8" s="509">
        <v>2.011173184357542</v>
      </c>
      <c r="Q8" s="441">
        <v>180</v>
      </c>
    </row>
    <row r="9" spans="1:17" ht="14.4" customHeight="1" x14ac:dyDescent="0.3">
      <c r="A9" s="436" t="s">
        <v>844</v>
      </c>
      <c r="B9" s="437" t="s">
        <v>699</v>
      </c>
      <c r="C9" s="437" t="s">
        <v>700</v>
      </c>
      <c r="D9" s="437" t="s">
        <v>715</v>
      </c>
      <c r="E9" s="437" t="s">
        <v>716</v>
      </c>
      <c r="F9" s="440">
        <v>1</v>
      </c>
      <c r="G9" s="440">
        <v>322</v>
      </c>
      <c r="H9" s="440">
        <v>9.6119402985074626E-2</v>
      </c>
      <c r="I9" s="440">
        <v>322</v>
      </c>
      <c r="J9" s="440">
        <v>10</v>
      </c>
      <c r="K9" s="440">
        <v>3350</v>
      </c>
      <c r="L9" s="440">
        <v>1</v>
      </c>
      <c r="M9" s="440">
        <v>335</v>
      </c>
      <c r="N9" s="440">
        <v>2</v>
      </c>
      <c r="O9" s="440">
        <v>672</v>
      </c>
      <c r="P9" s="509">
        <v>0.20059701492537313</v>
      </c>
      <c r="Q9" s="441">
        <v>336</v>
      </c>
    </row>
    <row r="10" spans="1:17" ht="14.4" customHeight="1" x14ac:dyDescent="0.3">
      <c r="A10" s="436" t="s">
        <v>844</v>
      </c>
      <c r="B10" s="437" t="s">
        <v>699</v>
      </c>
      <c r="C10" s="437" t="s">
        <v>700</v>
      </c>
      <c r="D10" s="437" t="s">
        <v>719</v>
      </c>
      <c r="E10" s="437" t="s">
        <v>720</v>
      </c>
      <c r="F10" s="440">
        <v>3</v>
      </c>
      <c r="G10" s="440">
        <v>1023</v>
      </c>
      <c r="H10" s="440">
        <v>0.13323782234957021</v>
      </c>
      <c r="I10" s="440">
        <v>341</v>
      </c>
      <c r="J10" s="440">
        <v>22</v>
      </c>
      <c r="K10" s="440">
        <v>7678</v>
      </c>
      <c r="L10" s="440">
        <v>1</v>
      </c>
      <c r="M10" s="440">
        <v>349</v>
      </c>
      <c r="N10" s="440">
        <v>22</v>
      </c>
      <c r="O10" s="440">
        <v>7678</v>
      </c>
      <c r="P10" s="509">
        <v>1</v>
      </c>
      <c r="Q10" s="441">
        <v>349</v>
      </c>
    </row>
    <row r="11" spans="1:17" ht="14.4" customHeight="1" x14ac:dyDescent="0.3">
      <c r="A11" s="436" t="s">
        <v>844</v>
      </c>
      <c r="B11" s="437" t="s">
        <v>699</v>
      </c>
      <c r="C11" s="437" t="s">
        <v>700</v>
      </c>
      <c r="D11" s="437" t="s">
        <v>729</v>
      </c>
      <c r="E11" s="437" t="s">
        <v>730</v>
      </c>
      <c r="F11" s="440"/>
      <c r="G11" s="440"/>
      <c r="H11" s="440"/>
      <c r="I11" s="440"/>
      <c r="J11" s="440">
        <v>1</v>
      </c>
      <c r="K11" s="440">
        <v>49</v>
      </c>
      <c r="L11" s="440">
        <v>1</v>
      </c>
      <c r="M11" s="440">
        <v>49</v>
      </c>
      <c r="N11" s="440">
        <v>1</v>
      </c>
      <c r="O11" s="440">
        <v>49</v>
      </c>
      <c r="P11" s="509">
        <v>1</v>
      </c>
      <c r="Q11" s="441">
        <v>49</v>
      </c>
    </row>
    <row r="12" spans="1:17" ht="14.4" customHeight="1" x14ac:dyDescent="0.3">
      <c r="A12" s="436" t="s">
        <v>844</v>
      </c>
      <c r="B12" s="437" t="s">
        <v>699</v>
      </c>
      <c r="C12" s="437" t="s">
        <v>700</v>
      </c>
      <c r="D12" s="437" t="s">
        <v>731</v>
      </c>
      <c r="E12" s="437" t="s">
        <v>732</v>
      </c>
      <c r="F12" s="440">
        <v>3</v>
      </c>
      <c r="G12" s="440">
        <v>1128</v>
      </c>
      <c r="H12" s="440">
        <v>0.72868217054263562</v>
      </c>
      <c r="I12" s="440">
        <v>376</v>
      </c>
      <c r="J12" s="440">
        <v>4</v>
      </c>
      <c r="K12" s="440">
        <v>1548</v>
      </c>
      <c r="L12" s="440">
        <v>1</v>
      </c>
      <c r="M12" s="440">
        <v>387</v>
      </c>
      <c r="N12" s="440">
        <v>3</v>
      </c>
      <c r="O12" s="440">
        <v>1173</v>
      </c>
      <c r="P12" s="509">
        <v>0.75775193798449614</v>
      </c>
      <c r="Q12" s="441">
        <v>391</v>
      </c>
    </row>
    <row r="13" spans="1:17" ht="14.4" customHeight="1" x14ac:dyDescent="0.3">
      <c r="A13" s="436" t="s">
        <v>844</v>
      </c>
      <c r="B13" s="437" t="s">
        <v>699</v>
      </c>
      <c r="C13" s="437" t="s">
        <v>700</v>
      </c>
      <c r="D13" s="437" t="s">
        <v>737</v>
      </c>
      <c r="E13" s="437" t="s">
        <v>738</v>
      </c>
      <c r="F13" s="440">
        <v>5</v>
      </c>
      <c r="G13" s="440">
        <v>3380</v>
      </c>
      <c r="H13" s="440">
        <v>0.96022727272727271</v>
      </c>
      <c r="I13" s="440">
        <v>676</v>
      </c>
      <c r="J13" s="440">
        <v>5</v>
      </c>
      <c r="K13" s="440">
        <v>3520</v>
      </c>
      <c r="L13" s="440">
        <v>1</v>
      </c>
      <c r="M13" s="440">
        <v>704</v>
      </c>
      <c r="N13" s="440">
        <v>5</v>
      </c>
      <c r="O13" s="440">
        <v>3525</v>
      </c>
      <c r="P13" s="509">
        <v>1.0014204545454546</v>
      </c>
      <c r="Q13" s="441">
        <v>705</v>
      </c>
    </row>
    <row r="14" spans="1:17" ht="14.4" customHeight="1" x14ac:dyDescent="0.3">
      <c r="A14" s="436" t="s">
        <v>844</v>
      </c>
      <c r="B14" s="437" t="s">
        <v>699</v>
      </c>
      <c r="C14" s="437" t="s">
        <v>700</v>
      </c>
      <c r="D14" s="437" t="s">
        <v>739</v>
      </c>
      <c r="E14" s="437" t="s">
        <v>740</v>
      </c>
      <c r="F14" s="440"/>
      <c r="G14" s="440"/>
      <c r="H14" s="440"/>
      <c r="I14" s="440"/>
      <c r="J14" s="440">
        <v>1</v>
      </c>
      <c r="K14" s="440">
        <v>147</v>
      </c>
      <c r="L14" s="440">
        <v>1</v>
      </c>
      <c r="M14" s="440">
        <v>147</v>
      </c>
      <c r="N14" s="440"/>
      <c r="O14" s="440"/>
      <c r="P14" s="509"/>
      <c r="Q14" s="441"/>
    </row>
    <row r="15" spans="1:17" ht="14.4" customHeight="1" x14ac:dyDescent="0.3">
      <c r="A15" s="436" t="s">
        <v>844</v>
      </c>
      <c r="B15" s="437" t="s">
        <v>699</v>
      </c>
      <c r="C15" s="437" t="s">
        <v>700</v>
      </c>
      <c r="D15" s="437" t="s">
        <v>741</v>
      </c>
      <c r="E15" s="437" t="s">
        <v>742</v>
      </c>
      <c r="F15" s="440">
        <v>5</v>
      </c>
      <c r="G15" s="440">
        <v>1425</v>
      </c>
      <c r="H15" s="440">
        <v>0.52083333333333337</v>
      </c>
      <c r="I15" s="440">
        <v>285</v>
      </c>
      <c r="J15" s="440">
        <v>9</v>
      </c>
      <c r="K15" s="440">
        <v>2736</v>
      </c>
      <c r="L15" s="440">
        <v>1</v>
      </c>
      <c r="M15" s="440">
        <v>304</v>
      </c>
      <c r="N15" s="440">
        <v>17</v>
      </c>
      <c r="O15" s="440">
        <v>5185</v>
      </c>
      <c r="P15" s="509">
        <v>1.8951023391812865</v>
      </c>
      <c r="Q15" s="441">
        <v>305</v>
      </c>
    </row>
    <row r="16" spans="1:17" ht="14.4" customHeight="1" x14ac:dyDescent="0.3">
      <c r="A16" s="436" t="s">
        <v>844</v>
      </c>
      <c r="B16" s="437" t="s">
        <v>699</v>
      </c>
      <c r="C16" s="437" t="s">
        <v>700</v>
      </c>
      <c r="D16" s="437" t="s">
        <v>743</v>
      </c>
      <c r="E16" s="437" t="s">
        <v>744</v>
      </c>
      <c r="F16" s="440"/>
      <c r="G16" s="440"/>
      <c r="H16" s="440"/>
      <c r="I16" s="440"/>
      <c r="J16" s="440">
        <v>1</v>
      </c>
      <c r="K16" s="440">
        <v>3707</v>
      </c>
      <c r="L16" s="440">
        <v>1</v>
      </c>
      <c r="M16" s="440">
        <v>3707</v>
      </c>
      <c r="N16" s="440"/>
      <c r="O16" s="440"/>
      <c r="P16" s="509"/>
      <c r="Q16" s="441"/>
    </row>
    <row r="17" spans="1:17" ht="14.4" customHeight="1" x14ac:dyDescent="0.3">
      <c r="A17" s="436" t="s">
        <v>844</v>
      </c>
      <c r="B17" s="437" t="s">
        <v>699</v>
      </c>
      <c r="C17" s="437" t="s">
        <v>700</v>
      </c>
      <c r="D17" s="437" t="s">
        <v>745</v>
      </c>
      <c r="E17" s="437" t="s">
        <v>746</v>
      </c>
      <c r="F17" s="440">
        <v>12</v>
      </c>
      <c r="G17" s="440">
        <v>5544</v>
      </c>
      <c r="H17" s="440">
        <v>0.48794226368597077</v>
      </c>
      <c r="I17" s="440">
        <v>462</v>
      </c>
      <c r="J17" s="440">
        <v>23</v>
      </c>
      <c r="K17" s="440">
        <v>11362</v>
      </c>
      <c r="L17" s="440">
        <v>1</v>
      </c>
      <c r="M17" s="440">
        <v>494</v>
      </c>
      <c r="N17" s="440">
        <v>61</v>
      </c>
      <c r="O17" s="440">
        <v>30134</v>
      </c>
      <c r="P17" s="509">
        <v>2.652173913043478</v>
      </c>
      <c r="Q17" s="441">
        <v>494</v>
      </c>
    </row>
    <row r="18" spans="1:17" ht="14.4" customHeight="1" x14ac:dyDescent="0.3">
      <c r="A18" s="436" t="s">
        <v>844</v>
      </c>
      <c r="B18" s="437" t="s">
        <v>699</v>
      </c>
      <c r="C18" s="437" t="s">
        <v>700</v>
      </c>
      <c r="D18" s="437" t="s">
        <v>747</v>
      </c>
      <c r="E18" s="437" t="s">
        <v>748</v>
      </c>
      <c r="F18" s="440">
        <v>17</v>
      </c>
      <c r="G18" s="440">
        <v>6052</v>
      </c>
      <c r="H18" s="440">
        <v>1.8174174174174174</v>
      </c>
      <c r="I18" s="440">
        <v>356</v>
      </c>
      <c r="J18" s="440">
        <v>9</v>
      </c>
      <c r="K18" s="440">
        <v>3330</v>
      </c>
      <c r="L18" s="440">
        <v>1</v>
      </c>
      <c r="M18" s="440">
        <v>370</v>
      </c>
      <c r="N18" s="440">
        <v>19</v>
      </c>
      <c r="O18" s="440">
        <v>7030</v>
      </c>
      <c r="P18" s="509">
        <v>2.1111111111111112</v>
      </c>
      <c r="Q18" s="441">
        <v>370</v>
      </c>
    </row>
    <row r="19" spans="1:17" ht="14.4" customHeight="1" x14ac:dyDescent="0.3">
      <c r="A19" s="436" t="s">
        <v>844</v>
      </c>
      <c r="B19" s="437" t="s">
        <v>699</v>
      </c>
      <c r="C19" s="437" t="s">
        <v>700</v>
      </c>
      <c r="D19" s="437" t="s">
        <v>753</v>
      </c>
      <c r="E19" s="437" t="s">
        <v>754</v>
      </c>
      <c r="F19" s="440">
        <v>3</v>
      </c>
      <c r="G19" s="440">
        <v>315</v>
      </c>
      <c r="H19" s="440"/>
      <c r="I19" s="440">
        <v>105</v>
      </c>
      <c r="J19" s="440"/>
      <c r="K19" s="440"/>
      <c r="L19" s="440"/>
      <c r="M19" s="440"/>
      <c r="N19" s="440"/>
      <c r="O19" s="440"/>
      <c r="P19" s="509"/>
      <c r="Q19" s="441"/>
    </row>
    <row r="20" spans="1:17" ht="14.4" customHeight="1" x14ac:dyDescent="0.3">
      <c r="A20" s="436" t="s">
        <v>844</v>
      </c>
      <c r="B20" s="437" t="s">
        <v>699</v>
      </c>
      <c r="C20" s="437" t="s">
        <v>700</v>
      </c>
      <c r="D20" s="437" t="s">
        <v>757</v>
      </c>
      <c r="E20" s="437" t="s">
        <v>758</v>
      </c>
      <c r="F20" s="440"/>
      <c r="G20" s="440"/>
      <c r="H20" s="440"/>
      <c r="I20" s="440"/>
      <c r="J20" s="440">
        <v>1</v>
      </c>
      <c r="K20" s="440">
        <v>495</v>
      </c>
      <c r="L20" s="440">
        <v>1</v>
      </c>
      <c r="M20" s="440">
        <v>495</v>
      </c>
      <c r="N20" s="440"/>
      <c r="O20" s="440"/>
      <c r="P20" s="509"/>
      <c r="Q20" s="441"/>
    </row>
    <row r="21" spans="1:17" ht="14.4" customHeight="1" x14ac:dyDescent="0.3">
      <c r="A21" s="436" t="s">
        <v>844</v>
      </c>
      <c r="B21" s="437" t="s">
        <v>699</v>
      </c>
      <c r="C21" s="437" t="s">
        <v>700</v>
      </c>
      <c r="D21" s="437" t="s">
        <v>761</v>
      </c>
      <c r="E21" s="437" t="s">
        <v>762</v>
      </c>
      <c r="F21" s="440">
        <v>4</v>
      </c>
      <c r="G21" s="440">
        <v>1748</v>
      </c>
      <c r="H21" s="440">
        <v>0.76666666666666672</v>
      </c>
      <c r="I21" s="440">
        <v>437</v>
      </c>
      <c r="J21" s="440">
        <v>5</v>
      </c>
      <c r="K21" s="440">
        <v>2280</v>
      </c>
      <c r="L21" s="440">
        <v>1</v>
      </c>
      <c r="M21" s="440">
        <v>456</v>
      </c>
      <c r="N21" s="440">
        <v>3</v>
      </c>
      <c r="O21" s="440">
        <v>1368</v>
      </c>
      <c r="P21" s="509">
        <v>0.6</v>
      </c>
      <c r="Q21" s="441">
        <v>456</v>
      </c>
    </row>
    <row r="22" spans="1:17" ht="14.4" customHeight="1" x14ac:dyDescent="0.3">
      <c r="A22" s="436" t="s">
        <v>844</v>
      </c>
      <c r="B22" s="437" t="s">
        <v>699</v>
      </c>
      <c r="C22" s="437" t="s">
        <v>700</v>
      </c>
      <c r="D22" s="437" t="s">
        <v>763</v>
      </c>
      <c r="E22" s="437" t="s">
        <v>764</v>
      </c>
      <c r="F22" s="440">
        <v>26</v>
      </c>
      <c r="G22" s="440">
        <v>1404</v>
      </c>
      <c r="H22" s="440">
        <v>1.0086206896551724</v>
      </c>
      <c r="I22" s="440">
        <v>54</v>
      </c>
      <c r="J22" s="440">
        <v>24</v>
      </c>
      <c r="K22" s="440">
        <v>1392</v>
      </c>
      <c r="L22" s="440">
        <v>1</v>
      </c>
      <c r="M22" s="440">
        <v>58</v>
      </c>
      <c r="N22" s="440">
        <v>97</v>
      </c>
      <c r="O22" s="440">
        <v>5626</v>
      </c>
      <c r="P22" s="509">
        <v>4.041666666666667</v>
      </c>
      <c r="Q22" s="441">
        <v>58</v>
      </c>
    </row>
    <row r="23" spans="1:17" ht="14.4" customHeight="1" x14ac:dyDescent="0.3">
      <c r="A23" s="436" t="s">
        <v>844</v>
      </c>
      <c r="B23" s="437" t="s">
        <v>699</v>
      </c>
      <c r="C23" s="437" t="s">
        <v>700</v>
      </c>
      <c r="D23" s="437" t="s">
        <v>771</v>
      </c>
      <c r="E23" s="437" t="s">
        <v>772</v>
      </c>
      <c r="F23" s="440">
        <v>25</v>
      </c>
      <c r="G23" s="440">
        <v>4225</v>
      </c>
      <c r="H23" s="440">
        <v>0.96571428571428575</v>
      </c>
      <c r="I23" s="440">
        <v>169</v>
      </c>
      <c r="J23" s="440">
        <v>25</v>
      </c>
      <c r="K23" s="440">
        <v>4375</v>
      </c>
      <c r="L23" s="440">
        <v>1</v>
      </c>
      <c r="M23" s="440">
        <v>175</v>
      </c>
      <c r="N23" s="440">
        <v>53</v>
      </c>
      <c r="O23" s="440">
        <v>9328</v>
      </c>
      <c r="P23" s="509">
        <v>2.1321142857142856</v>
      </c>
      <c r="Q23" s="441">
        <v>176</v>
      </c>
    </row>
    <row r="24" spans="1:17" ht="14.4" customHeight="1" x14ac:dyDescent="0.3">
      <c r="A24" s="436" t="s">
        <v>844</v>
      </c>
      <c r="B24" s="437" t="s">
        <v>699</v>
      </c>
      <c r="C24" s="437" t="s">
        <v>700</v>
      </c>
      <c r="D24" s="437" t="s">
        <v>773</v>
      </c>
      <c r="E24" s="437" t="s">
        <v>774</v>
      </c>
      <c r="F24" s="440">
        <v>12</v>
      </c>
      <c r="G24" s="440">
        <v>972</v>
      </c>
      <c r="H24" s="440">
        <v>0.81680672268907561</v>
      </c>
      <c r="I24" s="440">
        <v>81</v>
      </c>
      <c r="J24" s="440">
        <v>14</v>
      </c>
      <c r="K24" s="440">
        <v>1190</v>
      </c>
      <c r="L24" s="440">
        <v>1</v>
      </c>
      <c r="M24" s="440">
        <v>85</v>
      </c>
      <c r="N24" s="440">
        <v>16</v>
      </c>
      <c r="O24" s="440">
        <v>1360</v>
      </c>
      <c r="P24" s="509">
        <v>1.1428571428571428</v>
      </c>
      <c r="Q24" s="441">
        <v>85</v>
      </c>
    </row>
    <row r="25" spans="1:17" ht="14.4" customHeight="1" x14ac:dyDescent="0.3">
      <c r="A25" s="436" t="s">
        <v>844</v>
      </c>
      <c r="B25" s="437" t="s">
        <v>699</v>
      </c>
      <c r="C25" s="437" t="s">
        <v>700</v>
      </c>
      <c r="D25" s="437" t="s">
        <v>783</v>
      </c>
      <c r="E25" s="437" t="s">
        <v>784</v>
      </c>
      <c r="F25" s="440"/>
      <c r="G25" s="440"/>
      <c r="H25" s="440"/>
      <c r="I25" s="440"/>
      <c r="J25" s="440">
        <v>1</v>
      </c>
      <c r="K25" s="440">
        <v>176</v>
      </c>
      <c r="L25" s="440">
        <v>1</v>
      </c>
      <c r="M25" s="440">
        <v>176</v>
      </c>
      <c r="N25" s="440">
        <v>1</v>
      </c>
      <c r="O25" s="440">
        <v>176</v>
      </c>
      <c r="P25" s="509">
        <v>1</v>
      </c>
      <c r="Q25" s="441">
        <v>176</v>
      </c>
    </row>
    <row r="26" spans="1:17" ht="14.4" customHeight="1" x14ac:dyDescent="0.3">
      <c r="A26" s="436" t="s">
        <v>844</v>
      </c>
      <c r="B26" s="437" t="s">
        <v>699</v>
      </c>
      <c r="C26" s="437" t="s">
        <v>700</v>
      </c>
      <c r="D26" s="437" t="s">
        <v>787</v>
      </c>
      <c r="E26" s="437" t="s">
        <v>788</v>
      </c>
      <c r="F26" s="440">
        <v>5</v>
      </c>
      <c r="G26" s="440">
        <v>1235</v>
      </c>
      <c r="H26" s="440">
        <v>1.1739543726235742</v>
      </c>
      <c r="I26" s="440">
        <v>247</v>
      </c>
      <c r="J26" s="440">
        <v>4</v>
      </c>
      <c r="K26" s="440">
        <v>1052</v>
      </c>
      <c r="L26" s="440">
        <v>1</v>
      </c>
      <c r="M26" s="440">
        <v>263</v>
      </c>
      <c r="N26" s="440">
        <v>5</v>
      </c>
      <c r="O26" s="440">
        <v>1320</v>
      </c>
      <c r="P26" s="509">
        <v>1.2547528517110267</v>
      </c>
      <c r="Q26" s="441">
        <v>264</v>
      </c>
    </row>
    <row r="27" spans="1:17" ht="14.4" customHeight="1" x14ac:dyDescent="0.3">
      <c r="A27" s="436" t="s">
        <v>844</v>
      </c>
      <c r="B27" s="437" t="s">
        <v>699</v>
      </c>
      <c r="C27" s="437" t="s">
        <v>700</v>
      </c>
      <c r="D27" s="437" t="s">
        <v>793</v>
      </c>
      <c r="E27" s="437" t="s">
        <v>794</v>
      </c>
      <c r="F27" s="440">
        <v>1</v>
      </c>
      <c r="G27" s="440">
        <v>418</v>
      </c>
      <c r="H27" s="440">
        <v>0.98817966903073284</v>
      </c>
      <c r="I27" s="440">
        <v>418</v>
      </c>
      <c r="J27" s="440">
        <v>1</v>
      </c>
      <c r="K27" s="440">
        <v>423</v>
      </c>
      <c r="L27" s="440">
        <v>1</v>
      </c>
      <c r="M27" s="440">
        <v>423</v>
      </c>
      <c r="N27" s="440"/>
      <c r="O27" s="440"/>
      <c r="P27" s="509"/>
      <c r="Q27" s="441"/>
    </row>
    <row r="28" spans="1:17" ht="14.4" customHeight="1" x14ac:dyDescent="0.3">
      <c r="A28" s="436" t="s">
        <v>844</v>
      </c>
      <c r="B28" s="437" t="s">
        <v>699</v>
      </c>
      <c r="C28" s="437" t="s">
        <v>700</v>
      </c>
      <c r="D28" s="437" t="s">
        <v>795</v>
      </c>
      <c r="E28" s="437" t="s">
        <v>796</v>
      </c>
      <c r="F28" s="440">
        <v>1</v>
      </c>
      <c r="G28" s="440">
        <v>812</v>
      </c>
      <c r="H28" s="440"/>
      <c r="I28" s="440">
        <v>812</v>
      </c>
      <c r="J28" s="440"/>
      <c r="K28" s="440"/>
      <c r="L28" s="440"/>
      <c r="M28" s="440"/>
      <c r="N28" s="440"/>
      <c r="O28" s="440"/>
      <c r="P28" s="509"/>
      <c r="Q28" s="441"/>
    </row>
    <row r="29" spans="1:17" ht="14.4" customHeight="1" x14ac:dyDescent="0.3">
      <c r="A29" s="436" t="s">
        <v>844</v>
      </c>
      <c r="B29" s="437" t="s">
        <v>699</v>
      </c>
      <c r="C29" s="437" t="s">
        <v>700</v>
      </c>
      <c r="D29" s="437" t="s">
        <v>804</v>
      </c>
      <c r="E29" s="437" t="s">
        <v>805</v>
      </c>
      <c r="F29" s="440">
        <v>1</v>
      </c>
      <c r="G29" s="440">
        <v>1050</v>
      </c>
      <c r="H29" s="440">
        <v>0.95802919708029199</v>
      </c>
      <c r="I29" s="440">
        <v>1050</v>
      </c>
      <c r="J29" s="440">
        <v>1</v>
      </c>
      <c r="K29" s="440">
        <v>1096</v>
      </c>
      <c r="L29" s="440">
        <v>1</v>
      </c>
      <c r="M29" s="440">
        <v>1096</v>
      </c>
      <c r="N29" s="440"/>
      <c r="O29" s="440"/>
      <c r="P29" s="509"/>
      <c r="Q29" s="441"/>
    </row>
    <row r="30" spans="1:17" ht="14.4" customHeight="1" x14ac:dyDescent="0.3">
      <c r="A30" s="436" t="s">
        <v>845</v>
      </c>
      <c r="B30" s="437" t="s">
        <v>699</v>
      </c>
      <c r="C30" s="437" t="s">
        <v>700</v>
      </c>
      <c r="D30" s="437" t="s">
        <v>701</v>
      </c>
      <c r="E30" s="437" t="s">
        <v>702</v>
      </c>
      <c r="F30" s="440">
        <v>22</v>
      </c>
      <c r="G30" s="440">
        <v>1188</v>
      </c>
      <c r="H30" s="440">
        <v>0.93103448275862066</v>
      </c>
      <c r="I30" s="440">
        <v>54</v>
      </c>
      <c r="J30" s="440">
        <v>22</v>
      </c>
      <c r="K30" s="440">
        <v>1276</v>
      </c>
      <c r="L30" s="440">
        <v>1</v>
      </c>
      <c r="M30" s="440">
        <v>58</v>
      </c>
      <c r="N30" s="440">
        <v>15</v>
      </c>
      <c r="O30" s="440">
        <v>870</v>
      </c>
      <c r="P30" s="509">
        <v>0.68181818181818177</v>
      </c>
      <c r="Q30" s="441">
        <v>58</v>
      </c>
    </row>
    <row r="31" spans="1:17" ht="14.4" customHeight="1" x14ac:dyDescent="0.3">
      <c r="A31" s="436" t="s">
        <v>845</v>
      </c>
      <c r="B31" s="437" t="s">
        <v>699</v>
      </c>
      <c r="C31" s="437" t="s">
        <v>700</v>
      </c>
      <c r="D31" s="437" t="s">
        <v>711</v>
      </c>
      <c r="E31" s="437" t="s">
        <v>712</v>
      </c>
      <c r="F31" s="440">
        <v>41</v>
      </c>
      <c r="G31" s="440">
        <v>7052</v>
      </c>
      <c r="H31" s="440">
        <v>1.6415270018621975</v>
      </c>
      <c r="I31" s="440">
        <v>172</v>
      </c>
      <c r="J31" s="440">
        <v>24</v>
      </c>
      <c r="K31" s="440">
        <v>4296</v>
      </c>
      <c r="L31" s="440">
        <v>1</v>
      </c>
      <c r="M31" s="440">
        <v>179</v>
      </c>
      <c r="N31" s="440">
        <v>24</v>
      </c>
      <c r="O31" s="440">
        <v>4320</v>
      </c>
      <c r="P31" s="509">
        <v>1.005586592178771</v>
      </c>
      <c r="Q31" s="441">
        <v>180</v>
      </c>
    </row>
    <row r="32" spans="1:17" ht="14.4" customHeight="1" x14ac:dyDescent="0.3">
      <c r="A32" s="436" t="s">
        <v>845</v>
      </c>
      <c r="B32" s="437" t="s">
        <v>699</v>
      </c>
      <c r="C32" s="437" t="s">
        <v>700</v>
      </c>
      <c r="D32" s="437" t="s">
        <v>715</v>
      </c>
      <c r="E32" s="437" t="s">
        <v>716</v>
      </c>
      <c r="F32" s="440">
        <v>30</v>
      </c>
      <c r="G32" s="440">
        <v>9660</v>
      </c>
      <c r="H32" s="440">
        <v>2.6214382632293081</v>
      </c>
      <c r="I32" s="440">
        <v>322</v>
      </c>
      <c r="J32" s="440">
        <v>11</v>
      </c>
      <c r="K32" s="440">
        <v>3685</v>
      </c>
      <c r="L32" s="440">
        <v>1</v>
      </c>
      <c r="M32" s="440">
        <v>335</v>
      </c>
      <c r="N32" s="440">
        <v>11</v>
      </c>
      <c r="O32" s="440">
        <v>3696</v>
      </c>
      <c r="P32" s="509">
        <v>1.0029850746268656</v>
      </c>
      <c r="Q32" s="441">
        <v>336</v>
      </c>
    </row>
    <row r="33" spans="1:17" ht="14.4" customHeight="1" x14ac:dyDescent="0.3">
      <c r="A33" s="436" t="s">
        <v>845</v>
      </c>
      <c r="B33" s="437" t="s">
        <v>699</v>
      </c>
      <c r="C33" s="437" t="s">
        <v>700</v>
      </c>
      <c r="D33" s="437" t="s">
        <v>719</v>
      </c>
      <c r="E33" s="437" t="s">
        <v>720</v>
      </c>
      <c r="F33" s="440">
        <v>42</v>
      </c>
      <c r="G33" s="440">
        <v>14322</v>
      </c>
      <c r="H33" s="440">
        <v>0.52611858055984129</v>
      </c>
      <c r="I33" s="440">
        <v>341</v>
      </c>
      <c r="J33" s="440">
        <v>78</v>
      </c>
      <c r="K33" s="440">
        <v>27222</v>
      </c>
      <c r="L33" s="440">
        <v>1</v>
      </c>
      <c r="M33" s="440">
        <v>349</v>
      </c>
      <c r="N33" s="440">
        <v>46</v>
      </c>
      <c r="O33" s="440">
        <v>16054</v>
      </c>
      <c r="P33" s="509">
        <v>0.58974358974358976</v>
      </c>
      <c r="Q33" s="441">
        <v>349</v>
      </c>
    </row>
    <row r="34" spans="1:17" ht="14.4" customHeight="1" x14ac:dyDescent="0.3">
      <c r="A34" s="436" t="s">
        <v>845</v>
      </c>
      <c r="B34" s="437" t="s">
        <v>699</v>
      </c>
      <c r="C34" s="437" t="s">
        <v>700</v>
      </c>
      <c r="D34" s="437" t="s">
        <v>729</v>
      </c>
      <c r="E34" s="437" t="s">
        <v>730</v>
      </c>
      <c r="F34" s="440"/>
      <c r="G34" s="440"/>
      <c r="H34" s="440"/>
      <c r="I34" s="440"/>
      <c r="J34" s="440">
        <v>6</v>
      </c>
      <c r="K34" s="440">
        <v>294</v>
      </c>
      <c r="L34" s="440">
        <v>1</v>
      </c>
      <c r="M34" s="440">
        <v>49</v>
      </c>
      <c r="N34" s="440"/>
      <c r="O34" s="440"/>
      <c r="P34" s="509"/>
      <c r="Q34" s="441"/>
    </row>
    <row r="35" spans="1:17" ht="14.4" customHeight="1" x14ac:dyDescent="0.3">
      <c r="A35" s="436" t="s">
        <v>845</v>
      </c>
      <c r="B35" s="437" t="s">
        <v>699</v>
      </c>
      <c r="C35" s="437" t="s">
        <v>700</v>
      </c>
      <c r="D35" s="437" t="s">
        <v>731</v>
      </c>
      <c r="E35" s="437" t="s">
        <v>732</v>
      </c>
      <c r="F35" s="440">
        <v>7</v>
      </c>
      <c r="G35" s="440">
        <v>2632</v>
      </c>
      <c r="H35" s="440">
        <v>0.85012919896640826</v>
      </c>
      <c r="I35" s="440">
        <v>376</v>
      </c>
      <c r="J35" s="440">
        <v>8</v>
      </c>
      <c r="K35" s="440">
        <v>3096</v>
      </c>
      <c r="L35" s="440">
        <v>1</v>
      </c>
      <c r="M35" s="440">
        <v>387</v>
      </c>
      <c r="N35" s="440">
        <v>9</v>
      </c>
      <c r="O35" s="440">
        <v>3519</v>
      </c>
      <c r="P35" s="509">
        <v>1.1366279069767442</v>
      </c>
      <c r="Q35" s="441">
        <v>391</v>
      </c>
    </row>
    <row r="36" spans="1:17" ht="14.4" customHeight="1" x14ac:dyDescent="0.3">
      <c r="A36" s="436" t="s">
        <v>845</v>
      </c>
      <c r="B36" s="437" t="s">
        <v>699</v>
      </c>
      <c r="C36" s="437" t="s">
        <v>700</v>
      </c>
      <c r="D36" s="437" t="s">
        <v>733</v>
      </c>
      <c r="E36" s="437" t="s">
        <v>734</v>
      </c>
      <c r="F36" s="440">
        <v>6</v>
      </c>
      <c r="G36" s="440">
        <v>222</v>
      </c>
      <c r="H36" s="440">
        <v>2.9210526315789473</v>
      </c>
      <c r="I36" s="440">
        <v>37</v>
      </c>
      <c r="J36" s="440">
        <v>2</v>
      </c>
      <c r="K36" s="440">
        <v>76</v>
      </c>
      <c r="L36" s="440">
        <v>1</v>
      </c>
      <c r="M36" s="440">
        <v>38</v>
      </c>
      <c r="N36" s="440">
        <v>4</v>
      </c>
      <c r="O36" s="440">
        <v>152</v>
      </c>
      <c r="P36" s="509">
        <v>2</v>
      </c>
      <c r="Q36" s="441">
        <v>38</v>
      </c>
    </row>
    <row r="37" spans="1:17" ht="14.4" customHeight="1" x14ac:dyDescent="0.3">
      <c r="A37" s="436" t="s">
        <v>845</v>
      </c>
      <c r="B37" s="437" t="s">
        <v>699</v>
      </c>
      <c r="C37" s="437" t="s">
        <v>700</v>
      </c>
      <c r="D37" s="437" t="s">
        <v>735</v>
      </c>
      <c r="E37" s="437" t="s">
        <v>736</v>
      </c>
      <c r="F37" s="440"/>
      <c r="G37" s="440"/>
      <c r="H37" s="440"/>
      <c r="I37" s="440"/>
      <c r="J37" s="440">
        <v>4</v>
      </c>
      <c r="K37" s="440">
        <v>1056</v>
      </c>
      <c r="L37" s="440">
        <v>1</v>
      </c>
      <c r="M37" s="440">
        <v>264</v>
      </c>
      <c r="N37" s="440"/>
      <c r="O37" s="440"/>
      <c r="P37" s="509"/>
      <c r="Q37" s="441"/>
    </row>
    <row r="38" spans="1:17" ht="14.4" customHeight="1" x14ac:dyDescent="0.3">
      <c r="A38" s="436" t="s">
        <v>845</v>
      </c>
      <c r="B38" s="437" t="s">
        <v>699</v>
      </c>
      <c r="C38" s="437" t="s">
        <v>700</v>
      </c>
      <c r="D38" s="437" t="s">
        <v>737</v>
      </c>
      <c r="E38" s="437" t="s">
        <v>738</v>
      </c>
      <c r="F38" s="440">
        <v>10</v>
      </c>
      <c r="G38" s="440">
        <v>6760</v>
      </c>
      <c r="H38" s="440">
        <v>0.87293388429752061</v>
      </c>
      <c r="I38" s="440">
        <v>676</v>
      </c>
      <c r="J38" s="440">
        <v>11</v>
      </c>
      <c r="K38" s="440">
        <v>7744</v>
      </c>
      <c r="L38" s="440">
        <v>1</v>
      </c>
      <c r="M38" s="440">
        <v>704</v>
      </c>
      <c r="N38" s="440">
        <v>12</v>
      </c>
      <c r="O38" s="440">
        <v>8460</v>
      </c>
      <c r="P38" s="509">
        <v>1.0924586776859504</v>
      </c>
      <c r="Q38" s="441">
        <v>705</v>
      </c>
    </row>
    <row r="39" spans="1:17" ht="14.4" customHeight="1" x14ac:dyDescent="0.3">
      <c r="A39" s="436" t="s">
        <v>845</v>
      </c>
      <c r="B39" s="437" t="s">
        <v>699</v>
      </c>
      <c r="C39" s="437" t="s">
        <v>700</v>
      </c>
      <c r="D39" s="437" t="s">
        <v>741</v>
      </c>
      <c r="E39" s="437" t="s">
        <v>742</v>
      </c>
      <c r="F39" s="440"/>
      <c r="G39" s="440"/>
      <c r="H39" s="440"/>
      <c r="I39" s="440"/>
      <c r="J39" s="440"/>
      <c r="K39" s="440"/>
      <c r="L39" s="440"/>
      <c r="M39" s="440"/>
      <c r="N39" s="440">
        <v>3</v>
      </c>
      <c r="O39" s="440">
        <v>915</v>
      </c>
      <c r="P39" s="509"/>
      <c r="Q39" s="441">
        <v>305</v>
      </c>
    </row>
    <row r="40" spans="1:17" ht="14.4" customHeight="1" x14ac:dyDescent="0.3">
      <c r="A40" s="436" t="s">
        <v>845</v>
      </c>
      <c r="B40" s="437" t="s">
        <v>699</v>
      </c>
      <c r="C40" s="437" t="s">
        <v>700</v>
      </c>
      <c r="D40" s="437" t="s">
        <v>743</v>
      </c>
      <c r="E40" s="437" t="s">
        <v>744</v>
      </c>
      <c r="F40" s="440"/>
      <c r="G40" s="440"/>
      <c r="H40" s="440"/>
      <c r="I40" s="440"/>
      <c r="J40" s="440"/>
      <c r="K40" s="440"/>
      <c r="L40" s="440"/>
      <c r="M40" s="440"/>
      <c r="N40" s="440">
        <v>2</v>
      </c>
      <c r="O40" s="440">
        <v>7424</v>
      </c>
      <c r="P40" s="509"/>
      <c r="Q40" s="441">
        <v>3712</v>
      </c>
    </row>
    <row r="41" spans="1:17" ht="14.4" customHeight="1" x14ac:dyDescent="0.3">
      <c r="A41" s="436" t="s">
        <v>845</v>
      </c>
      <c r="B41" s="437" t="s">
        <v>699</v>
      </c>
      <c r="C41" s="437" t="s">
        <v>700</v>
      </c>
      <c r="D41" s="437" t="s">
        <v>745</v>
      </c>
      <c r="E41" s="437" t="s">
        <v>746</v>
      </c>
      <c r="F41" s="440">
        <v>154</v>
      </c>
      <c r="G41" s="440">
        <v>71148</v>
      </c>
      <c r="H41" s="440">
        <v>0.97975708502024295</v>
      </c>
      <c r="I41" s="440">
        <v>462</v>
      </c>
      <c r="J41" s="440">
        <v>147</v>
      </c>
      <c r="K41" s="440">
        <v>72618</v>
      </c>
      <c r="L41" s="440">
        <v>1</v>
      </c>
      <c r="M41" s="440">
        <v>494</v>
      </c>
      <c r="N41" s="440">
        <v>78</v>
      </c>
      <c r="O41" s="440">
        <v>38532</v>
      </c>
      <c r="P41" s="509">
        <v>0.53061224489795922</v>
      </c>
      <c r="Q41" s="441">
        <v>494</v>
      </c>
    </row>
    <row r="42" spans="1:17" ht="14.4" customHeight="1" x14ac:dyDescent="0.3">
      <c r="A42" s="436" t="s">
        <v>845</v>
      </c>
      <c r="B42" s="437" t="s">
        <v>699</v>
      </c>
      <c r="C42" s="437" t="s">
        <v>700</v>
      </c>
      <c r="D42" s="437" t="s">
        <v>747</v>
      </c>
      <c r="E42" s="437" t="s">
        <v>748</v>
      </c>
      <c r="F42" s="440">
        <v>106</v>
      </c>
      <c r="G42" s="440">
        <v>37736</v>
      </c>
      <c r="H42" s="440">
        <v>0.96216216216216222</v>
      </c>
      <c r="I42" s="440">
        <v>356</v>
      </c>
      <c r="J42" s="440">
        <v>106</v>
      </c>
      <c r="K42" s="440">
        <v>39220</v>
      </c>
      <c r="L42" s="440">
        <v>1</v>
      </c>
      <c r="M42" s="440">
        <v>370</v>
      </c>
      <c r="N42" s="440">
        <v>60</v>
      </c>
      <c r="O42" s="440">
        <v>22200</v>
      </c>
      <c r="P42" s="509">
        <v>0.56603773584905659</v>
      </c>
      <c r="Q42" s="441">
        <v>370</v>
      </c>
    </row>
    <row r="43" spans="1:17" ht="14.4" customHeight="1" x14ac:dyDescent="0.3">
      <c r="A43" s="436" t="s">
        <v>845</v>
      </c>
      <c r="B43" s="437" t="s">
        <v>699</v>
      </c>
      <c r="C43" s="437" t="s">
        <v>700</v>
      </c>
      <c r="D43" s="437" t="s">
        <v>753</v>
      </c>
      <c r="E43" s="437" t="s">
        <v>754</v>
      </c>
      <c r="F43" s="440">
        <v>25</v>
      </c>
      <c r="G43" s="440">
        <v>2625</v>
      </c>
      <c r="H43" s="440">
        <v>0.59121621621621623</v>
      </c>
      <c r="I43" s="440">
        <v>105</v>
      </c>
      <c r="J43" s="440">
        <v>40</v>
      </c>
      <c r="K43" s="440">
        <v>4440</v>
      </c>
      <c r="L43" s="440">
        <v>1</v>
      </c>
      <c r="M43" s="440">
        <v>111</v>
      </c>
      <c r="N43" s="440">
        <v>10</v>
      </c>
      <c r="O43" s="440">
        <v>1110</v>
      </c>
      <c r="P43" s="509">
        <v>0.25</v>
      </c>
      <c r="Q43" s="441">
        <v>111</v>
      </c>
    </row>
    <row r="44" spans="1:17" ht="14.4" customHeight="1" x14ac:dyDescent="0.3">
      <c r="A44" s="436" t="s">
        <v>845</v>
      </c>
      <c r="B44" s="437" t="s">
        <v>699</v>
      </c>
      <c r="C44" s="437" t="s">
        <v>700</v>
      </c>
      <c r="D44" s="437" t="s">
        <v>757</v>
      </c>
      <c r="E44" s="437" t="s">
        <v>758</v>
      </c>
      <c r="F44" s="440">
        <v>7</v>
      </c>
      <c r="G44" s="440">
        <v>3241</v>
      </c>
      <c r="H44" s="440">
        <v>0.54562289562289568</v>
      </c>
      <c r="I44" s="440">
        <v>463</v>
      </c>
      <c r="J44" s="440">
        <v>12</v>
      </c>
      <c r="K44" s="440">
        <v>5940</v>
      </c>
      <c r="L44" s="440">
        <v>1</v>
      </c>
      <c r="M44" s="440">
        <v>495</v>
      </c>
      <c r="N44" s="440">
        <v>7</v>
      </c>
      <c r="O44" s="440">
        <v>3465</v>
      </c>
      <c r="P44" s="509">
        <v>0.58333333333333337</v>
      </c>
      <c r="Q44" s="441">
        <v>495</v>
      </c>
    </row>
    <row r="45" spans="1:17" ht="14.4" customHeight="1" x14ac:dyDescent="0.3">
      <c r="A45" s="436" t="s">
        <v>845</v>
      </c>
      <c r="B45" s="437" t="s">
        <v>699</v>
      </c>
      <c r="C45" s="437" t="s">
        <v>700</v>
      </c>
      <c r="D45" s="437" t="s">
        <v>761</v>
      </c>
      <c r="E45" s="437" t="s">
        <v>762</v>
      </c>
      <c r="F45" s="440">
        <v>33</v>
      </c>
      <c r="G45" s="440">
        <v>14421</v>
      </c>
      <c r="H45" s="440">
        <v>0.65885416666666663</v>
      </c>
      <c r="I45" s="440">
        <v>437</v>
      </c>
      <c r="J45" s="440">
        <v>48</v>
      </c>
      <c r="K45" s="440">
        <v>21888</v>
      </c>
      <c r="L45" s="440">
        <v>1</v>
      </c>
      <c r="M45" s="440">
        <v>456</v>
      </c>
      <c r="N45" s="440">
        <v>19</v>
      </c>
      <c r="O45" s="440">
        <v>8664</v>
      </c>
      <c r="P45" s="509">
        <v>0.39583333333333331</v>
      </c>
      <c r="Q45" s="441">
        <v>456</v>
      </c>
    </row>
    <row r="46" spans="1:17" ht="14.4" customHeight="1" x14ac:dyDescent="0.3">
      <c r="A46" s="436" t="s">
        <v>845</v>
      </c>
      <c r="B46" s="437" t="s">
        <v>699</v>
      </c>
      <c r="C46" s="437" t="s">
        <v>700</v>
      </c>
      <c r="D46" s="437" t="s">
        <v>763</v>
      </c>
      <c r="E46" s="437" t="s">
        <v>764</v>
      </c>
      <c r="F46" s="440">
        <v>486</v>
      </c>
      <c r="G46" s="440">
        <v>26244</v>
      </c>
      <c r="H46" s="440">
        <v>1.1200068282690339</v>
      </c>
      <c r="I46" s="440">
        <v>54</v>
      </c>
      <c r="J46" s="440">
        <v>404</v>
      </c>
      <c r="K46" s="440">
        <v>23432</v>
      </c>
      <c r="L46" s="440">
        <v>1</v>
      </c>
      <c r="M46" s="440">
        <v>58</v>
      </c>
      <c r="N46" s="440">
        <v>140</v>
      </c>
      <c r="O46" s="440">
        <v>8120</v>
      </c>
      <c r="P46" s="509">
        <v>0.34653465346534651</v>
      </c>
      <c r="Q46" s="441">
        <v>58</v>
      </c>
    </row>
    <row r="47" spans="1:17" ht="14.4" customHeight="1" x14ac:dyDescent="0.3">
      <c r="A47" s="436" t="s">
        <v>845</v>
      </c>
      <c r="B47" s="437" t="s">
        <v>699</v>
      </c>
      <c r="C47" s="437" t="s">
        <v>700</v>
      </c>
      <c r="D47" s="437" t="s">
        <v>771</v>
      </c>
      <c r="E47" s="437" t="s">
        <v>772</v>
      </c>
      <c r="F47" s="440">
        <v>100</v>
      </c>
      <c r="G47" s="440">
        <v>16900</v>
      </c>
      <c r="H47" s="440">
        <v>1.5576036866359446</v>
      </c>
      <c r="I47" s="440">
        <v>169</v>
      </c>
      <c r="J47" s="440">
        <v>62</v>
      </c>
      <c r="K47" s="440">
        <v>10850</v>
      </c>
      <c r="L47" s="440">
        <v>1</v>
      </c>
      <c r="M47" s="440">
        <v>175</v>
      </c>
      <c r="N47" s="440">
        <v>80</v>
      </c>
      <c r="O47" s="440">
        <v>14080</v>
      </c>
      <c r="P47" s="509">
        <v>1.2976958525345623</v>
      </c>
      <c r="Q47" s="441">
        <v>176</v>
      </c>
    </row>
    <row r="48" spans="1:17" ht="14.4" customHeight="1" x14ac:dyDescent="0.3">
      <c r="A48" s="436" t="s">
        <v>845</v>
      </c>
      <c r="B48" s="437" t="s">
        <v>699</v>
      </c>
      <c r="C48" s="437" t="s">
        <v>700</v>
      </c>
      <c r="D48" s="437" t="s">
        <v>773</v>
      </c>
      <c r="E48" s="437" t="s">
        <v>774</v>
      </c>
      <c r="F48" s="440">
        <v>45</v>
      </c>
      <c r="G48" s="440">
        <v>3645</v>
      </c>
      <c r="H48" s="440">
        <v>0.46110056925996207</v>
      </c>
      <c r="I48" s="440">
        <v>81</v>
      </c>
      <c r="J48" s="440">
        <v>93</v>
      </c>
      <c r="K48" s="440">
        <v>7905</v>
      </c>
      <c r="L48" s="440">
        <v>1</v>
      </c>
      <c r="M48" s="440">
        <v>85</v>
      </c>
      <c r="N48" s="440">
        <v>35</v>
      </c>
      <c r="O48" s="440">
        <v>2975</v>
      </c>
      <c r="P48" s="509">
        <v>0.37634408602150538</v>
      </c>
      <c r="Q48" s="441">
        <v>85</v>
      </c>
    </row>
    <row r="49" spans="1:17" ht="14.4" customHeight="1" x14ac:dyDescent="0.3">
      <c r="A49" s="436" t="s">
        <v>845</v>
      </c>
      <c r="B49" s="437" t="s">
        <v>699</v>
      </c>
      <c r="C49" s="437" t="s">
        <v>700</v>
      </c>
      <c r="D49" s="437" t="s">
        <v>777</v>
      </c>
      <c r="E49" s="437" t="s">
        <v>778</v>
      </c>
      <c r="F49" s="440"/>
      <c r="G49" s="440"/>
      <c r="H49" s="440"/>
      <c r="I49" s="440"/>
      <c r="J49" s="440"/>
      <c r="K49" s="440"/>
      <c r="L49" s="440"/>
      <c r="M49" s="440"/>
      <c r="N49" s="440">
        <v>1</v>
      </c>
      <c r="O49" s="440">
        <v>170</v>
      </c>
      <c r="P49" s="509"/>
      <c r="Q49" s="441">
        <v>170</v>
      </c>
    </row>
    <row r="50" spans="1:17" ht="14.4" customHeight="1" x14ac:dyDescent="0.3">
      <c r="A50" s="436" t="s">
        <v>845</v>
      </c>
      <c r="B50" s="437" t="s">
        <v>699</v>
      </c>
      <c r="C50" s="437" t="s">
        <v>700</v>
      </c>
      <c r="D50" s="437" t="s">
        <v>779</v>
      </c>
      <c r="E50" s="437" t="s">
        <v>780</v>
      </c>
      <c r="F50" s="440"/>
      <c r="G50" s="440"/>
      <c r="H50" s="440"/>
      <c r="I50" s="440"/>
      <c r="J50" s="440">
        <v>2</v>
      </c>
      <c r="K50" s="440">
        <v>58</v>
      </c>
      <c r="L50" s="440">
        <v>1</v>
      </c>
      <c r="M50" s="440">
        <v>29</v>
      </c>
      <c r="N50" s="440">
        <v>4</v>
      </c>
      <c r="O50" s="440">
        <v>116</v>
      </c>
      <c r="P50" s="509">
        <v>2</v>
      </c>
      <c r="Q50" s="441">
        <v>29</v>
      </c>
    </row>
    <row r="51" spans="1:17" ht="14.4" customHeight="1" x14ac:dyDescent="0.3">
      <c r="A51" s="436" t="s">
        <v>845</v>
      </c>
      <c r="B51" s="437" t="s">
        <v>699</v>
      </c>
      <c r="C51" s="437" t="s">
        <v>700</v>
      </c>
      <c r="D51" s="437" t="s">
        <v>783</v>
      </c>
      <c r="E51" s="437" t="s">
        <v>784</v>
      </c>
      <c r="F51" s="440">
        <v>3</v>
      </c>
      <c r="G51" s="440">
        <v>510</v>
      </c>
      <c r="H51" s="440">
        <v>0.72443181818181823</v>
      </c>
      <c r="I51" s="440">
        <v>170</v>
      </c>
      <c r="J51" s="440">
        <v>4</v>
      </c>
      <c r="K51" s="440">
        <v>704</v>
      </c>
      <c r="L51" s="440">
        <v>1</v>
      </c>
      <c r="M51" s="440">
        <v>176</v>
      </c>
      <c r="N51" s="440"/>
      <c r="O51" s="440"/>
      <c r="P51" s="509"/>
      <c r="Q51" s="441"/>
    </row>
    <row r="52" spans="1:17" ht="14.4" customHeight="1" x14ac:dyDescent="0.3">
      <c r="A52" s="436" t="s">
        <v>845</v>
      </c>
      <c r="B52" s="437" t="s">
        <v>699</v>
      </c>
      <c r="C52" s="437" t="s">
        <v>700</v>
      </c>
      <c r="D52" s="437" t="s">
        <v>787</v>
      </c>
      <c r="E52" s="437" t="s">
        <v>788</v>
      </c>
      <c r="F52" s="440">
        <v>11</v>
      </c>
      <c r="G52" s="440">
        <v>2717</v>
      </c>
      <c r="H52" s="440">
        <v>0.93916349809885935</v>
      </c>
      <c r="I52" s="440">
        <v>247</v>
      </c>
      <c r="J52" s="440">
        <v>11</v>
      </c>
      <c r="K52" s="440">
        <v>2893</v>
      </c>
      <c r="L52" s="440">
        <v>1</v>
      </c>
      <c r="M52" s="440">
        <v>263</v>
      </c>
      <c r="N52" s="440">
        <v>9</v>
      </c>
      <c r="O52" s="440">
        <v>2376</v>
      </c>
      <c r="P52" s="509">
        <v>0.82129277566539927</v>
      </c>
      <c r="Q52" s="441">
        <v>264</v>
      </c>
    </row>
    <row r="53" spans="1:17" ht="14.4" customHeight="1" x14ac:dyDescent="0.3">
      <c r="A53" s="436" t="s">
        <v>845</v>
      </c>
      <c r="B53" s="437" t="s">
        <v>699</v>
      </c>
      <c r="C53" s="437" t="s">
        <v>700</v>
      </c>
      <c r="D53" s="437" t="s">
        <v>789</v>
      </c>
      <c r="E53" s="437" t="s">
        <v>790</v>
      </c>
      <c r="F53" s="440"/>
      <c r="G53" s="440"/>
      <c r="H53" s="440"/>
      <c r="I53" s="440"/>
      <c r="J53" s="440">
        <v>1</v>
      </c>
      <c r="K53" s="440">
        <v>2130</v>
      </c>
      <c r="L53" s="440">
        <v>1</v>
      </c>
      <c r="M53" s="440">
        <v>2130</v>
      </c>
      <c r="N53" s="440"/>
      <c r="O53" s="440"/>
      <c r="P53" s="509"/>
      <c r="Q53" s="441"/>
    </row>
    <row r="54" spans="1:17" ht="14.4" customHeight="1" x14ac:dyDescent="0.3">
      <c r="A54" s="436" t="s">
        <v>845</v>
      </c>
      <c r="B54" s="437" t="s">
        <v>699</v>
      </c>
      <c r="C54" s="437" t="s">
        <v>700</v>
      </c>
      <c r="D54" s="437" t="s">
        <v>793</v>
      </c>
      <c r="E54" s="437" t="s">
        <v>794</v>
      </c>
      <c r="F54" s="440"/>
      <c r="G54" s="440"/>
      <c r="H54" s="440"/>
      <c r="I54" s="440"/>
      <c r="J54" s="440"/>
      <c r="K54" s="440"/>
      <c r="L54" s="440"/>
      <c r="M54" s="440"/>
      <c r="N54" s="440">
        <v>2</v>
      </c>
      <c r="O54" s="440">
        <v>848</v>
      </c>
      <c r="P54" s="509"/>
      <c r="Q54" s="441">
        <v>424</v>
      </c>
    </row>
    <row r="55" spans="1:17" ht="14.4" customHeight="1" x14ac:dyDescent="0.3">
      <c r="A55" s="436" t="s">
        <v>845</v>
      </c>
      <c r="B55" s="437" t="s">
        <v>699</v>
      </c>
      <c r="C55" s="437" t="s">
        <v>700</v>
      </c>
      <c r="D55" s="437" t="s">
        <v>802</v>
      </c>
      <c r="E55" s="437" t="s">
        <v>803</v>
      </c>
      <c r="F55" s="440">
        <v>1</v>
      </c>
      <c r="G55" s="440">
        <v>269</v>
      </c>
      <c r="H55" s="440"/>
      <c r="I55" s="440">
        <v>269</v>
      </c>
      <c r="J55" s="440"/>
      <c r="K55" s="440"/>
      <c r="L55" s="440"/>
      <c r="M55" s="440"/>
      <c r="N55" s="440"/>
      <c r="O55" s="440"/>
      <c r="P55" s="509"/>
      <c r="Q55" s="441"/>
    </row>
    <row r="56" spans="1:17" ht="14.4" customHeight="1" x14ac:dyDescent="0.3">
      <c r="A56" s="436" t="s">
        <v>845</v>
      </c>
      <c r="B56" s="437" t="s">
        <v>699</v>
      </c>
      <c r="C56" s="437" t="s">
        <v>700</v>
      </c>
      <c r="D56" s="437" t="s">
        <v>804</v>
      </c>
      <c r="E56" s="437" t="s">
        <v>805</v>
      </c>
      <c r="F56" s="440"/>
      <c r="G56" s="440"/>
      <c r="H56" s="440"/>
      <c r="I56" s="440"/>
      <c r="J56" s="440"/>
      <c r="K56" s="440"/>
      <c r="L56" s="440"/>
      <c r="M56" s="440"/>
      <c r="N56" s="440">
        <v>2</v>
      </c>
      <c r="O56" s="440">
        <v>2196</v>
      </c>
      <c r="P56" s="509"/>
      <c r="Q56" s="441">
        <v>1098</v>
      </c>
    </row>
    <row r="57" spans="1:17" ht="14.4" customHeight="1" x14ac:dyDescent="0.3">
      <c r="A57" s="436" t="s">
        <v>845</v>
      </c>
      <c r="B57" s="437" t="s">
        <v>699</v>
      </c>
      <c r="C57" s="437" t="s">
        <v>700</v>
      </c>
      <c r="D57" s="437" t="s">
        <v>806</v>
      </c>
      <c r="E57" s="437" t="s">
        <v>807</v>
      </c>
      <c r="F57" s="440"/>
      <c r="G57" s="440"/>
      <c r="H57" s="440"/>
      <c r="I57" s="440"/>
      <c r="J57" s="440">
        <v>2</v>
      </c>
      <c r="K57" s="440">
        <v>214</v>
      </c>
      <c r="L57" s="440">
        <v>1</v>
      </c>
      <c r="M57" s="440">
        <v>107</v>
      </c>
      <c r="N57" s="440"/>
      <c r="O57" s="440"/>
      <c r="P57" s="509"/>
      <c r="Q57" s="441"/>
    </row>
    <row r="58" spans="1:17" ht="14.4" customHeight="1" x14ac:dyDescent="0.3">
      <c r="A58" s="436" t="s">
        <v>846</v>
      </c>
      <c r="B58" s="437" t="s">
        <v>699</v>
      </c>
      <c r="C58" s="437" t="s">
        <v>700</v>
      </c>
      <c r="D58" s="437" t="s">
        <v>701</v>
      </c>
      <c r="E58" s="437" t="s">
        <v>702</v>
      </c>
      <c r="F58" s="440">
        <v>70</v>
      </c>
      <c r="G58" s="440">
        <v>3780</v>
      </c>
      <c r="H58" s="440">
        <v>1.1637931034482758</v>
      </c>
      <c r="I58" s="440">
        <v>54</v>
      </c>
      <c r="J58" s="440">
        <v>56</v>
      </c>
      <c r="K58" s="440">
        <v>3248</v>
      </c>
      <c r="L58" s="440">
        <v>1</v>
      </c>
      <c r="M58" s="440">
        <v>58</v>
      </c>
      <c r="N58" s="440">
        <v>26</v>
      </c>
      <c r="O58" s="440">
        <v>1508</v>
      </c>
      <c r="P58" s="509">
        <v>0.4642857142857143</v>
      </c>
      <c r="Q58" s="441">
        <v>58</v>
      </c>
    </row>
    <row r="59" spans="1:17" ht="14.4" customHeight="1" x14ac:dyDescent="0.3">
      <c r="A59" s="436" t="s">
        <v>846</v>
      </c>
      <c r="B59" s="437" t="s">
        <v>699</v>
      </c>
      <c r="C59" s="437" t="s">
        <v>700</v>
      </c>
      <c r="D59" s="437" t="s">
        <v>703</v>
      </c>
      <c r="E59" s="437" t="s">
        <v>704</v>
      </c>
      <c r="F59" s="440">
        <v>2</v>
      </c>
      <c r="G59" s="440">
        <v>246</v>
      </c>
      <c r="H59" s="440">
        <v>0.93893129770992367</v>
      </c>
      <c r="I59" s="440">
        <v>123</v>
      </c>
      <c r="J59" s="440">
        <v>2</v>
      </c>
      <c r="K59" s="440">
        <v>262</v>
      </c>
      <c r="L59" s="440">
        <v>1</v>
      </c>
      <c r="M59" s="440">
        <v>131</v>
      </c>
      <c r="N59" s="440">
        <v>1</v>
      </c>
      <c r="O59" s="440">
        <v>131</v>
      </c>
      <c r="P59" s="509">
        <v>0.5</v>
      </c>
      <c r="Q59" s="441">
        <v>131</v>
      </c>
    </row>
    <row r="60" spans="1:17" ht="14.4" customHeight="1" x14ac:dyDescent="0.3">
      <c r="A60" s="436" t="s">
        <v>846</v>
      </c>
      <c r="B60" s="437" t="s">
        <v>699</v>
      </c>
      <c r="C60" s="437" t="s">
        <v>700</v>
      </c>
      <c r="D60" s="437" t="s">
        <v>711</v>
      </c>
      <c r="E60" s="437" t="s">
        <v>712</v>
      </c>
      <c r="F60" s="440">
        <v>38</v>
      </c>
      <c r="G60" s="440">
        <v>6536</v>
      </c>
      <c r="H60" s="440">
        <v>1.4043833261710357</v>
      </c>
      <c r="I60" s="440">
        <v>172</v>
      </c>
      <c r="J60" s="440">
        <v>26</v>
      </c>
      <c r="K60" s="440">
        <v>4654</v>
      </c>
      <c r="L60" s="440">
        <v>1</v>
      </c>
      <c r="M60" s="440">
        <v>179</v>
      </c>
      <c r="N60" s="440">
        <v>23</v>
      </c>
      <c r="O60" s="440">
        <v>4140</v>
      </c>
      <c r="P60" s="509">
        <v>0.88955737000429735</v>
      </c>
      <c r="Q60" s="441">
        <v>180</v>
      </c>
    </row>
    <row r="61" spans="1:17" ht="14.4" customHeight="1" x14ac:dyDescent="0.3">
      <c r="A61" s="436" t="s">
        <v>846</v>
      </c>
      <c r="B61" s="437" t="s">
        <v>699</v>
      </c>
      <c r="C61" s="437" t="s">
        <v>700</v>
      </c>
      <c r="D61" s="437" t="s">
        <v>713</v>
      </c>
      <c r="E61" s="437" t="s">
        <v>714</v>
      </c>
      <c r="F61" s="440">
        <v>20</v>
      </c>
      <c r="G61" s="440">
        <v>10660</v>
      </c>
      <c r="H61" s="440">
        <v>1.1020365967124988</v>
      </c>
      <c r="I61" s="440">
        <v>533</v>
      </c>
      <c r="J61" s="440">
        <v>17</v>
      </c>
      <c r="K61" s="440">
        <v>9673</v>
      </c>
      <c r="L61" s="440">
        <v>1</v>
      </c>
      <c r="M61" s="440">
        <v>569</v>
      </c>
      <c r="N61" s="440">
        <v>10</v>
      </c>
      <c r="O61" s="440">
        <v>5690</v>
      </c>
      <c r="P61" s="509">
        <v>0.58823529411764708</v>
      </c>
      <c r="Q61" s="441">
        <v>569</v>
      </c>
    </row>
    <row r="62" spans="1:17" ht="14.4" customHeight="1" x14ac:dyDescent="0.3">
      <c r="A62" s="436" t="s">
        <v>846</v>
      </c>
      <c r="B62" s="437" t="s">
        <v>699</v>
      </c>
      <c r="C62" s="437" t="s">
        <v>700</v>
      </c>
      <c r="D62" s="437" t="s">
        <v>715</v>
      </c>
      <c r="E62" s="437" t="s">
        <v>716</v>
      </c>
      <c r="F62" s="440">
        <v>100</v>
      </c>
      <c r="G62" s="440">
        <v>32200</v>
      </c>
      <c r="H62" s="440">
        <v>1.3167041504804744</v>
      </c>
      <c r="I62" s="440">
        <v>322</v>
      </c>
      <c r="J62" s="440">
        <v>73</v>
      </c>
      <c r="K62" s="440">
        <v>24455</v>
      </c>
      <c r="L62" s="440">
        <v>1</v>
      </c>
      <c r="M62" s="440">
        <v>335</v>
      </c>
      <c r="N62" s="440">
        <v>48</v>
      </c>
      <c r="O62" s="440">
        <v>16128</v>
      </c>
      <c r="P62" s="509">
        <v>0.65949703537108972</v>
      </c>
      <c r="Q62" s="441">
        <v>336</v>
      </c>
    </row>
    <row r="63" spans="1:17" ht="14.4" customHeight="1" x14ac:dyDescent="0.3">
      <c r="A63" s="436" t="s">
        <v>846</v>
      </c>
      <c r="B63" s="437" t="s">
        <v>699</v>
      </c>
      <c r="C63" s="437" t="s">
        <v>700</v>
      </c>
      <c r="D63" s="437" t="s">
        <v>717</v>
      </c>
      <c r="E63" s="437" t="s">
        <v>718</v>
      </c>
      <c r="F63" s="440">
        <v>6</v>
      </c>
      <c r="G63" s="440">
        <v>2634</v>
      </c>
      <c r="H63" s="440">
        <v>5.751091703056769</v>
      </c>
      <c r="I63" s="440">
        <v>439</v>
      </c>
      <c r="J63" s="440">
        <v>1</v>
      </c>
      <c r="K63" s="440">
        <v>458</v>
      </c>
      <c r="L63" s="440">
        <v>1</v>
      </c>
      <c r="M63" s="440">
        <v>458</v>
      </c>
      <c r="N63" s="440">
        <v>3</v>
      </c>
      <c r="O63" s="440">
        <v>1377</v>
      </c>
      <c r="P63" s="509">
        <v>3.0065502183406112</v>
      </c>
      <c r="Q63" s="441">
        <v>459</v>
      </c>
    </row>
    <row r="64" spans="1:17" ht="14.4" customHeight="1" x14ac:dyDescent="0.3">
      <c r="A64" s="436" t="s">
        <v>846</v>
      </c>
      <c r="B64" s="437" t="s">
        <v>699</v>
      </c>
      <c r="C64" s="437" t="s">
        <v>700</v>
      </c>
      <c r="D64" s="437" t="s">
        <v>719</v>
      </c>
      <c r="E64" s="437" t="s">
        <v>720</v>
      </c>
      <c r="F64" s="440">
        <v>156</v>
      </c>
      <c r="G64" s="440">
        <v>53196</v>
      </c>
      <c r="H64" s="440">
        <v>1.2917293963382059</v>
      </c>
      <c r="I64" s="440">
        <v>341</v>
      </c>
      <c r="J64" s="440">
        <v>118</v>
      </c>
      <c r="K64" s="440">
        <v>41182</v>
      </c>
      <c r="L64" s="440">
        <v>1</v>
      </c>
      <c r="M64" s="440">
        <v>349</v>
      </c>
      <c r="N64" s="440">
        <v>96</v>
      </c>
      <c r="O64" s="440">
        <v>33504</v>
      </c>
      <c r="P64" s="509">
        <v>0.81355932203389836</v>
      </c>
      <c r="Q64" s="441">
        <v>349</v>
      </c>
    </row>
    <row r="65" spans="1:17" ht="14.4" customHeight="1" x14ac:dyDescent="0.3">
      <c r="A65" s="436" t="s">
        <v>846</v>
      </c>
      <c r="B65" s="437" t="s">
        <v>699</v>
      </c>
      <c r="C65" s="437" t="s">
        <v>700</v>
      </c>
      <c r="D65" s="437" t="s">
        <v>721</v>
      </c>
      <c r="E65" s="437" t="s">
        <v>722</v>
      </c>
      <c r="F65" s="440">
        <v>5</v>
      </c>
      <c r="G65" s="440">
        <v>7990</v>
      </c>
      <c r="H65" s="440">
        <v>0.60420447670901389</v>
      </c>
      <c r="I65" s="440">
        <v>1598</v>
      </c>
      <c r="J65" s="440">
        <v>8</v>
      </c>
      <c r="K65" s="440">
        <v>13224</v>
      </c>
      <c r="L65" s="440">
        <v>1</v>
      </c>
      <c r="M65" s="440">
        <v>1653</v>
      </c>
      <c r="N65" s="440">
        <v>3</v>
      </c>
      <c r="O65" s="440">
        <v>4959</v>
      </c>
      <c r="P65" s="509">
        <v>0.375</v>
      </c>
      <c r="Q65" s="441">
        <v>1653</v>
      </c>
    </row>
    <row r="66" spans="1:17" ht="14.4" customHeight="1" x14ac:dyDescent="0.3">
      <c r="A66" s="436" t="s">
        <v>846</v>
      </c>
      <c r="B66" s="437" t="s">
        <v>699</v>
      </c>
      <c r="C66" s="437" t="s">
        <v>700</v>
      </c>
      <c r="D66" s="437" t="s">
        <v>725</v>
      </c>
      <c r="E66" s="437" t="s">
        <v>726</v>
      </c>
      <c r="F66" s="440">
        <v>4</v>
      </c>
      <c r="G66" s="440">
        <v>23732</v>
      </c>
      <c r="H66" s="440">
        <v>3.8117571474461935</v>
      </c>
      <c r="I66" s="440">
        <v>5933</v>
      </c>
      <c r="J66" s="440">
        <v>1</v>
      </c>
      <c r="K66" s="440">
        <v>6226</v>
      </c>
      <c r="L66" s="440">
        <v>1</v>
      </c>
      <c r="M66" s="440">
        <v>6226</v>
      </c>
      <c r="N66" s="440">
        <v>5</v>
      </c>
      <c r="O66" s="440">
        <v>31155</v>
      </c>
      <c r="P66" s="509">
        <v>5.0040154192097654</v>
      </c>
      <c r="Q66" s="441">
        <v>6231</v>
      </c>
    </row>
    <row r="67" spans="1:17" ht="14.4" customHeight="1" x14ac:dyDescent="0.3">
      <c r="A67" s="436" t="s">
        <v>846</v>
      </c>
      <c r="B67" s="437" t="s">
        <v>699</v>
      </c>
      <c r="C67" s="437" t="s">
        <v>700</v>
      </c>
      <c r="D67" s="437" t="s">
        <v>729</v>
      </c>
      <c r="E67" s="437" t="s">
        <v>730</v>
      </c>
      <c r="F67" s="440"/>
      <c r="G67" s="440"/>
      <c r="H67" s="440"/>
      <c r="I67" s="440"/>
      <c r="J67" s="440">
        <v>17</v>
      </c>
      <c r="K67" s="440">
        <v>833</v>
      </c>
      <c r="L67" s="440">
        <v>1</v>
      </c>
      <c r="M67" s="440">
        <v>49</v>
      </c>
      <c r="N67" s="440">
        <v>10</v>
      </c>
      <c r="O67" s="440">
        <v>490</v>
      </c>
      <c r="P67" s="509">
        <v>0.58823529411764708</v>
      </c>
      <c r="Q67" s="441">
        <v>49</v>
      </c>
    </row>
    <row r="68" spans="1:17" ht="14.4" customHeight="1" x14ac:dyDescent="0.3">
      <c r="A68" s="436" t="s">
        <v>846</v>
      </c>
      <c r="B68" s="437" t="s">
        <v>699</v>
      </c>
      <c r="C68" s="437" t="s">
        <v>700</v>
      </c>
      <c r="D68" s="437" t="s">
        <v>731</v>
      </c>
      <c r="E68" s="437" t="s">
        <v>732</v>
      </c>
      <c r="F68" s="440">
        <v>9</v>
      </c>
      <c r="G68" s="440">
        <v>3384</v>
      </c>
      <c r="H68" s="440">
        <v>0.62458471760797341</v>
      </c>
      <c r="I68" s="440">
        <v>376</v>
      </c>
      <c r="J68" s="440">
        <v>14</v>
      </c>
      <c r="K68" s="440">
        <v>5418</v>
      </c>
      <c r="L68" s="440">
        <v>1</v>
      </c>
      <c r="M68" s="440">
        <v>387</v>
      </c>
      <c r="N68" s="440">
        <v>7</v>
      </c>
      <c r="O68" s="440">
        <v>2737</v>
      </c>
      <c r="P68" s="509">
        <v>0.5051679586563308</v>
      </c>
      <c r="Q68" s="441">
        <v>391</v>
      </c>
    </row>
    <row r="69" spans="1:17" ht="14.4" customHeight="1" x14ac:dyDescent="0.3">
      <c r="A69" s="436" t="s">
        <v>846</v>
      </c>
      <c r="B69" s="437" t="s">
        <v>699</v>
      </c>
      <c r="C69" s="437" t="s">
        <v>700</v>
      </c>
      <c r="D69" s="437" t="s">
        <v>733</v>
      </c>
      <c r="E69" s="437" t="s">
        <v>734</v>
      </c>
      <c r="F69" s="440"/>
      <c r="G69" s="440"/>
      <c r="H69" s="440"/>
      <c r="I69" s="440"/>
      <c r="J69" s="440">
        <v>2</v>
      </c>
      <c r="K69" s="440">
        <v>76</v>
      </c>
      <c r="L69" s="440">
        <v>1</v>
      </c>
      <c r="M69" s="440">
        <v>38</v>
      </c>
      <c r="N69" s="440">
        <v>2</v>
      </c>
      <c r="O69" s="440">
        <v>76</v>
      </c>
      <c r="P69" s="509">
        <v>1</v>
      </c>
      <c r="Q69" s="441">
        <v>38</v>
      </c>
    </row>
    <row r="70" spans="1:17" ht="14.4" customHeight="1" x14ac:dyDescent="0.3">
      <c r="A70" s="436" t="s">
        <v>846</v>
      </c>
      <c r="B70" s="437" t="s">
        <v>699</v>
      </c>
      <c r="C70" s="437" t="s">
        <v>700</v>
      </c>
      <c r="D70" s="437" t="s">
        <v>735</v>
      </c>
      <c r="E70" s="437" t="s">
        <v>736</v>
      </c>
      <c r="F70" s="440"/>
      <c r="G70" s="440"/>
      <c r="H70" s="440"/>
      <c r="I70" s="440"/>
      <c r="J70" s="440">
        <v>2</v>
      </c>
      <c r="K70" s="440">
        <v>528</v>
      </c>
      <c r="L70" s="440">
        <v>1</v>
      </c>
      <c r="M70" s="440">
        <v>264</v>
      </c>
      <c r="N70" s="440">
        <v>2</v>
      </c>
      <c r="O70" s="440">
        <v>530</v>
      </c>
      <c r="P70" s="509">
        <v>1.0037878787878789</v>
      </c>
      <c r="Q70" s="441">
        <v>265</v>
      </c>
    </row>
    <row r="71" spans="1:17" ht="14.4" customHeight="1" x14ac:dyDescent="0.3">
      <c r="A71" s="436" t="s">
        <v>846</v>
      </c>
      <c r="B71" s="437" t="s">
        <v>699</v>
      </c>
      <c r="C71" s="437" t="s">
        <v>700</v>
      </c>
      <c r="D71" s="437" t="s">
        <v>737</v>
      </c>
      <c r="E71" s="437" t="s">
        <v>738</v>
      </c>
      <c r="F71" s="440">
        <v>17</v>
      </c>
      <c r="G71" s="440">
        <v>11492</v>
      </c>
      <c r="H71" s="440">
        <v>1.0882575757575759</v>
      </c>
      <c r="I71" s="440">
        <v>676</v>
      </c>
      <c r="J71" s="440">
        <v>15</v>
      </c>
      <c r="K71" s="440">
        <v>10560</v>
      </c>
      <c r="L71" s="440">
        <v>1</v>
      </c>
      <c r="M71" s="440">
        <v>704</v>
      </c>
      <c r="N71" s="440">
        <v>10</v>
      </c>
      <c r="O71" s="440">
        <v>7050</v>
      </c>
      <c r="P71" s="509">
        <v>0.66761363636363635</v>
      </c>
      <c r="Q71" s="441">
        <v>705</v>
      </c>
    </row>
    <row r="72" spans="1:17" ht="14.4" customHeight="1" x14ac:dyDescent="0.3">
      <c r="A72" s="436" t="s">
        <v>846</v>
      </c>
      <c r="B72" s="437" t="s">
        <v>699</v>
      </c>
      <c r="C72" s="437" t="s">
        <v>700</v>
      </c>
      <c r="D72" s="437" t="s">
        <v>739</v>
      </c>
      <c r="E72" s="437" t="s">
        <v>740</v>
      </c>
      <c r="F72" s="440">
        <v>2</v>
      </c>
      <c r="G72" s="440">
        <v>276</v>
      </c>
      <c r="H72" s="440"/>
      <c r="I72" s="440">
        <v>138</v>
      </c>
      <c r="J72" s="440"/>
      <c r="K72" s="440"/>
      <c r="L72" s="440"/>
      <c r="M72" s="440"/>
      <c r="N72" s="440"/>
      <c r="O72" s="440"/>
      <c r="P72" s="509"/>
      <c r="Q72" s="441"/>
    </row>
    <row r="73" spans="1:17" ht="14.4" customHeight="1" x14ac:dyDescent="0.3">
      <c r="A73" s="436" t="s">
        <v>846</v>
      </c>
      <c r="B73" s="437" t="s">
        <v>699</v>
      </c>
      <c r="C73" s="437" t="s">
        <v>700</v>
      </c>
      <c r="D73" s="437" t="s">
        <v>741</v>
      </c>
      <c r="E73" s="437" t="s">
        <v>742</v>
      </c>
      <c r="F73" s="440">
        <v>7</v>
      </c>
      <c r="G73" s="440">
        <v>1995</v>
      </c>
      <c r="H73" s="440">
        <v>1.640625</v>
      </c>
      <c r="I73" s="440">
        <v>285</v>
      </c>
      <c r="J73" s="440">
        <v>4</v>
      </c>
      <c r="K73" s="440">
        <v>1216</v>
      </c>
      <c r="L73" s="440">
        <v>1</v>
      </c>
      <c r="M73" s="440">
        <v>304</v>
      </c>
      <c r="N73" s="440">
        <v>7</v>
      </c>
      <c r="O73" s="440">
        <v>2135</v>
      </c>
      <c r="P73" s="509">
        <v>1.7557565789473684</v>
      </c>
      <c r="Q73" s="441">
        <v>305</v>
      </c>
    </row>
    <row r="74" spans="1:17" ht="14.4" customHeight="1" x14ac:dyDescent="0.3">
      <c r="A74" s="436" t="s">
        <v>846</v>
      </c>
      <c r="B74" s="437" t="s">
        <v>699</v>
      </c>
      <c r="C74" s="437" t="s">
        <v>700</v>
      </c>
      <c r="D74" s="437" t="s">
        <v>743</v>
      </c>
      <c r="E74" s="437" t="s">
        <v>744</v>
      </c>
      <c r="F74" s="440"/>
      <c r="G74" s="440"/>
      <c r="H74" s="440"/>
      <c r="I74" s="440"/>
      <c r="J74" s="440"/>
      <c r="K74" s="440"/>
      <c r="L74" s="440"/>
      <c r="M74" s="440"/>
      <c r="N74" s="440">
        <v>1</v>
      </c>
      <c r="O74" s="440">
        <v>3712</v>
      </c>
      <c r="P74" s="509"/>
      <c r="Q74" s="441">
        <v>3712</v>
      </c>
    </row>
    <row r="75" spans="1:17" ht="14.4" customHeight="1" x14ac:dyDescent="0.3">
      <c r="A75" s="436" t="s">
        <v>846</v>
      </c>
      <c r="B75" s="437" t="s">
        <v>699</v>
      </c>
      <c r="C75" s="437" t="s">
        <v>700</v>
      </c>
      <c r="D75" s="437" t="s">
        <v>745</v>
      </c>
      <c r="E75" s="437" t="s">
        <v>746</v>
      </c>
      <c r="F75" s="440">
        <v>44</v>
      </c>
      <c r="G75" s="440">
        <v>20328</v>
      </c>
      <c r="H75" s="440">
        <v>0.91443994601889333</v>
      </c>
      <c r="I75" s="440">
        <v>462</v>
      </c>
      <c r="J75" s="440">
        <v>45</v>
      </c>
      <c r="K75" s="440">
        <v>22230</v>
      </c>
      <c r="L75" s="440">
        <v>1</v>
      </c>
      <c r="M75" s="440">
        <v>494</v>
      </c>
      <c r="N75" s="440">
        <v>45</v>
      </c>
      <c r="O75" s="440">
        <v>22230</v>
      </c>
      <c r="P75" s="509">
        <v>1</v>
      </c>
      <c r="Q75" s="441">
        <v>494</v>
      </c>
    </row>
    <row r="76" spans="1:17" ht="14.4" customHeight="1" x14ac:dyDescent="0.3">
      <c r="A76" s="436" t="s">
        <v>846</v>
      </c>
      <c r="B76" s="437" t="s">
        <v>699</v>
      </c>
      <c r="C76" s="437" t="s">
        <v>700</v>
      </c>
      <c r="D76" s="437" t="s">
        <v>747</v>
      </c>
      <c r="E76" s="437" t="s">
        <v>748</v>
      </c>
      <c r="F76" s="440">
        <v>49</v>
      </c>
      <c r="G76" s="440">
        <v>17444</v>
      </c>
      <c r="H76" s="440">
        <v>1.0714987714987716</v>
      </c>
      <c r="I76" s="440">
        <v>356</v>
      </c>
      <c r="J76" s="440">
        <v>44</v>
      </c>
      <c r="K76" s="440">
        <v>16280</v>
      </c>
      <c r="L76" s="440">
        <v>1</v>
      </c>
      <c r="M76" s="440">
        <v>370</v>
      </c>
      <c r="N76" s="440">
        <v>46</v>
      </c>
      <c r="O76" s="440">
        <v>17020</v>
      </c>
      <c r="P76" s="509">
        <v>1.0454545454545454</v>
      </c>
      <c r="Q76" s="441">
        <v>370</v>
      </c>
    </row>
    <row r="77" spans="1:17" ht="14.4" customHeight="1" x14ac:dyDescent="0.3">
      <c r="A77" s="436" t="s">
        <v>846</v>
      </c>
      <c r="B77" s="437" t="s">
        <v>699</v>
      </c>
      <c r="C77" s="437" t="s">
        <v>700</v>
      </c>
      <c r="D77" s="437" t="s">
        <v>847</v>
      </c>
      <c r="E77" s="437" t="s">
        <v>848</v>
      </c>
      <c r="F77" s="440"/>
      <c r="G77" s="440"/>
      <c r="H77" s="440"/>
      <c r="I77" s="440"/>
      <c r="J77" s="440">
        <v>1</v>
      </c>
      <c r="K77" s="440">
        <v>4659</v>
      </c>
      <c r="L77" s="440">
        <v>1</v>
      </c>
      <c r="M77" s="440">
        <v>4659</v>
      </c>
      <c r="N77" s="440"/>
      <c r="O77" s="440"/>
      <c r="P77" s="509"/>
      <c r="Q77" s="441"/>
    </row>
    <row r="78" spans="1:17" ht="14.4" customHeight="1" x14ac:dyDescent="0.3">
      <c r="A78" s="436" t="s">
        <v>846</v>
      </c>
      <c r="B78" s="437" t="s">
        <v>699</v>
      </c>
      <c r="C78" s="437" t="s">
        <v>700</v>
      </c>
      <c r="D78" s="437" t="s">
        <v>753</v>
      </c>
      <c r="E78" s="437" t="s">
        <v>754</v>
      </c>
      <c r="F78" s="440">
        <v>7</v>
      </c>
      <c r="G78" s="440">
        <v>735</v>
      </c>
      <c r="H78" s="440">
        <v>0.82770270270270274</v>
      </c>
      <c r="I78" s="440">
        <v>105</v>
      </c>
      <c r="J78" s="440">
        <v>8</v>
      </c>
      <c r="K78" s="440">
        <v>888</v>
      </c>
      <c r="L78" s="440">
        <v>1</v>
      </c>
      <c r="M78" s="440">
        <v>111</v>
      </c>
      <c r="N78" s="440">
        <v>14</v>
      </c>
      <c r="O78" s="440">
        <v>1554</v>
      </c>
      <c r="P78" s="509">
        <v>1.75</v>
      </c>
      <c r="Q78" s="441">
        <v>111</v>
      </c>
    </row>
    <row r="79" spans="1:17" ht="14.4" customHeight="1" x14ac:dyDescent="0.3">
      <c r="A79" s="436" t="s">
        <v>846</v>
      </c>
      <c r="B79" s="437" t="s">
        <v>699</v>
      </c>
      <c r="C79" s="437" t="s">
        <v>700</v>
      </c>
      <c r="D79" s="437" t="s">
        <v>755</v>
      </c>
      <c r="E79" s="437" t="s">
        <v>756</v>
      </c>
      <c r="F79" s="440"/>
      <c r="G79" s="440"/>
      <c r="H79" s="440"/>
      <c r="I79" s="440"/>
      <c r="J79" s="440">
        <v>1</v>
      </c>
      <c r="K79" s="440">
        <v>125</v>
      </c>
      <c r="L79" s="440">
        <v>1</v>
      </c>
      <c r="M79" s="440">
        <v>125</v>
      </c>
      <c r="N79" s="440">
        <v>1</v>
      </c>
      <c r="O79" s="440">
        <v>125</v>
      </c>
      <c r="P79" s="509">
        <v>1</v>
      </c>
      <c r="Q79" s="441">
        <v>125</v>
      </c>
    </row>
    <row r="80" spans="1:17" ht="14.4" customHeight="1" x14ac:dyDescent="0.3">
      <c r="A80" s="436" t="s">
        <v>846</v>
      </c>
      <c r="B80" s="437" t="s">
        <v>699</v>
      </c>
      <c r="C80" s="437" t="s">
        <v>700</v>
      </c>
      <c r="D80" s="437" t="s">
        <v>757</v>
      </c>
      <c r="E80" s="437" t="s">
        <v>758</v>
      </c>
      <c r="F80" s="440">
        <v>2</v>
      </c>
      <c r="G80" s="440">
        <v>926</v>
      </c>
      <c r="H80" s="440">
        <v>0.31178451178451178</v>
      </c>
      <c r="I80" s="440">
        <v>463</v>
      </c>
      <c r="J80" s="440">
        <v>6</v>
      </c>
      <c r="K80" s="440">
        <v>2970</v>
      </c>
      <c r="L80" s="440">
        <v>1</v>
      </c>
      <c r="M80" s="440">
        <v>495</v>
      </c>
      <c r="N80" s="440">
        <v>7</v>
      </c>
      <c r="O80" s="440">
        <v>3465</v>
      </c>
      <c r="P80" s="509">
        <v>1.1666666666666667</v>
      </c>
      <c r="Q80" s="441">
        <v>495</v>
      </c>
    </row>
    <row r="81" spans="1:17" ht="14.4" customHeight="1" x14ac:dyDescent="0.3">
      <c r="A81" s="436" t="s">
        <v>846</v>
      </c>
      <c r="B81" s="437" t="s">
        <v>699</v>
      </c>
      <c r="C81" s="437" t="s">
        <v>700</v>
      </c>
      <c r="D81" s="437" t="s">
        <v>759</v>
      </c>
      <c r="E81" s="437" t="s">
        <v>760</v>
      </c>
      <c r="F81" s="440"/>
      <c r="G81" s="440"/>
      <c r="H81" s="440"/>
      <c r="I81" s="440"/>
      <c r="J81" s="440">
        <v>1</v>
      </c>
      <c r="K81" s="440">
        <v>1283</v>
      </c>
      <c r="L81" s="440">
        <v>1</v>
      </c>
      <c r="M81" s="440">
        <v>1283</v>
      </c>
      <c r="N81" s="440"/>
      <c r="O81" s="440"/>
      <c r="P81" s="509"/>
      <c r="Q81" s="441"/>
    </row>
    <row r="82" spans="1:17" ht="14.4" customHeight="1" x14ac:dyDescent="0.3">
      <c r="A82" s="436" t="s">
        <v>846</v>
      </c>
      <c r="B82" s="437" t="s">
        <v>699</v>
      </c>
      <c r="C82" s="437" t="s">
        <v>700</v>
      </c>
      <c r="D82" s="437" t="s">
        <v>761</v>
      </c>
      <c r="E82" s="437" t="s">
        <v>762</v>
      </c>
      <c r="F82" s="440">
        <v>55</v>
      </c>
      <c r="G82" s="440">
        <v>24035</v>
      </c>
      <c r="H82" s="440">
        <v>1.285569105691057</v>
      </c>
      <c r="I82" s="440">
        <v>437</v>
      </c>
      <c r="J82" s="440">
        <v>41</v>
      </c>
      <c r="K82" s="440">
        <v>18696</v>
      </c>
      <c r="L82" s="440">
        <v>1</v>
      </c>
      <c r="M82" s="440">
        <v>456</v>
      </c>
      <c r="N82" s="440">
        <v>52</v>
      </c>
      <c r="O82" s="440">
        <v>23712</v>
      </c>
      <c r="P82" s="509">
        <v>1.2682926829268293</v>
      </c>
      <c r="Q82" s="441">
        <v>456</v>
      </c>
    </row>
    <row r="83" spans="1:17" ht="14.4" customHeight="1" x14ac:dyDescent="0.3">
      <c r="A83" s="436" t="s">
        <v>846</v>
      </c>
      <c r="B83" s="437" t="s">
        <v>699</v>
      </c>
      <c r="C83" s="437" t="s">
        <v>700</v>
      </c>
      <c r="D83" s="437" t="s">
        <v>763</v>
      </c>
      <c r="E83" s="437" t="s">
        <v>764</v>
      </c>
      <c r="F83" s="440">
        <v>36</v>
      </c>
      <c r="G83" s="440">
        <v>1944</v>
      </c>
      <c r="H83" s="440">
        <v>0.59852216748768472</v>
      </c>
      <c r="I83" s="440">
        <v>54</v>
      </c>
      <c r="J83" s="440">
        <v>56</v>
      </c>
      <c r="K83" s="440">
        <v>3248</v>
      </c>
      <c r="L83" s="440">
        <v>1</v>
      </c>
      <c r="M83" s="440">
        <v>58</v>
      </c>
      <c r="N83" s="440">
        <v>42</v>
      </c>
      <c r="O83" s="440">
        <v>2436</v>
      </c>
      <c r="P83" s="509">
        <v>0.75</v>
      </c>
      <c r="Q83" s="441">
        <v>58</v>
      </c>
    </row>
    <row r="84" spans="1:17" ht="14.4" customHeight="1" x14ac:dyDescent="0.3">
      <c r="A84" s="436" t="s">
        <v>846</v>
      </c>
      <c r="B84" s="437" t="s">
        <v>699</v>
      </c>
      <c r="C84" s="437" t="s">
        <v>700</v>
      </c>
      <c r="D84" s="437" t="s">
        <v>771</v>
      </c>
      <c r="E84" s="437" t="s">
        <v>772</v>
      </c>
      <c r="F84" s="440">
        <v>2</v>
      </c>
      <c r="G84" s="440">
        <v>338</v>
      </c>
      <c r="H84" s="440">
        <v>0.12876190476190477</v>
      </c>
      <c r="I84" s="440">
        <v>169</v>
      </c>
      <c r="J84" s="440">
        <v>15</v>
      </c>
      <c r="K84" s="440">
        <v>2625</v>
      </c>
      <c r="L84" s="440">
        <v>1</v>
      </c>
      <c r="M84" s="440">
        <v>175</v>
      </c>
      <c r="N84" s="440">
        <v>21</v>
      </c>
      <c r="O84" s="440">
        <v>3696</v>
      </c>
      <c r="P84" s="509">
        <v>1.4079999999999999</v>
      </c>
      <c r="Q84" s="441">
        <v>176</v>
      </c>
    </row>
    <row r="85" spans="1:17" ht="14.4" customHeight="1" x14ac:dyDescent="0.3">
      <c r="A85" s="436" t="s">
        <v>846</v>
      </c>
      <c r="B85" s="437" t="s">
        <v>699</v>
      </c>
      <c r="C85" s="437" t="s">
        <v>700</v>
      </c>
      <c r="D85" s="437" t="s">
        <v>773</v>
      </c>
      <c r="E85" s="437" t="s">
        <v>774</v>
      </c>
      <c r="F85" s="440">
        <v>58</v>
      </c>
      <c r="G85" s="440">
        <v>4698</v>
      </c>
      <c r="H85" s="440">
        <v>0.42191288729232151</v>
      </c>
      <c r="I85" s="440">
        <v>81</v>
      </c>
      <c r="J85" s="440">
        <v>131</v>
      </c>
      <c r="K85" s="440">
        <v>11135</v>
      </c>
      <c r="L85" s="440">
        <v>1</v>
      </c>
      <c r="M85" s="440">
        <v>85</v>
      </c>
      <c r="N85" s="440">
        <v>84</v>
      </c>
      <c r="O85" s="440">
        <v>7140</v>
      </c>
      <c r="P85" s="509">
        <v>0.64122137404580148</v>
      </c>
      <c r="Q85" s="441">
        <v>85</v>
      </c>
    </row>
    <row r="86" spans="1:17" ht="14.4" customHeight="1" x14ac:dyDescent="0.3">
      <c r="A86" s="436" t="s">
        <v>846</v>
      </c>
      <c r="B86" s="437" t="s">
        <v>699</v>
      </c>
      <c r="C86" s="437" t="s">
        <v>700</v>
      </c>
      <c r="D86" s="437" t="s">
        <v>777</v>
      </c>
      <c r="E86" s="437" t="s">
        <v>778</v>
      </c>
      <c r="F86" s="440">
        <v>4</v>
      </c>
      <c r="G86" s="440">
        <v>652</v>
      </c>
      <c r="H86" s="440">
        <v>3.8579881656804735</v>
      </c>
      <c r="I86" s="440">
        <v>163</v>
      </c>
      <c r="J86" s="440">
        <v>1</v>
      </c>
      <c r="K86" s="440">
        <v>169</v>
      </c>
      <c r="L86" s="440">
        <v>1</v>
      </c>
      <c r="M86" s="440">
        <v>169</v>
      </c>
      <c r="N86" s="440">
        <v>1</v>
      </c>
      <c r="O86" s="440">
        <v>170</v>
      </c>
      <c r="P86" s="509">
        <v>1.0059171597633136</v>
      </c>
      <c r="Q86" s="441">
        <v>170</v>
      </c>
    </row>
    <row r="87" spans="1:17" ht="14.4" customHeight="1" x14ac:dyDescent="0.3">
      <c r="A87" s="436" t="s">
        <v>846</v>
      </c>
      <c r="B87" s="437" t="s">
        <v>699</v>
      </c>
      <c r="C87" s="437" t="s">
        <v>700</v>
      </c>
      <c r="D87" s="437" t="s">
        <v>779</v>
      </c>
      <c r="E87" s="437" t="s">
        <v>780</v>
      </c>
      <c r="F87" s="440"/>
      <c r="G87" s="440"/>
      <c r="H87" s="440"/>
      <c r="I87" s="440"/>
      <c r="J87" s="440">
        <v>1</v>
      </c>
      <c r="K87" s="440">
        <v>29</v>
      </c>
      <c r="L87" s="440">
        <v>1</v>
      </c>
      <c r="M87" s="440">
        <v>29</v>
      </c>
      <c r="N87" s="440"/>
      <c r="O87" s="440"/>
      <c r="P87" s="509"/>
      <c r="Q87" s="441"/>
    </row>
    <row r="88" spans="1:17" ht="14.4" customHeight="1" x14ac:dyDescent="0.3">
      <c r="A88" s="436" t="s">
        <v>846</v>
      </c>
      <c r="B88" s="437" t="s">
        <v>699</v>
      </c>
      <c r="C88" s="437" t="s">
        <v>700</v>
      </c>
      <c r="D88" s="437" t="s">
        <v>781</v>
      </c>
      <c r="E88" s="437" t="s">
        <v>782</v>
      </c>
      <c r="F88" s="440"/>
      <c r="G88" s="440"/>
      <c r="H88" s="440"/>
      <c r="I88" s="440"/>
      <c r="J88" s="440">
        <v>8</v>
      </c>
      <c r="K88" s="440">
        <v>8088</v>
      </c>
      <c r="L88" s="440">
        <v>1</v>
      </c>
      <c r="M88" s="440">
        <v>1011</v>
      </c>
      <c r="N88" s="440"/>
      <c r="O88" s="440"/>
      <c r="P88" s="509"/>
      <c r="Q88" s="441"/>
    </row>
    <row r="89" spans="1:17" ht="14.4" customHeight="1" x14ac:dyDescent="0.3">
      <c r="A89" s="436" t="s">
        <v>846</v>
      </c>
      <c r="B89" s="437" t="s">
        <v>699</v>
      </c>
      <c r="C89" s="437" t="s">
        <v>700</v>
      </c>
      <c r="D89" s="437" t="s">
        <v>783</v>
      </c>
      <c r="E89" s="437" t="s">
        <v>784</v>
      </c>
      <c r="F89" s="440">
        <v>6</v>
      </c>
      <c r="G89" s="440">
        <v>1020</v>
      </c>
      <c r="H89" s="440">
        <v>0.36221590909090912</v>
      </c>
      <c r="I89" s="440">
        <v>170</v>
      </c>
      <c r="J89" s="440">
        <v>16</v>
      </c>
      <c r="K89" s="440">
        <v>2816</v>
      </c>
      <c r="L89" s="440">
        <v>1</v>
      </c>
      <c r="M89" s="440">
        <v>176</v>
      </c>
      <c r="N89" s="440">
        <v>10</v>
      </c>
      <c r="O89" s="440">
        <v>1760</v>
      </c>
      <c r="P89" s="509">
        <v>0.625</v>
      </c>
      <c r="Q89" s="441">
        <v>176</v>
      </c>
    </row>
    <row r="90" spans="1:17" ht="14.4" customHeight="1" x14ac:dyDescent="0.3">
      <c r="A90" s="436" t="s">
        <v>846</v>
      </c>
      <c r="B90" s="437" t="s">
        <v>699</v>
      </c>
      <c r="C90" s="437" t="s">
        <v>700</v>
      </c>
      <c r="D90" s="437" t="s">
        <v>785</v>
      </c>
      <c r="E90" s="437" t="s">
        <v>786</v>
      </c>
      <c r="F90" s="440"/>
      <c r="G90" s="440"/>
      <c r="H90" s="440"/>
      <c r="I90" s="440"/>
      <c r="J90" s="440">
        <v>7</v>
      </c>
      <c r="K90" s="440">
        <v>16058</v>
      </c>
      <c r="L90" s="440">
        <v>1</v>
      </c>
      <c r="M90" s="440">
        <v>2294</v>
      </c>
      <c r="N90" s="440"/>
      <c r="O90" s="440"/>
      <c r="P90" s="509"/>
      <c r="Q90" s="441"/>
    </row>
    <row r="91" spans="1:17" ht="14.4" customHeight="1" x14ac:dyDescent="0.3">
      <c r="A91" s="436" t="s">
        <v>846</v>
      </c>
      <c r="B91" s="437" t="s">
        <v>699</v>
      </c>
      <c r="C91" s="437" t="s">
        <v>700</v>
      </c>
      <c r="D91" s="437" t="s">
        <v>787</v>
      </c>
      <c r="E91" s="437" t="s">
        <v>788</v>
      </c>
      <c r="F91" s="440">
        <v>18</v>
      </c>
      <c r="G91" s="440">
        <v>4446</v>
      </c>
      <c r="H91" s="440">
        <v>0.52827946768060841</v>
      </c>
      <c r="I91" s="440">
        <v>247</v>
      </c>
      <c r="J91" s="440">
        <v>32</v>
      </c>
      <c r="K91" s="440">
        <v>8416</v>
      </c>
      <c r="L91" s="440">
        <v>1</v>
      </c>
      <c r="M91" s="440">
        <v>263</v>
      </c>
      <c r="N91" s="440">
        <v>22</v>
      </c>
      <c r="O91" s="440">
        <v>5808</v>
      </c>
      <c r="P91" s="509">
        <v>0.6901140684410646</v>
      </c>
      <c r="Q91" s="441">
        <v>264</v>
      </c>
    </row>
    <row r="92" spans="1:17" ht="14.4" customHeight="1" x14ac:dyDescent="0.3">
      <c r="A92" s="436" t="s">
        <v>846</v>
      </c>
      <c r="B92" s="437" t="s">
        <v>699</v>
      </c>
      <c r="C92" s="437" t="s">
        <v>700</v>
      </c>
      <c r="D92" s="437" t="s">
        <v>789</v>
      </c>
      <c r="E92" s="437" t="s">
        <v>790</v>
      </c>
      <c r="F92" s="440">
        <v>1</v>
      </c>
      <c r="G92" s="440">
        <v>2012</v>
      </c>
      <c r="H92" s="440">
        <v>0.94460093896713615</v>
      </c>
      <c r="I92" s="440">
        <v>2012</v>
      </c>
      <c r="J92" s="440">
        <v>1</v>
      </c>
      <c r="K92" s="440">
        <v>2130</v>
      </c>
      <c r="L92" s="440">
        <v>1</v>
      </c>
      <c r="M92" s="440">
        <v>2130</v>
      </c>
      <c r="N92" s="440"/>
      <c r="O92" s="440"/>
      <c r="P92" s="509"/>
      <c r="Q92" s="441"/>
    </row>
    <row r="93" spans="1:17" ht="14.4" customHeight="1" x14ac:dyDescent="0.3">
      <c r="A93" s="436" t="s">
        <v>846</v>
      </c>
      <c r="B93" s="437" t="s">
        <v>699</v>
      </c>
      <c r="C93" s="437" t="s">
        <v>700</v>
      </c>
      <c r="D93" s="437" t="s">
        <v>793</v>
      </c>
      <c r="E93" s="437" t="s">
        <v>794</v>
      </c>
      <c r="F93" s="440"/>
      <c r="G93" s="440"/>
      <c r="H93" s="440"/>
      <c r="I93" s="440"/>
      <c r="J93" s="440"/>
      <c r="K93" s="440"/>
      <c r="L93" s="440"/>
      <c r="M93" s="440"/>
      <c r="N93" s="440">
        <v>1</v>
      </c>
      <c r="O93" s="440">
        <v>424</v>
      </c>
      <c r="P93" s="509"/>
      <c r="Q93" s="441">
        <v>424</v>
      </c>
    </row>
    <row r="94" spans="1:17" ht="14.4" customHeight="1" x14ac:dyDescent="0.3">
      <c r="A94" s="436" t="s">
        <v>846</v>
      </c>
      <c r="B94" s="437" t="s">
        <v>699</v>
      </c>
      <c r="C94" s="437" t="s">
        <v>700</v>
      </c>
      <c r="D94" s="437" t="s">
        <v>798</v>
      </c>
      <c r="E94" s="437" t="s">
        <v>799</v>
      </c>
      <c r="F94" s="440">
        <v>4</v>
      </c>
      <c r="G94" s="440">
        <v>20356</v>
      </c>
      <c r="H94" s="440">
        <v>3.9026073619631902</v>
      </c>
      <c r="I94" s="440">
        <v>5089</v>
      </c>
      <c r="J94" s="440">
        <v>1</v>
      </c>
      <c r="K94" s="440">
        <v>5216</v>
      </c>
      <c r="L94" s="440">
        <v>1</v>
      </c>
      <c r="M94" s="440">
        <v>5216</v>
      </c>
      <c r="N94" s="440">
        <v>7</v>
      </c>
      <c r="O94" s="440">
        <v>36540</v>
      </c>
      <c r="P94" s="509">
        <v>7.0053680981595088</v>
      </c>
      <c r="Q94" s="441">
        <v>5220</v>
      </c>
    </row>
    <row r="95" spans="1:17" ht="14.4" customHeight="1" x14ac:dyDescent="0.3">
      <c r="A95" s="436" t="s">
        <v>846</v>
      </c>
      <c r="B95" s="437" t="s">
        <v>699</v>
      </c>
      <c r="C95" s="437" t="s">
        <v>700</v>
      </c>
      <c r="D95" s="437" t="s">
        <v>802</v>
      </c>
      <c r="E95" s="437" t="s">
        <v>803</v>
      </c>
      <c r="F95" s="440">
        <v>1</v>
      </c>
      <c r="G95" s="440">
        <v>269</v>
      </c>
      <c r="H95" s="440"/>
      <c r="I95" s="440">
        <v>269</v>
      </c>
      <c r="J95" s="440"/>
      <c r="K95" s="440"/>
      <c r="L95" s="440"/>
      <c r="M95" s="440"/>
      <c r="N95" s="440"/>
      <c r="O95" s="440"/>
      <c r="P95" s="509"/>
      <c r="Q95" s="441"/>
    </row>
    <row r="96" spans="1:17" ht="14.4" customHeight="1" x14ac:dyDescent="0.3">
      <c r="A96" s="436" t="s">
        <v>846</v>
      </c>
      <c r="B96" s="437" t="s">
        <v>699</v>
      </c>
      <c r="C96" s="437" t="s">
        <v>700</v>
      </c>
      <c r="D96" s="437" t="s">
        <v>804</v>
      </c>
      <c r="E96" s="437" t="s">
        <v>805</v>
      </c>
      <c r="F96" s="440"/>
      <c r="G96" s="440"/>
      <c r="H96" s="440"/>
      <c r="I96" s="440"/>
      <c r="J96" s="440"/>
      <c r="K96" s="440"/>
      <c r="L96" s="440"/>
      <c r="M96" s="440"/>
      <c r="N96" s="440">
        <v>1</v>
      </c>
      <c r="O96" s="440">
        <v>1098</v>
      </c>
      <c r="P96" s="509"/>
      <c r="Q96" s="441">
        <v>1098</v>
      </c>
    </row>
    <row r="97" spans="1:17" ht="14.4" customHeight="1" x14ac:dyDescent="0.3">
      <c r="A97" s="436" t="s">
        <v>846</v>
      </c>
      <c r="B97" s="437" t="s">
        <v>699</v>
      </c>
      <c r="C97" s="437" t="s">
        <v>700</v>
      </c>
      <c r="D97" s="437" t="s">
        <v>806</v>
      </c>
      <c r="E97" s="437" t="s">
        <v>807</v>
      </c>
      <c r="F97" s="440"/>
      <c r="G97" s="440"/>
      <c r="H97" s="440"/>
      <c r="I97" s="440"/>
      <c r="J97" s="440">
        <v>2</v>
      </c>
      <c r="K97" s="440">
        <v>214</v>
      </c>
      <c r="L97" s="440">
        <v>1</v>
      </c>
      <c r="M97" s="440">
        <v>107</v>
      </c>
      <c r="N97" s="440">
        <v>5</v>
      </c>
      <c r="O97" s="440">
        <v>535</v>
      </c>
      <c r="P97" s="509">
        <v>2.5</v>
      </c>
      <c r="Q97" s="441">
        <v>107</v>
      </c>
    </row>
    <row r="98" spans="1:17" ht="14.4" customHeight="1" x14ac:dyDescent="0.3">
      <c r="A98" s="436" t="s">
        <v>846</v>
      </c>
      <c r="B98" s="437" t="s">
        <v>699</v>
      </c>
      <c r="C98" s="437" t="s">
        <v>700</v>
      </c>
      <c r="D98" s="437" t="s">
        <v>808</v>
      </c>
      <c r="E98" s="437" t="s">
        <v>809</v>
      </c>
      <c r="F98" s="440"/>
      <c r="G98" s="440"/>
      <c r="H98" s="440"/>
      <c r="I98" s="440"/>
      <c r="J98" s="440">
        <v>3</v>
      </c>
      <c r="K98" s="440">
        <v>942</v>
      </c>
      <c r="L98" s="440">
        <v>1</v>
      </c>
      <c r="M98" s="440">
        <v>314</v>
      </c>
      <c r="N98" s="440">
        <v>2</v>
      </c>
      <c r="O98" s="440">
        <v>628</v>
      </c>
      <c r="P98" s="509">
        <v>0.66666666666666663</v>
      </c>
      <c r="Q98" s="441">
        <v>314</v>
      </c>
    </row>
    <row r="99" spans="1:17" ht="14.4" customHeight="1" x14ac:dyDescent="0.3">
      <c r="A99" s="436" t="s">
        <v>849</v>
      </c>
      <c r="B99" s="437" t="s">
        <v>699</v>
      </c>
      <c r="C99" s="437" t="s">
        <v>700</v>
      </c>
      <c r="D99" s="437" t="s">
        <v>850</v>
      </c>
      <c r="E99" s="437" t="s">
        <v>851</v>
      </c>
      <c r="F99" s="440"/>
      <c r="G99" s="440"/>
      <c r="H99" s="440"/>
      <c r="I99" s="440"/>
      <c r="J99" s="440">
        <v>1</v>
      </c>
      <c r="K99" s="440">
        <v>231</v>
      </c>
      <c r="L99" s="440">
        <v>1</v>
      </c>
      <c r="M99" s="440">
        <v>231</v>
      </c>
      <c r="N99" s="440"/>
      <c r="O99" s="440"/>
      <c r="P99" s="509"/>
      <c r="Q99" s="441"/>
    </row>
    <row r="100" spans="1:17" ht="14.4" customHeight="1" x14ac:dyDescent="0.3">
      <c r="A100" s="436" t="s">
        <v>849</v>
      </c>
      <c r="B100" s="437" t="s">
        <v>699</v>
      </c>
      <c r="C100" s="437" t="s">
        <v>700</v>
      </c>
      <c r="D100" s="437" t="s">
        <v>701</v>
      </c>
      <c r="E100" s="437" t="s">
        <v>702</v>
      </c>
      <c r="F100" s="440">
        <v>1072</v>
      </c>
      <c r="G100" s="440">
        <v>57888</v>
      </c>
      <c r="H100" s="440">
        <v>0.6397877984084881</v>
      </c>
      <c r="I100" s="440">
        <v>54</v>
      </c>
      <c r="J100" s="440">
        <v>1560</v>
      </c>
      <c r="K100" s="440">
        <v>90480</v>
      </c>
      <c r="L100" s="440">
        <v>1</v>
      </c>
      <c r="M100" s="440">
        <v>58</v>
      </c>
      <c r="N100" s="440">
        <v>898</v>
      </c>
      <c r="O100" s="440">
        <v>52084</v>
      </c>
      <c r="P100" s="509">
        <v>0.57564102564102559</v>
      </c>
      <c r="Q100" s="441">
        <v>58</v>
      </c>
    </row>
    <row r="101" spans="1:17" ht="14.4" customHeight="1" x14ac:dyDescent="0.3">
      <c r="A101" s="436" t="s">
        <v>849</v>
      </c>
      <c r="B101" s="437" t="s">
        <v>699</v>
      </c>
      <c r="C101" s="437" t="s">
        <v>700</v>
      </c>
      <c r="D101" s="437" t="s">
        <v>703</v>
      </c>
      <c r="E101" s="437" t="s">
        <v>704</v>
      </c>
      <c r="F101" s="440">
        <v>756</v>
      </c>
      <c r="G101" s="440">
        <v>92988</v>
      </c>
      <c r="H101" s="440">
        <v>0.75194074265752364</v>
      </c>
      <c r="I101" s="440">
        <v>123</v>
      </c>
      <c r="J101" s="440">
        <v>944</v>
      </c>
      <c r="K101" s="440">
        <v>123664</v>
      </c>
      <c r="L101" s="440">
        <v>1</v>
      </c>
      <c r="M101" s="440">
        <v>131</v>
      </c>
      <c r="N101" s="440">
        <v>678</v>
      </c>
      <c r="O101" s="440">
        <v>88818</v>
      </c>
      <c r="P101" s="509">
        <v>0.71822033898305082</v>
      </c>
      <c r="Q101" s="441">
        <v>131</v>
      </c>
    </row>
    <row r="102" spans="1:17" ht="14.4" customHeight="1" x14ac:dyDescent="0.3">
      <c r="A102" s="436" t="s">
        <v>849</v>
      </c>
      <c r="B102" s="437" t="s">
        <v>699</v>
      </c>
      <c r="C102" s="437" t="s">
        <v>700</v>
      </c>
      <c r="D102" s="437" t="s">
        <v>705</v>
      </c>
      <c r="E102" s="437" t="s">
        <v>706</v>
      </c>
      <c r="F102" s="440">
        <v>17</v>
      </c>
      <c r="G102" s="440">
        <v>3009</v>
      </c>
      <c r="H102" s="440">
        <v>0.79603174603174598</v>
      </c>
      <c r="I102" s="440">
        <v>177</v>
      </c>
      <c r="J102" s="440">
        <v>20</v>
      </c>
      <c r="K102" s="440">
        <v>3780</v>
      </c>
      <c r="L102" s="440">
        <v>1</v>
      </c>
      <c r="M102" s="440">
        <v>189</v>
      </c>
      <c r="N102" s="440">
        <v>19</v>
      </c>
      <c r="O102" s="440">
        <v>3591</v>
      </c>
      <c r="P102" s="509">
        <v>0.95</v>
      </c>
      <c r="Q102" s="441">
        <v>189</v>
      </c>
    </row>
    <row r="103" spans="1:17" ht="14.4" customHeight="1" x14ac:dyDescent="0.3">
      <c r="A103" s="436" t="s">
        <v>849</v>
      </c>
      <c r="B103" s="437" t="s">
        <v>699</v>
      </c>
      <c r="C103" s="437" t="s">
        <v>700</v>
      </c>
      <c r="D103" s="437" t="s">
        <v>709</v>
      </c>
      <c r="E103" s="437" t="s">
        <v>710</v>
      </c>
      <c r="F103" s="440">
        <v>230</v>
      </c>
      <c r="G103" s="440">
        <v>88320</v>
      </c>
      <c r="H103" s="440">
        <v>0.60278460278460277</v>
      </c>
      <c r="I103" s="440">
        <v>384</v>
      </c>
      <c r="J103" s="440">
        <v>360</v>
      </c>
      <c r="K103" s="440">
        <v>146520</v>
      </c>
      <c r="L103" s="440">
        <v>1</v>
      </c>
      <c r="M103" s="440">
        <v>407</v>
      </c>
      <c r="N103" s="440">
        <v>285</v>
      </c>
      <c r="O103" s="440">
        <v>116280</v>
      </c>
      <c r="P103" s="509">
        <v>0.79361179361179357</v>
      </c>
      <c r="Q103" s="441">
        <v>408</v>
      </c>
    </row>
    <row r="104" spans="1:17" ht="14.4" customHeight="1" x14ac:dyDescent="0.3">
      <c r="A104" s="436" t="s">
        <v>849</v>
      </c>
      <c r="B104" s="437" t="s">
        <v>699</v>
      </c>
      <c r="C104" s="437" t="s">
        <v>700</v>
      </c>
      <c r="D104" s="437" t="s">
        <v>711</v>
      </c>
      <c r="E104" s="437" t="s">
        <v>712</v>
      </c>
      <c r="F104" s="440">
        <v>250</v>
      </c>
      <c r="G104" s="440">
        <v>43000</v>
      </c>
      <c r="H104" s="440">
        <v>1.2194084451124407</v>
      </c>
      <c r="I104" s="440">
        <v>172</v>
      </c>
      <c r="J104" s="440">
        <v>197</v>
      </c>
      <c r="K104" s="440">
        <v>35263</v>
      </c>
      <c r="L104" s="440">
        <v>1</v>
      </c>
      <c r="M104" s="440">
        <v>179</v>
      </c>
      <c r="N104" s="440">
        <v>210</v>
      </c>
      <c r="O104" s="440">
        <v>37800</v>
      </c>
      <c r="P104" s="509">
        <v>1.0719450982616341</v>
      </c>
      <c r="Q104" s="441">
        <v>180</v>
      </c>
    </row>
    <row r="105" spans="1:17" ht="14.4" customHeight="1" x14ac:dyDescent="0.3">
      <c r="A105" s="436" t="s">
        <v>849</v>
      </c>
      <c r="B105" s="437" t="s">
        <v>699</v>
      </c>
      <c r="C105" s="437" t="s">
        <v>700</v>
      </c>
      <c r="D105" s="437" t="s">
        <v>715</v>
      </c>
      <c r="E105" s="437" t="s">
        <v>716</v>
      </c>
      <c r="F105" s="440">
        <v>95</v>
      </c>
      <c r="G105" s="440">
        <v>30590</v>
      </c>
      <c r="H105" s="440">
        <v>3.0437810945273633</v>
      </c>
      <c r="I105" s="440">
        <v>322</v>
      </c>
      <c r="J105" s="440">
        <v>30</v>
      </c>
      <c r="K105" s="440">
        <v>10050</v>
      </c>
      <c r="L105" s="440">
        <v>1</v>
      </c>
      <c r="M105" s="440">
        <v>335</v>
      </c>
      <c r="N105" s="440">
        <v>67</v>
      </c>
      <c r="O105" s="440">
        <v>22512</v>
      </c>
      <c r="P105" s="509">
        <v>2.2400000000000002</v>
      </c>
      <c r="Q105" s="441">
        <v>336</v>
      </c>
    </row>
    <row r="106" spans="1:17" ht="14.4" customHeight="1" x14ac:dyDescent="0.3">
      <c r="A106" s="436" t="s">
        <v>849</v>
      </c>
      <c r="B106" s="437" t="s">
        <v>699</v>
      </c>
      <c r="C106" s="437" t="s">
        <v>700</v>
      </c>
      <c r="D106" s="437" t="s">
        <v>719</v>
      </c>
      <c r="E106" s="437" t="s">
        <v>720</v>
      </c>
      <c r="F106" s="440">
        <v>693</v>
      </c>
      <c r="G106" s="440">
        <v>236313</v>
      </c>
      <c r="H106" s="440">
        <v>0.85064649897049716</v>
      </c>
      <c r="I106" s="440">
        <v>341</v>
      </c>
      <c r="J106" s="440">
        <v>796</v>
      </c>
      <c r="K106" s="440">
        <v>277804</v>
      </c>
      <c r="L106" s="440">
        <v>1</v>
      </c>
      <c r="M106" s="440">
        <v>349</v>
      </c>
      <c r="N106" s="440">
        <v>843</v>
      </c>
      <c r="O106" s="440">
        <v>294207</v>
      </c>
      <c r="P106" s="509">
        <v>1.0590452261306533</v>
      </c>
      <c r="Q106" s="441">
        <v>349</v>
      </c>
    </row>
    <row r="107" spans="1:17" ht="14.4" customHeight="1" x14ac:dyDescent="0.3">
      <c r="A107" s="436" t="s">
        <v>849</v>
      </c>
      <c r="B107" s="437" t="s">
        <v>699</v>
      </c>
      <c r="C107" s="437" t="s">
        <v>700</v>
      </c>
      <c r="D107" s="437" t="s">
        <v>727</v>
      </c>
      <c r="E107" s="437" t="s">
        <v>728</v>
      </c>
      <c r="F107" s="440">
        <v>85</v>
      </c>
      <c r="G107" s="440">
        <v>9265</v>
      </c>
      <c r="H107" s="440">
        <v>0.65990028490028485</v>
      </c>
      <c r="I107" s="440">
        <v>109</v>
      </c>
      <c r="J107" s="440">
        <v>120</v>
      </c>
      <c r="K107" s="440">
        <v>14040</v>
      </c>
      <c r="L107" s="440">
        <v>1</v>
      </c>
      <c r="M107" s="440">
        <v>117</v>
      </c>
      <c r="N107" s="440">
        <v>89</v>
      </c>
      <c r="O107" s="440">
        <v>10413</v>
      </c>
      <c r="P107" s="509">
        <v>0.7416666666666667</v>
      </c>
      <c r="Q107" s="441">
        <v>117</v>
      </c>
    </row>
    <row r="108" spans="1:17" ht="14.4" customHeight="1" x14ac:dyDescent="0.3">
      <c r="A108" s="436" t="s">
        <v>849</v>
      </c>
      <c r="B108" s="437" t="s">
        <v>699</v>
      </c>
      <c r="C108" s="437" t="s">
        <v>700</v>
      </c>
      <c r="D108" s="437" t="s">
        <v>731</v>
      </c>
      <c r="E108" s="437" t="s">
        <v>732</v>
      </c>
      <c r="F108" s="440">
        <v>3</v>
      </c>
      <c r="G108" s="440">
        <v>1128</v>
      </c>
      <c r="H108" s="440">
        <v>0.41638981173864897</v>
      </c>
      <c r="I108" s="440">
        <v>376</v>
      </c>
      <c r="J108" s="440">
        <v>7</v>
      </c>
      <c r="K108" s="440">
        <v>2709</v>
      </c>
      <c r="L108" s="440">
        <v>1</v>
      </c>
      <c r="M108" s="440">
        <v>387</v>
      </c>
      <c r="N108" s="440">
        <v>3</v>
      </c>
      <c r="O108" s="440">
        <v>1173</v>
      </c>
      <c r="P108" s="509">
        <v>0.43300110741971209</v>
      </c>
      <c r="Q108" s="441">
        <v>391</v>
      </c>
    </row>
    <row r="109" spans="1:17" ht="14.4" customHeight="1" x14ac:dyDescent="0.3">
      <c r="A109" s="436" t="s">
        <v>849</v>
      </c>
      <c r="B109" s="437" t="s">
        <v>699</v>
      </c>
      <c r="C109" s="437" t="s">
        <v>700</v>
      </c>
      <c r="D109" s="437" t="s">
        <v>733</v>
      </c>
      <c r="E109" s="437" t="s">
        <v>734</v>
      </c>
      <c r="F109" s="440">
        <v>74</v>
      </c>
      <c r="G109" s="440">
        <v>2738</v>
      </c>
      <c r="H109" s="440">
        <v>0.71339239187076597</v>
      </c>
      <c r="I109" s="440">
        <v>37</v>
      </c>
      <c r="J109" s="440">
        <v>101</v>
      </c>
      <c r="K109" s="440">
        <v>3838</v>
      </c>
      <c r="L109" s="440">
        <v>1</v>
      </c>
      <c r="M109" s="440">
        <v>38</v>
      </c>
      <c r="N109" s="440">
        <v>88</v>
      </c>
      <c r="O109" s="440">
        <v>3344</v>
      </c>
      <c r="P109" s="509">
        <v>0.87128712871287128</v>
      </c>
      <c r="Q109" s="441">
        <v>38</v>
      </c>
    </row>
    <row r="110" spans="1:17" ht="14.4" customHeight="1" x14ac:dyDescent="0.3">
      <c r="A110" s="436" t="s">
        <v>849</v>
      </c>
      <c r="B110" s="437" t="s">
        <v>699</v>
      </c>
      <c r="C110" s="437" t="s">
        <v>700</v>
      </c>
      <c r="D110" s="437" t="s">
        <v>737</v>
      </c>
      <c r="E110" s="437" t="s">
        <v>738</v>
      </c>
      <c r="F110" s="440">
        <v>3</v>
      </c>
      <c r="G110" s="440">
        <v>2028</v>
      </c>
      <c r="H110" s="440">
        <v>0.41152597402597402</v>
      </c>
      <c r="I110" s="440">
        <v>676</v>
      </c>
      <c r="J110" s="440">
        <v>7</v>
      </c>
      <c r="K110" s="440">
        <v>4928</v>
      </c>
      <c r="L110" s="440">
        <v>1</v>
      </c>
      <c r="M110" s="440">
        <v>704</v>
      </c>
      <c r="N110" s="440">
        <v>3</v>
      </c>
      <c r="O110" s="440">
        <v>2115</v>
      </c>
      <c r="P110" s="509">
        <v>0.42918019480519481</v>
      </c>
      <c r="Q110" s="441">
        <v>705</v>
      </c>
    </row>
    <row r="111" spans="1:17" ht="14.4" customHeight="1" x14ac:dyDescent="0.3">
      <c r="A111" s="436" t="s">
        <v>849</v>
      </c>
      <c r="B111" s="437" t="s">
        <v>699</v>
      </c>
      <c r="C111" s="437" t="s">
        <v>700</v>
      </c>
      <c r="D111" s="437" t="s">
        <v>741</v>
      </c>
      <c r="E111" s="437" t="s">
        <v>742</v>
      </c>
      <c r="F111" s="440">
        <v>431</v>
      </c>
      <c r="G111" s="440">
        <v>122835</v>
      </c>
      <c r="H111" s="440">
        <v>0.66567133443163096</v>
      </c>
      <c r="I111" s="440">
        <v>285</v>
      </c>
      <c r="J111" s="440">
        <v>607</v>
      </c>
      <c r="K111" s="440">
        <v>184528</v>
      </c>
      <c r="L111" s="440">
        <v>1</v>
      </c>
      <c r="M111" s="440">
        <v>304</v>
      </c>
      <c r="N111" s="440">
        <v>716</v>
      </c>
      <c r="O111" s="440">
        <v>218380</v>
      </c>
      <c r="P111" s="509">
        <v>1.1834518338680309</v>
      </c>
      <c r="Q111" s="441">
        <v>305</v>
      </c>
    </row>
    <row r="112" spans="1:17" ht="14.4" customHeight="1" x14ac:dyDescent="0.3">
      <c r="A112" s="436" t="s">
        <v>849</v>
      </c>
      <c r="B112" s="437" t="s">
        <v>699</v>
      </c>
      <c r="C112" s="437" t="s">
        <v>700</v>
      </c>
      <c r="D112" s="437" t="s">
        <v>745</v>
      </c>
      <c r="E112" s="437" t="s">
        <v>746</v>
      </c>
      <c r="F112" s="440">
        <v>424</v>
      </c>
      <c r="G112" s="440">
        <v>195888</v>
      </c>
      <c r="H112" s="440">
        <v>0.69082650340673446</v>
      </c>
      <c r="I112" s="440">
        <v>462</v>
      </c>
      <c r="J112" s="440">
        <v>574</v>
      </c>
      <c r="K112" s="440">
        <v>283556</v>
      </c>
      <c r="L112" s="440">
        <v>1</v>
      </c>
      <c r="M112" s="440">
        <v>494</v>
      </c>
      <c r="N112" s="440">
        <v>544</v>
      </c>
      <c r="O112" s="440">
        <v>268736</v>
      </c>
      <c r="P112" s="509">
        <v>0.94773519163763065</v>
      </c>
      <c r="Q112" s="441">
        <v>494</v>
      </c>
    </row>
    <row r="113" spans="1:17" ht="14.4" customHeight="1" x14ac:dyDescent="0.3">
      <c r="A113" s="436" t="s">
        <v>849</v>
      </c>
      <c r="B113" s="437" t="s">
        <v>699</v>
      </c>
      <c r="C113" s="437" t="s">
        <v>700</v>
      </c>
      <c r="D113" s="437" t="s">
        <v>747</v>
      </c>
      <c r="E113" s="437" t="s">
        <v>748</v>
      </c>
      <c r="F113" s="440">
        <v>722</v>
      </c>
      <c r="G113" s="440">
        <v>257032</v>
      </c>
      <c r="H113" s="440">
        <v>0.75426827478944747</v>
      </c>
      <c r="I113" s="440">
        <v>356</v>
      </c>
      <c r="J113" s="440">
        <v>921</v>
      </c>
      <c r="K113" s="440">
        <v>340770</v>
      </c>
      <c r="L113" s="440">
        <v>1</v>
      </c>
      <c r="M113" s="440">
        <v>370</v>
      </c>
      <c r="N113" s="440">
        <v>1009</v>
      </c>
      <c r="O113" s="440">
        <v>373330</v>
      </c>
      <c r="P113" s="509">
        <v>1.0955483170466884</v>
      </c>
      <c r="Q113" s="441">
        <v>370</v>
      </c>
    </row>
    <row r="114" spans="1:17" ht="14.4" customHeight="1" x14ac:dyDescent="0.3">
      <c r="A114" s="436" t="s">
        <v>849</v>
      </c>
      <c r="B114" s="437" t="s">
        <v>699</v>
      </c>
      <c r="C114" s="437" t="s">
        <v>700</v>
      </c>
      <c r="D114" s="437" t="s">
        <v>749</v>
      </c>
      <c r="E114" s="437" t="s">
        <v>750</v>
      </c>
      <c r="F114" s="440">
        <v>1</v>
      </c>
      <c r="G114" s="440">
        <v>2917</v>
      </c>
      <c r="H114" s="440"/>
      <c r="I114" s="440">
        <v>2917</v>
      </c>
      <c r="J114" s="440"/>
      <c r="K114" s="440"/>
      <c r="L114" s="440"/>
      <c r="M114" s="440"/>
      <c r="N114" s="440"/>
      <c r="O114" s="440"/>
      <c r="P114" s="509"/>
      <c r="Q114" s="441"/>
    </row>
    <row r="115" spans="1:17" ht="14.4" customHeight="1" x14ac:dyDescent="0.3">
      <c r="A115" s="436" t="s">
        <v>849</v>
      </c>
      <c r="B115" s="437" t="s">
        <v>699</v>
      </c>
      <c r="C115" s="437" t="s">
        <v>700</v>
      </c>
      <c r="D115" s="437" t="s">
        <v>751</v>
      </c>
      <c r="E115" s="437" t="s">
        <v>752</v>
      </c>
      <c r="F115" s="440"/>
      <c r="G115" s="440"/>
      <c r="H115" s="440"/>
      <c r="I115" s="440"/>
      <c r="J115" s="440">
        <v>2</v>
      </c>
      <c r="K115" s="440">
        <v>25586</v>
      </c>
      <c r="L115" s="440">
        <v>1</v>
      </c>
      <c r="M115" s="440">
        <v>12793</v>
      </c>
      <c r="N115" s="440"/>
      <c r="O115" s="440"/>
      <c r="P115" s="509"/>
      <c r="Q115" s="441"/>
    </row>
    <row r="116" spans="1:17" ht="14.4" customHeight="1" x14ac:dyDescent="0.3">
      <c r="A116" s="436" t="s">
        <v>849</v>
      </c>
      <c r="B116" s="437" t="s">
        <v>699</v>
      </c>
      <c r="C116" s="437" t="s">
        <v>700</v>
      </c>
      <c r="D116" s="437" t="s">
        <v>753</v>
      </c>
      <c r="E116" s="437" t="s">
        <v>754</v>
      </c>
      <c r="F116" s="440">
        <v>17</v>
      </c>
      <c r="G116" s="440">
        <v>1785</v>
      </c>
      <c r="H116" s="440">
        <v>1.7867867867867868</v>
      </c>
      <c r="I116" s="440">
        <v>105</v>
      </c>
      <c r="J116" s="440">
        <v>9</v>
      </c>
      <c r="K116" s="440">
        <v>999</v>
      </c>
      <c r="L116" s="440">
        <v>1</v>
      </c>
      <c r="M116" s="440">
        <v>111</v>
      </c>
      <c r="N116" s="440">
        <v>2</v>
      </c>
      <c r="O116" s="440">
        <v>222</v>
      </c>
      <c r="P116" s="509">
        <v>0.22222222222222221</v>
      </c>
      <c r="Q116" s="441">
        <v>111</v>
      </c>
    </row>
    <row r="117" spans="1:17" ht="14.4" customHeight="1" x14ac:dyDescent="0.3">
      <c r="A117" s="436" t="s">
        <v>849</v>
      </c>
      <c r="B117" s="437" t="s">
        <v>699</v>
      </c>
      <c r="C117" s="437" t="s">
        <v>700</v>
      </c>
      <c r="D117" s="437" t="s">
        <v>755</v>
      </c>
      <c r="E117" s="437" t="s">
        <v>756</v>
      </c>
      <c r="F117" s="440">
        <v>21</v>
      </c>
      <c r="G117" s="440">
        <v>2457</v>
      </c>
      <c r="H117" s="440">
        <v>0.59563636363636363</v>
      </c>
      <c r="I117" s="440">
        <v>117</v>
      </c>
      <c r="J117" s="440">
        <v>33</v>
      </c>
      <c r="K117" s="440">
        <v>4125</v>
      </c>
      <c r="L117" s="440">
        <v>1</v>
      </c>
      <c r="M117" s="440">
        <v>125</v>
      </c>
      <c r="N117" s="440">
        <v>23</v>
      </c>
      <c r="O117" s="440">
        <v>2875</v>
      </c>
      <c r="P117" s="509">
        <v>0.69696969696969702</v>
      </c>
      <c r="Q117" s="441">
        <v>125</v>
      </c>
    </row>
    <row r="118" spans="1:17" ht="14.4" customHeight="1" x14ac:dyDescent="0.3">
      <c r="A118" s="436" t="s">
        <v>849</v>
      </c>
      <c r="B118" s="437" t="s">
        <v>699</v>
      </c>
      <c r="C118" s="437" t="s">
        <v>700</v>
      </c>
      <c r="D118" s="437" t="s">
        <v>757</v>
      </c>
      <c r="E118" s="437" t="s">
        <v>758</v>
      </c>
      <c r="F118" s="440">
        <v>150</v>
      </c>
      <c r="G118" s="440">
        <v>69450</v>
      </c>
      <c r="H118" s="440">
        <v>0.46000993541977148</v>
      </c>
      <c r="I118" s="440">
        <v>463</v>
      </c>
      <c r="J118" s="440">
        <v>305</v>
      </c>
      <c r="K118" s="440">
        <v>150975</v>
      </c>
      <c r="L118" s="440">
        <v>1</v>
      </c>
      <c r="M118" s="440">
        <v>495</v>
      </c>
      <c r="N118" s="440">
        <v>178</v>
      </c>
      <c r="O118" s="440">
        <v>88110</v>
      </c>
      <c r="P118" s="509">
        <v>0.58360655737704914</v>
      </c>
      <c r="Q118" s="441">
        <v>495</v>
      </c>
    </row>
    <row r="119" spans="1:17" ht="14.4" customHeight="1" x14ac:dyDescent="0.3">
      <c r="A119" s="436" t="s">
        <v>849</v>
      </c>
      <c r="B119" s="437" t="s">
        <v>699</v>
      </c>
      <c r="C119" s="437" t="s">
        <v>700</v>
      </c>
      <c r="D119" s="437" t="s">
        <v>759</v>
      </c>
      <c r="E119" s="437" t="s">
        <v>760</v>
      </c>
      <c r="F119" s="440">
        <v>4</v>
      </c>
      <c r="G119" s="440">
        <v>5072</v>
      </c>
      <c r="H119" s="440">
        <v>1.9766173031956353</v>
      </c>
      <c r="I119" s="440">
        <v>1268</v>
      </c>
      <c r="J119" s="440">
        <v>2</v>
      </c>
      <c r="K119" s="440">
        <v>2566</v>
      </c>
      <c r="L119" s="440">
        <v>1</v>
      </c>
      <c r="M119" s="440">
        <v>1283</v>
      </c>
      <c r="N119" s="440">
        <v>4</v>
      </c>
      <c r="O119" s="440">
        <v>5140</v>
      </c>
      <c r="P119" s="509">
        <v>2.0031176929072485</v>
      </c>
      <c r="Q119" s="441">
        <v>1285</v>
      </c>
    </row>
    <row r="120" spans="1:17" ht="14.4" customHeight="1" x14ac:dyDescent="0.3">
      <c r="A120" s="436" t="s">
        <v>849</v>
      </c>
      <c r="B120" s="437" t="s">
        <v>699</v>
      </c>
      <c r="C120" s="437" t="s">
        <v>700</v>
      </c>
      <c r="D120" s="437" t="s">
        <v>761</v>
      </c>
      <c r="E120" s="437" t="s">
        <v>762</v>
      </c>
      <c r="F120" s="440">
        <v>39</v>
      </c>
      <c r="G120" s="440">
        <v>17043</v>
      </c>
      <c r="H120" s="440">
        <v>1.7797619047619047</v>
      </c>
      <c r="I120" s="440">
        <v>437</v>
      </c>
      <c r="J120" s="440">
        <v>21</v>
      </c>
      <c r="K120" s="440">
        <v>9576</v>
      </c>
      <c r="L120" s="440">
        <v>1</v>
      </c>
      <c r="M120" s="440">
        <v>456</v>
      </c>
      <c r="N120" s="440">
        <v>12</v>
      </c>
      <c r="O120" s="440">
        <v>5472</v>
      </c>
      <c r="P120" s="509">
        <v>0.5714285714285714</v>
      </c>
      <c r="Q120" s="441">
        <v>456</v>
      </c>
    </row>
    <row r="121" spans="1:17" ht="14.4" customHeight="1" x14ac:dyDescent="0.3">
      <c r="A121" s="436" t="s">
        <v>849</v>
      </c>
      <c r="B121" s="437" t="s">
        <v>699</v>
      </c>
      <c r="C121" s="437" t="s">
        <v>700</v>
      </c>
      <c r="D121" s="437" t="s">
        <v>763</v>
      </c>
      <c r="E121" s="437" t="s">
        <v>764</v>
      </c>
      <c r="F121" s="440">
        <v>92</v>
      </c>
      <c r="G121" s="440">
        <v>4968</v>
      </c>
      <c r="H121" s="440">
        <v>1.1896551724137931</v>
      </c>
      <c r="I121" s="440">
        <v>54</v>
      </c>
      <c r="J121" s="440">
        <v>72</v>
      </c>
      <c r="K121" s="440">
        <v>4176</v>
      </c>
      <c r="L121" s="440">
        <v>1</v>
      </c>
      <c r="M121" s="440">
        <v>58</v>
      </c>
      <c r="N121" s="440">
        <v>64</v>
      </c>
      <c r="O121" s="440">
        <v>3712</v>
      </c>
      <c r="P121" s="509">
        <v>0.88888888888888884</v>
      </c>
      <c r="Q121" s="441">
        <v>58</v>
      </c>
    </row>
    <row r="122" spans="1:17" ht="14.4" customHeight="1" x14ac:dyDescent="0.3">
      <c r="A122" s="436" t="s">
        <v>849</v>
      </c>
      <c r="B122" s="437" t="s">
        <v>699</v>
      </c>
      <c r="C122" s="437" t="s">
        <v>700</v>
      </c>
      <c r="D122" s="437" t="s">
        <v>765</v>
      </c>
      <c r="E122" s="437" t="s">
        <v>766</v>
      </c>
      <c r="F122" s="440">
        <v>4</v>
      </c>
      <c r="G122" s="440">
        <v>8688</v>
      </c>
      <c r="H122" s="440">
        <v>0.44423991409725416</v>
      </c>
      <c r="I122" s="440">
        <v>2172</v>
      </c>
      <c r="J122" s="440">
        <v>9</v>
      </c>
      <c r="K122" s="440">
        <v>19557</v>
      </c>
      <c r="L122" s="440">
        <v>1</v>
      </c>
      <c r="M122" s="440">
        <v>2173</v>
      </c>
      <c r="N122" s="440">
        <v>59</v>
      </c>
      <c r="O122" s="440">
        <v>128207</v>
      </c>
      <c r="P122" s="509">
        <v>6.5555555555555554</v>
      </c>
      <c r="Q122" s="441">
        <v>2173</v>
      </c>
    </row>
    <row r="123" spans="1:17" ht="14.4" customHeight="1" x14ac:dyDescent="0.3">
      <c r="A123" s="436" t="s">
        <v>849</v>
      </c>
      <c r="B123" s="437" t="s">
        <v>699</v>
      </c>
      <c r="C123" s="437" t="s">
        <v>700</v>
      </c>
      <c r="D123" s="437" t="s">
        <v>771</v>
      </c>
      <c r="E123" s="437" t="s">
        <v>772</v>
      </c>
      <c r="F123" s="440">
        <v>3047</v>
      </c>
      <c r="G123" s="440">
        <v>514943</v>
      </c>
      <c r="H123" s="440">
        <v>0.69943699276715676</v>
      </c>
      <c r="I123" s="440">
        <v>169</v>
      </c>
      <c r="J123" s="440">
        <v>4207</v>
      </c>
      <c r="K123" s="440">
        <v>736225</v>
      </c>
      <c r="L123" s="440">
        <v>1</v>
      </c>
      <c r="M123" s="440">
        <v>175</v>
      </c>
      <c r="N123" s="440">
        <v>4549</v>
      </c>
      <c r="O123" s="440">
        <v>800624</v>
      </c>
      <c r="P123" s="509">
        <v>1.0874719005738736</v>
      </c>
      <c r="Q123" s="441">
        <v>176</v>
      </c>
    </row>
    <row r="124" spans="1:17" ht="14.4" customHeight="1" x14ac:dyDescent="0.3">
      <c r="A124" s="436" t="s">
        <v>849</v>
      </c>
      <c r="B124" s="437" t="s">
        <v>699</v>
      </c>
      <c r="C124" s="437" t="s">
        <v>700</v>
      </c>
      <c r="D124" s="437" t="s">
        <v>773</v>
      </c>
      <c r="E124" s="437" t="s">
        <v>774</v>
      </c>
      <c r="F124" s="440">
        <v>11</v>
      </c>
      <c r="G124" s="440">
        <v>891</v>
      </c>
      <c r="H124" s="440">
        <v>0.74873949579831933</v>
      </c>
      <c r="I124" s="440">
        <v>81</v>
      </c>
      <c r="J124" s="440">
        <v>14</v>
      </c>
      <c r="K124" s="440">
        <v>1190</v>
      </c>
      <c r="L124" s="440">
        <v>1</v>
      </c>
      <c r="M124" s="440">
        <v>85</v>
      </c>
      <c r="N124" s="440">
        <v>6</v>
      </c>
      <c r="O124" s="440">
        <v>510</v>
      </c>
      <c r="P124" s="509">
        <v>0.42857142857142855</v>
      </c>
      <c r="Q124" s="441">
        <v>85</v>
      </c>
    </row>
    <row r="125" spans="1:17" ht="14.4" customHeight="1" x14ac:dyDescent="0.3">
      <c r="A125" s="436" t="s">
        <v>849</v>
      </c>
      <c r="B125" s="437" t="s">
        <v>699</v>
      </c>
      <c r="C125" s="437" t="s">
        <v>700</v>
      </c>
      <c r="D125" s="437" t="s">
        <v>775</v>
      </c>
      <c r="E125" s="437" t="s">
        <v>776</v>
      </c>
      <c r="F125" s="440">
        <v>36</v>
      </c>
      <c r="G125" s="440">
        <v>5976</v>
      </c>
      <c r="H125" s="440">
        <v>0.68516395322173818</v>
      </c>
      <c r="I125" s="440">
        <v>166</v>
      </c>
      <c r="J125" s="440">
        <v>49</v>
      </c>
      <c r="K125" s="440">
        <v>8722</v>
      </c>
      <c r="L125" s="440">
        <v>1</v>
      </c>
      <c r="M125" s="440">
        <v>178</v>
      </c>
      <c r="N125" s="440">
        <v>39</v>
      </c>
      <c r="O125" s="440">
        <v>6942</v>
      </c>
      <c r="P125" s="509">
        <v>0.79591836734693877</v>
      </c>
      <c r="Q125" s="441">
        <v>178</v>
      </c>
    </row>
    <row r="126" spans="1:17" ht="14.4" customHeight="1" x14ac:dyDescent="0.3">
      <c r="A126" s="436" t="s">
        <v>849</v>
      </c>
      <c r="B126" s="437" t="s">
        <v>699</v>
      </c>
      <c r="C126" s="437" t="s">
        <v>700</v>
      </c>
      <c r="D126" s="437" t="s">
        <v>777</v>
      </c>
      <c r="E126" s="437" t="s">
        <v>778</v>
      </c>
      <c r="F126" s="440">
        <v>3</v>
      </c>
      <c r="G126" s="440">
        <v>489</v>
      </c>
      <c r="H126" s="440">
        <v>0.57869822485207101</v>
      </c>
      <c r="I126" s="440">
        <v>163</v>
      </c>
      <c r="J126" s="440">
        <v>5</v>
      </c>
      <c r="K126" s="440">
        <v>845</v>
      </c>
      <c r="L126" s="440">
        <v>1</v>
      </c>
      <c r="M126" s="440">
        <v>169</v>
      </c>
      <c r="N126" s="440">
        <v>11</v>
      </c>
      <c r="O126" s="440">
        <v>1870</v>
      </c>
      <c r="P126" s="509">
        <v>2.2130177514792901</v>
      </c>
      <c r="Q126" s="441">
        <v>170</v>
      </c>
    </row>
    <row r="127" spans="1:17" ht="14.4" customHeight="1" x14ac:dyDescent="0.3">
      <c r="A127" s="436" t="s">
        <v>849</v>
      </c>
      <c r="B127" s="437" t="s">
        <v>699</v>
      </c>
      <c r="C127" s="437" t="s">
        <v>700</v>
      </c>
      <c r="D127" s="437" t="s">
        <v>781</v>
      </c>
      <c r="E127" s="437" t="s">
        <v>782</v>
      </c>
      <c r="F127" s="440">
        <v>10</v>
      </c>
      <c r="G127" s="440">
        <v>10080</v>
      </c>
      <c r="H127" s="440">
        <v>1.1078140454995054</v>
      </c>
      <c r="I127" s="440">
        <v>1008</v>
      </c>
      <c r="J127" s="440">
        <v>9</v>
      </c>
      <c r="K127" s="440">
        <v>9099</v>
      </c>
      <c r="L127" s="440">
        <v>1</v>
      </c>
      <c r="M127" s="440">
        <v>1011</v>
      </c>
      <c r="N127" s="440">
        <v>18</v>
      </c>
      <c r="O127" s="440">
        <v>18216</v>
      </c>
      <c r="P127" s="509">
        <v>2.0019782393669634</v>
      </c>
      <c r="Q127" s="441">
        <v>1012</v>
      </c>
    </row>
    <row r="128" spans="1:17" ht="14.4" customHeight="1" x14ac:dyDescent="0.3">
      <c r="A128" s="436" t="s">
        <v>849</v>
      </c>
      <c r="B128" s="437" t="s">
        <v>699</v>
      </c>
      <c r="C128" s="437" t="s">
        <v>700</v>
      </c>
      <c r="D128" s="437" t="s">
        <v>783</v>
      </c>
      <c r="E128" s="437" t="s">
        <v>784</v>
      </c>
      <c r="F128" s="440">
        <v>36</v>
      </c>
      <c r="G128" s="440">
        <v>6120</v>
      </c>
      <c r="H128" s="440">
        <v>0.82792207792207795</v>
      </c>
      <c r="I128" s="440">
        <v>170</v>
      </c>
      <c r="J128" s="440">
        <v>42</v>
      </c>
      <c r="K128" s="440">
        <v>7392</v>
      </c>
      <c r="L128" s="440">
        <v>1</v>
      </c>
      <c r="M128" s="440">
        <v>176</v>
      </c>
      <c r="N128" s="440">
        <v>39</v>
      </c>
      <c r="O128" s="440">
        <v>6864</v>
      </c>
      <c r="P128" s="509">
        <v>0.9285714285714286</v>
      </c>
      <c r="Q128" s="441">
        <v>176</v>
      </c>
    </row>
    <row r="129" spans="1:17" ht="14.4" customHeight="1" x14ac:dyDescent="0.3">
      <c r="A129" s="436" t="s">
        <v>849</v>
      </c>
      <c r="B129" s="437" t="s">
        <v>699</v>
      </c>
      <c r="C129" s="437" t="s">
        <v>700</v>
      </c>
      <c r="D129" s="437" t="s">
        <v>785</v>
      </c>
      <c r="E129" s="437" t="s">
        <v>786</v>
      </c>
      <c r="F129" s="440">
        <v>10</v>
      </c>
      <c r="G129" s="440">
        <v>22640</v>
      </c>
      <c r="H129" s="440">
        <v>0.89720218752476821</v>
      </c>
      <c r="I129" s="440">
        <v>2264</v>
      </c>
      <c r="J129" s="440">
        <v>11</v>
      </c>
      <c r="K129" s="440">
        <v>25234</v>
      </c>
      <c r="L129" s="440">
        <v>1</v>
      </c>
      <c r="M129" s="440">
        <v>2294</v>
      </c>
      <c r="N129" s="440">
        <v>17</v>
      </c>
      <c r="O129" s="440">
        <v>39049</v>
      </c>
      <c r="P129" s="509">
        <v>1.5474756281207893</v>
      </c>
      <c r="Q129" s="441">
        <v>2297</v>
      </c>
    </row>
    <row r="130" spans="1:17" ht="14.4" customHeight="1" x14ac:dyDescent="0.3">
      <c r="A130" s="436" t="s">
        <v>849</v>
      </c>
      <c r="B130" s="437" t="s">
        <v>699</v>
      </c>
      <c r="C130" s="437" t="s">
        <v>700</v>
      </c>
      <c r="D130" s="437" t="s">
        <v>787</v>
      </c>
      <c r="E130" s="437" t="s">
        <v>788</v>
      </c>
      <c r="F130" s="440">
        <v>4</v>
      </c>
      <c r="G130" s="440">
        <v>988</v>
      </c>
      <c r="H130" s="440">
        <v>0.46958174904942968</v>
      </c>
      <c r="I130" s="440">
        <v>247</v>
      </c>
      <c r="J130" s="440">
        <v>8</v>
      </c>
      <c r="K130" s="440">
        <v>2104</v>
      </c>
      <c r="L130" s="440">
        <v>1</v>
      </c>
      <c r="M130" s="440">
        <v>263</v>
      </c>
      <c r="N130" s="440">
        <v>3</v>
      </c>
      <c r="O130" s="440">
        <v>792</v>
      </c>
      <c r="P130" s="509">
        <v>0.37642585551330798</v>
      </c>
      <c r="Q130" s="441">
        <v>264</v>
      </c>
    </row>
    <row r="131" spans="1:17" ht="14.4" customHeight="1" x14ac:dyDescent="0.3">
      <c r="A131" s="436" t="s">
        <v>849</v>
      </c>
      <c r="B131" s="437" t="s">
        <v>699</v>
      </c>
      <c r="C131" s="437" t="s">
        <v>700</v>
      </c>
      <c r="D131" s="437" t="s">
        <v>789</v>
      </c>
      <c r="E131" s="437" t="s">
        <v>790</v>
      </c>
      <c r="F131" s="440">
        <v>161</v>
      </c>
      <c r="G131" s="440">
        <v>323932</v>
      </c>
      <c r="H131" s="440">
        <v>0.66122065727699531</v>
      </c>
      <c r="I131" s="440">
        <v>2012</v>
      </c>
      <c r="J131" s="440">
        <v>230</v>
      </c>
      <c r="K131" s="440">
        <v>489900</v>
      </c>
      <c r="L131" s="440">
        <v>1</v>
      </c>
      <c r="M131" s="440">
        <v>2130</v>
      </c>
      <c r="N131" s="440">
        <v>210</v>
      </c>
      <c r="O131" s="440">
        <v>447510</v>
      </c>
      <c r="P131" s="509">
        <v>0.91347213717085118</v>
      </c>
      <c r="Q131" s="441">
        <v>2131</v>
      </c>
    </row>
    <row r="132" spans="1:17" ht="14.4" customHeight="1" x14ac:dyDescent="0.3">
      <c r="A132" s="436" t="s">
        <v>849</v>
      </c>
      <c r="B132" s="437" t="s">
        <v>699</v>
      </c>
      <c r="C132" s="437" t="s">
        <v>700</v>
      </c>
      <c r="D132" s="437" t="s">
        <v>791</v>
      </c>
      <c r="E132" s="437" t="s">
        <v>792</v>
      </c>
      <c r="F132" s="440">
        <v>235</v>
      </c>
      <c r="G132" s="440">
        <v>53110</v>
      </c>
      <c r="H132" s="440">
        <v>0.68156152148247007</v>
      </c>
      <c r="I132" s="440">
        <v>226</v>
      </c>
      <c r="J132" s="440">
        <v>322</v>
      </c>
      <c r="K132" s="440">
        <v>77924</v>
      </c>
      <c r="L132" s="440">
        <v>1</v>
      </c>
      <c r="M132" s="440">
        <v>242</v>
      </c>
      <c r="N132" s="440">
        <v>276</v>
      </c>
      <c r="O132" s="440">
        <v>66792</v>
      </c>
      <c r="P132" s="509">
        <v>0.8571428571428571</v>
      </c>
      <c r="Q132" s="441">
        <v>242</v>
      </c>
    </row>
    <row r="133" spans="1:17" ht="14.4" customHeight="1" x14ac:dyDescent="0.3">
      <c r="A133" s="436" t="s">
        <v>849</v>
      </c>
      <c r="B133" s="437" t="s">
        <v>699</v>
      </c>
      <c r="C133" s="437" t="s">
        <v>700</v>
      </c>
      <c r="D133" s="437" t="s">
        <v>800</v>
      </c>
      <c r="E133" s="437" t="s">
        <v>801</v>
      </c>
      <c r="F133" s="440">
        <v>30</v>
      </c>
      <c r="G133" s="440">
        <v>31350</v>
      </c>
      <c r="H133" s="440"/>
      <c r="I133" s="440">
        <v>1045</v>
      </c>
      <c r="J133" s="440"/>
      <c r="K133" s="440"/>
      <c r="L133" s="440"/>
      <c r="M133" s="440"/>
      <c r="N133" s="440">
        <v>29</v>
      </c>
      <c r="O133" s="440">
        <v>30653</v>
      </c>
      <c r="P133" s="509"/>
      <c r="Q133" s="441">
        <v>1057</v>
      </c>
    </row>
    <row r="134" spans="1:17" ht="14.4" customHeight="1" x14ac:dyDescent="0.3">
      <c r="A134" s="436" t="s">
        <v>849</v>
      </c>
      <c r="B134" s="437" t="s">
        <v>699</v>
      </c>
      <c r="C134" s="437" t="s">
        <v>700</v>
      </c>
      <c r="D134" s="437" t="s">
        <v>802</v>
      </c>
      <c r="E134" s="437" t="s">
        <v>803</v>
      </c>
      <c r="F134" s="440">
        <v>26</v>
      </c>
      <c r="G134" s="440">
        <v>6994</v>
      </c>
      <c r="H134" s="440">
        <v>0.67457561728395066</v>
      </c>
      <c r="I134" s="440">
        <v>269</v>
      </c>
      <c r="J134" s="440">
        <v>36</v>
      </c>
      <c r="K134" s="440">
        <v>10368</v>
      </c>
      <c r="L134" s="440">
        <v>1</v>
      </c>
      <c r="M134" s="440">
        <v>288</v>
      </c>
      <c r="N134" s="440">
        <v>45</v>
      </c>
      <c r="O134" s="440">
        <v>13005</v>
      </c>
      <c r="P134" s="509">
        <v>1.2543402777777777</v>
      </c>
      <c r="Q134" s="441">
        <v>289</v>
      </c>
    </row>
    <row r="135" spans="1:17" ht="14.4" customHeight="1" x14ac:dyDescent="0.3">
      <c r="A135" s="436" t="s">
        <v>849</v>
      </c>
      <c r="B135" s="437" t="s">
        <v>699</v>
      </c>
      <c r="C135" s="437" t="s">
        <v>700</v>
      </c>
      <c r="D135" s="437" t="s">
        <v>810</v>
      </c>
      <c r="E135" s="437" t="s">
        <v>811</v>
      </c>
      <c r="F135" s="440"/>
      <c r="G135" s="440"/>
      <c r="H135" s="440"/>
      <c r="I135" s="440"/>
      <c r="J135" s="440">
        <v>7</v>
      </c>
      <c r="K135" s="440">
        <v>0</v>
      </c>
      <c r="L135" s="440"/>
      <c r="M135" s="440">
        <v>0</v>
      </c>
      <c r="N135" s="440">
        <v>33</v>
      </c>
      <c r="O135" s="440">
        <v>0</v>
      </c>
      <c r="P135" s="509"/>
      <c r="Q135" s="441">
        <v>0</v>
      </c>
    </row>
    <row r="136" spans="1:17" ht="14.4" customHeight="1" x14ac:dyDescent="0.3">
      <c r="A136" s="436" t="s">
        <v>849</v>
      </c>
      <c r="B136" s="437" t="s">
        <v>699</v>
      </c>
      <c r="C136" s="437" t="s">
        <v>700</v>
      </c>
      <c r="D136" s="437" t="s">
        <v>812</v>
      </c>
      <c r="E136" s="437" t="s">
        <v>813</v>
      </c>
      <c r="F136" s="440"/>
      <c r="G136" s="440"/>
      <c r="H136" s="440"/>
      <c r="I136" s="440"/>
      <c r="J136" s="440"/>
      <c r="K136" s="440"/>
      <c r="L136" s="440"/>
      <c r="M136" s="440"/>
      <c r="N136" s="440">
        <v>5</v>
      </c>
      <c r="O136" s="440">
        <v>0</v>
      </c>
      <c r="P136" s="509"/>
      <c r="Q136" s="441">
        <v>0</v>
      </c>
    </row>
    <row r="137" spans="1:17" ht="14.4" customHeight="1" x14ac:dyDescent="0.3">
      <c r="A137" s="436" t="s">
        <v>852</v>
      </c>
      <c r="B137" s="437" t="s">
        <v>699</v>
      </c>
      <c r="C137" s="437" t="s">
        <v>700</v>
      </c>
      <c r="D137" s="437" t="s">
        <v>701</v>
      </c>
      <c r="E137" s="437" t="s">
        <v>702</v>
      </c>
      <c r="F137" s="440">
        <v>26</v>
      </c>
      <c r="G137" s="440">
        <v>1404</v>
      </c>
      <c r="H137" s="440">
        <v>0.63702359346642468</v>
      </c>
      <c r="I137" s="440">
        <v>54</v>
      </c>
      <c r="J137" s="440">
        <v>38</v>
      </c>
      <c r="K137" s="440">
        <v>2204</v>
      </c>
      <c r="L137" s="440">
        <v>1</v>
      </c>
      <c r="M137" s="440">
        <v>58</v>
      </c>
      <c r="N137" s="440">
        <v>35</v>
      </c>
      <c r="O137" s="440">
        <v>2030</v>
      </c>
      <c r="P137" s="509">
        <v>0.92105263157894735</v>
      </c>
      <c r="Q137" s="441">
        <v>58</v>
      </c>
    </row>
    <row r="138" spans="1:17" ht="14.4" customHeight="1" x14ac:dyDescent="0.3">
      <c r="A138" s="436" t="s">
        <v>852</v>
      </c>
      <c r="B138" s="437" t="s">
        <v>699</v>
      </c>
      <c r="C138" s="437" t="s">
        <v>700</v>
      </c>
      <c r="D138" s="437" t="s">
        <v>703</v>
      </c>
      <c r="E138" s="437" t="s">
        <v>704</v>
      </c>
      <c r="F138" s="440">
        <v>284</v>
      </c>
      <c r="G138" s="440">
        <v>34932</v>
      </c>
      <c r="H138" s="440">
        <v>0.86018222112780107</v>
      </c>
      <c r="I138" s="440">
        <v>123</v>
      </c>
      <c r="J138" s="440">
        <v>310</v>
      </c>
      <c r="K138" s="440">
        <v>40610</v>
      </c>
      <c r="L138" s="440">
        <v>1</v>
      </c>
      <c r="M138" s="440">
        <v>131</v>
      </c>
      <c r="N138" s="440">
        <v>176</v>
      </c>
      <c r="O138" s="440">
        <v>23056</v>
      </c>
      <c r="P138" s="509">
        <v>0.56774193548387097</v>
      </c>
      <c r="Q138" s="441">
        <v>131</v>
      </c>
    </row>
    <row r="139" spans="1:17" ht="14.4" customHeight="1" x14ac:dyDescent="0.3">
      <c r="A139" s="436" t="s">
        <v>852</v>
      </c>
      <c r="B139" s="437" t="s">
        <v>699</v>
      </c>
      <c r="C139" s="437" t="s">
        <v>700</v>
      </c>
      <c r="D139" s="437" t="s">
        <v>705</v>
      </c>
      <c r="E139" s="437" t="s">
        <v>706</v>
      </c>
      <c r="F139" s="440"/>
      <c r="G139" s="440"/>
      <c r="H139" s="440"/>
      <c r="I139" s="440"/>
      <c r="J139" s="440">
        <v>1</v>
      </c>
      <c r="K139" s="440">
        <v>189</v>
      </c>
      <c r="L139" s="440">
        <v>1</v>
      </c>
      <c r="M139" s="440">
        <v>189</v>
      </c>
      <c r="N139" s="440">
        <v>2</v>
      </c>
      <c r="O139" s="440">
        <v>378</v>
      </c>
      <c r="P139" s="509">
        <v>2</v>
      </c>
      <c r="Q139" s="441">
        <v>189</v>
      </c>
    </row>
    <row r="140" spans="1:17" ht="14.4" customHeight="1" x14ac:dyDescent="0.3">
      <c r="A140" s="436" t="s">
        <v>852</v>
      </c>
      <c r="B140" s="437" t="s">
        <v>699</v>
      </c>
      <c r="C140" s="437" t="s">
        <v>700</v>
      </c>
      <c r="D140" s="437" t="s">
        <v>707</v>
      </c>
      <c r="E140" s="437" t="s">
        <v>708</v>
      </c>
      <c r="F140" s="440"/>
      <c r="G140" s="440"/>
      <c r="H140" s="440"/>
      <c r="I140" s="440"/>
      <c r="J140" s="440"/>
      <c r="K140" s="440"/>
      <c r="L140" s="440"/>
      <c r="M140" s="440"/>
      <c r="N140" s="440">
        <v>1</v>
      </c>
      <c r="O140" s="440">
        <v>2131</v>
      </c>
      <c r="P140" s="509"/>
      <c r="Q140" s="441">
        <v>2131</v>
      </c>
    </row>
    <row r="141" spans="1:17" ht="14.4" customHeight="1" x14ac:dyDescent="0.3">
      <c r="A141" s="436" t="s">
        <v>852</v>
      </c>
      <c r="B141" s="437" t="s">
        <v>699</v>
      </c>
      <c r="C141" s="437" t="s">
        <v>700</v>
      </c>
      <c r="D141" s="437" t="s">
        <v>709</v>
      </c>
      <c r="E141" s="437" t="s">
        <v>710</v>
      </c>
      <c r="F141" s="440"/>
      <c r="G141" s="440"/>
      <c r="H141" s="440"/>
      <c r="I141" s="440"/>
      <c r="J141" s="440">
        <v>3</v>
      </c>
      <c r="K141" s="440">
        <v>1221</v>
      </c>
      <c r="L141" s="440">
        <v>1</v>
      </c>
      <c r="M141" s="440">
        <v>407</v>
      </c>
      <c r="N141" s="440"/>
      <c r="O141" s="440"/>
      <c r="P141" s="509"/>
      <c r="Q141" s="441"/>
    </row>
    <row r="142" spans="1:17" ht="14.4" customHeight="1" x14ac:dyDescent="0.3">
      <c r="A142" s="436" t="s">
        <v>852</v>
      </c>
      <c r="B142" s="437" t="s">
        <v>699</v>
      </c>
      <c r="C142" s="437" t="s">
        <v>700</v>
      </c>
      <c r="D142" s="437" t="s">
        <v>711</v>
      </c>
      <c r="E142" s="437" t="s">
        <v>712</v>
      </c>
      <c r="F142" s="440">
        <v>27</v>
      </c>
      <c r="G142" s="440">
        <v>4644</v>
      </c>
      <c r="H142" s="440">
        <v>3.7063048683160416</v>
      </c>
      <c r="I142" s="440">
        <v>172</v>
      </c>
      <c r="J142" s="440">
        <v>7</v>
      </c>
      <c r="K142" s="440">
        <v>1253</v>
      </c>
      <c r="L142" s="440">
        <v>1</v>
      </c>
      <c r="M142" s="440">
        <v>179</v>
      </c>
      <c r="N142" s="440">
        <v>11</v>
      </c>
      <c r="O142" s="440">
        <v>1980</v>
      </c>
      <c r="P142" s="509">
        <v>1.5802075019952115</v>
      </c>
      <c r="Q142" s="441">
        <v>180</v>
      </c>
    </row>
    <row r="143" spans="1:17" ht="14.4" customHeight="1" x14ac:dyDescent="0.3">
      <c r="A143" s="436" t="s">
        <v>852</v>
      </c>
      <c r="B143" s="437" t="s">
        <v>699</v>
      </c>
      <c r="C143" s="437" t="s">
        <v>700</v>
      </c>
      <c r="D143" s="437" t="s">
        <v>715</v>
      </c>
      <c r="E143" s="437" t="s">
        <v>716</v>
      </c>
      <c r="F143" s="440">
        <v>3</v>
      </c>
      <c r="G143" s="440">
        <v>966</v>
      </c>
      <c r="H143" s="440">
        <v>0.24029850746268658</v>
      </c>
      <c r="I143" s="440">
        <v>322</v>
      </c>
      <c r="J143" s="440">
        <v>12</v>
      </c>
      <c r="K143" s="440">
        <v>4020</v>
      </c>
      <c r="L143" s="440">
        <v>1</v>
      </c>
      <c r="M143" s="440">
        <v>335</v>
      </c>
      <c r="N143" s="440">
        <v>7</v>
      </c>
      <c r="O143" s="440">
        <v>2352</v>
      </c>
      <c r="P143" s="509">
        <v>0.58507462686567169</v>
      </c>
      <c r="Q143" s="441">
        <v>336</v>
      </c>
    </row>
    <row r="144" spans="1:17" ht="14.4" customHeight="1" x14ac:dyDescent="0.3">
      <c r="A144" s="436" t="s">
        <v>852</v>
      </c>
      <c r="B144" s="437" t="s">
        <v>699</v>
      </c>
      <c r="C144" s="437" t="s">
        <v>700</v>
      </c>
      <c r="D144" s="437" t="s">
        <v>719</v>
      </c>
      <c r="E144" s="437" t="s">
        <v>720</v>
      </c>
      <c r="F144" s="440">
        <v>47</v>
      </c>
      <c r="G144" s="440">
        <v>16027</v>
      </c>
      <c r="H144" s="440">
        <v>0.64679769159368816</v>
      </c>
      <c r="I144" s="440">
        <v>341</v>
      </c>
      <c r="J144" s="440">
        <v>71</v>
      </c>
      <c r="K144" s="440">
        <v>24779</v>
      </c>
      <c r="L144" s="440">
        <v>1</v>
      </c>
      <c r="M144" s="440">
        <v>349</v>
      </c>
      <c r="N144" s="440">
        <v>41</v>
      </c>
      <c r="O144" s="440">
        <v>14309</v>
      </c>
      <c r="P144" s="509">
        <v>0.57746478873239437</v>
      </c>
      <c r="Q144" s="441">
        <v>349</v>
      </c>
    </row>
    <row r="145" spans="1:17" ht="14.4" customHeight="1" x14ac:dyDescent="0.3">
      <c r="A145" s="436" t="s">
        <v>852</v>
      </c>
      <c r="B145" s="437" t="s">
        <v>699</v>
      </c>
      <c r="C145" s="437" t="s">
        <v>700</v>
      </c>
      <c r="D145" s="437" t="s">
        <v>727</v>
      </c>
      <c r="E145" s="437" t="s">
        <v>728</v>
      </c>
      <c r="F145" s="440"/>
      <c r="G145" s="440"/>
      <c r="H145" s="440"/>
      <c r="I145" s="440"/>
      <c r="J145" s="440">
        <v>1</v>
      </c>
      <c r="K145" s="440">
        <v>117</v>
      </c>
      <c r="L145" s="440">
        <v>1</v>
      </c>
      <c r="M145" s="440">
        <v>117</v>
      </c>
      <c r="N145" s="440"/>
      <c r="O145" s="440"/>
      <c r="P145" s="509"/>
      <c r="Q145" s="441"/>
    </row>
    <row r="146" spans="1:17" ht="14.4" customHeight="1" x14ac:dyDescent="0.3">
      <c r="A146" s="436" t="s">
        <v>852</v>
      </c>
      <c r="B146" s="437" t="s">
        <v>699</v>
      </c>
      <c r="C146" s="437" t="s">
        <v>700</v>
      </c>
      <c r="D146" s="437" t="s">
        <v>733</v>
      </c>
      <c r="E146" s="437" t="s">
        <v>734</v>
      </c>
      <c r="F146" s="440">
        <v>5</v>
      </c>
      <c r="G146" s="440">
        <v>185</v>
      </c>
      <c r="H146" s="440">
        <v>4.8684210526315788</v>
      </c>
      <c r="I146" s="440">
        <v>37</v>
      </c>
      <c r="J146" s="440">
        <v>1</v>
      </c>
      <c r="K146" s="440">
        <v>38</v>
      </c>
      <c r="L146" s="440">
        <v>1</v>
      </c>
      <c r="M146" s="440">
        <v>38</v>
      </c>
      <c r="N146" s="440"/>
      <c r="O146" s="440"/>
      <c r="P146" s="509"/>
      <c r="Q146" s="441"/>
    </row>
    <row r="147" spans="1:17" ht="14.4" customHeight="1" x14ac:dyDescent="0.3">
      <c r="A147" s="436" t="s">
        <v>852</v>
      </c>
      <c r="B147" s="437" t="s">
        <v>699</v>
      </c>
      <c r="C147" s="437" t="s">
        <v>700</v>
      </c>
      <c r="D147" s="437" t="s">
        <v>737</v>
      </c>
      <c r="E147" s="437" t="s">
        <v>738</v>
      </c>
      <c r="F147" s="440">
        <v>1</v>
      </c>
      <c r="G147" s="440">
        <v>676</v>
      </c>
      <c r="H147" s="440"/>
      <c r="I147" s="440">
        <v>676</v>
      </c>
      <c r="J147" s="440"/>
      <c r="K147" s="440"/>
      <c r="L147" s="440"/>
      <c r="M147" s="440"/>
      <c r="N147" s="440"/>
      <c r="O147" s="440"/>
      <c r="P147" s="509"/>
      <c r="Q147" s="441"/>
    </row>
    <row r="148" spans="1:17" ht="14.4" customHeight="1" x14ac:dyDescent="0.3">
      <c r="A148" s="436" t="s">
        <v>852</v>
      </c>
      <c r="B148" s="437" t="s">
        <v>699</v>
      </c>
      <c r="C148" s="437" t="s">
        <v>700</v>
      </c>
      <c r="D148" s="437" t="s">
        <v>741</v>
      </c>
      <c r="E148" s="437" t="s">
        <v>742</v>
      </c>
      <c r="F148" s="440">
        <v>99</v>
      </c>
      <c r="G148" s="440">
        <v>28215</v>
      </c>
      <c r="H148" s="440">
        <v>0.86740654205607481</v>
      </c>
      <c r="I148" s="440">
        <v>285</v>
      </c>
      <c r="J148" s="440">
        <v>107</v>
      </c>
      <c r="K148" s="440">
        <v>32528</v>
      </c>
      <c r="L148" s="440">
        <v>1</v>
      </c>
      <c r="M148" s="440">
        <v>304</v>
      </c>
      <c r="N148" s="440">
        <v>106</v>
      </c>
      <c r="O148" s="440">
        <v>32330</v>
      </c>
      <c r="P148" s="509">
        <v>0.99391293654697488</v>
      </c>
      <c r="Q148" s="441">
        <v>305</v>
      </c>
    </row>
    <row r="149" spans="1:17" ht="14.4" customHeight="1" x14ac:dyDescent="0.3">
      <c r="A149" s="436" t="s">
        <v>852</v>
      </c>
      <c r="B149" s="437" t="s">
        <v>699</v>
      </c>
      <c r="C149" s="437" t="s">
        <v>700</v>
      </c>
      <c r="D149" s="437" t="s">
        <v>745</v>
      </c>
      <c r="E149" s="437" t="s">
        <v>746</v>
      </c>
      <c r="F149" s="440">
        <v>8</v>
      </c>
      <c r="G149" s="440">
        <v>3696</v>
      </c>
      <c r="H149" s="440">
        <v>0.29927125506072877</v>
      </c>
      <c r="I149" s="440">
        <v>462</v>
      </c>
      <c r="J149" s="440">
        <v>25</v>
      </c>
      <c r="K149" s="440">
        <v>12350</v>
      </c>
      <c r="L149" s="440">
        <v>1</v>
      </c>
      <c r="M149" s="440">
        <v>494</v>
      </c>
      <c r="N149" s="440">
        <v>20</v>
      </c>
      <c r="O149" s="440">
        <v>9880</v>
      </c>
      <c r="P149" s="509">
        <v>0.8</v>
      </c>
      <c r="Q149" s="441">
        <v>494</v>
      </c>
    </row>
    <row r="150" spans="1:17" ht="14.4" customHeight="1" x14ac:dyDescent="0.3">
      <c r="A150" s="436" t="s">
        <v>852</v>
      </c>
      <c r="B150" s="437" t="s">
        <v>699</v>
      </c>
      <c r="C150" s="437" t="s">
        <v>700</v>
      </c>
      <c r="D150" s="437" t="s">
        <v>747</v>
      </c>
      <c r="E150" s="437" t="s">
        <v>748</v>
      </c>
      <c r="F150" s="440">
        <v>86</v>
      </c>
      <c r="G150" s="440">
        <v>30616</v>
      </c>
      <c r="H150" s="440">
        <v>0.80335869850432962</v>
      </c>
      <c r="I150" s="440">
        <v>356</v>
      </c>
      <c r="J150" s="440">
        <v>103</v>
      </c>
      <c r="K150" s="440">
        <v>38110</v>
      </c>
      <c r="L150" s="440">
        <v>1</v>
      </c>
      <c r="M150" s="440">
        <v>370</v>
      </c>
      <c r="N150" s="440">
        <v>101</v>
      </c>
      <c r="O150" s="440">
        <v>37370</v>
      </c>
      <c r="P150" s="509">
        <v>0.98058252427184467</v>
      </c>
      <c r="Q150" s="441">
        <v>370</v>
      </c>
    </row>
    <row r="151" spans="1:17" ht="14.4" customHeight="1" x14ac:dyDescent="0.3">
      <c r="A151" s="436" t="s">
        <v>852</v>
      </c>
      <c r="B151" s="437" t="s">
        <v>699</v>
      </c>
      <c r="C151" s="437" t="s">
        <v>700</v>
      </c>
      <c r="D151" s="437" t="s">
        <v>753</v>
      </c>
      <c r="E151" s="437" t="s">
        <v>754</v>
      </c>
      <c r="F151" s="440"/>
      <c r="G151" s="440"/>
      <c r="H151" s="440"/>
      <c r="I151" s="440"/>
      <c r="J151" s="440">
        <v>4</v>
      </c>
      <c r="K151" s="440">
        <v>444</v>
      </c>
      <c r="L151" s="440">
        <v>1</v>
      </c>
      <c r="M151" s="440">
        <v>111</v>
      </c>
      <c r="N151" s="440"/>
      <c r="O151" s="440"/>
      <c r="P151" s="509"/>
      <c r="Q151" s="441"/>
    </row>
    <row r="152" spans="1:17" ht="14.4" customHeight="1" x14ac:dyDescent="0.3">
      <c r="A152" s="436" t="s">
        <v>852</v>
      </c>
      <c r="B152" s="437" t="s">
        <v>699</v>
      </c>
      <c r="C152" s="437" t="s">
        <v>700</v>
      </c>
      <c r="D152" s="437" t="s">
        <v>755</v>
      </c>
      <c r="E152" s="437" t="s">
        <v>756</v>
      </c>
      <c r="F152" s="440"/>
      <c r="G152" s="440"/>
      <c r="H152" s="440"/>
      <c r="I152" s="440"/>
      <c r="J152" s="440"/>
      <c r="K152" s="440"/>
      <c r="L152" s="440"/>
      <c r="M152" s="440"/>
      <c r="N152" s="440">
        <v>1</v>
      </c>
      <c r="O152" s="440">
        <v>125</v>
      </c>
      <c r="P152" s="509"/>
      <c r="Q152" s="441">
        <v>125</v>
      </c>
    </row>
    <row r="153" spans="1:17" ht="14.4" customHeight="1" x14ac:dyDescent="0.3">
      <c r="A153" s="436" t="s">
        <v>852</v>
      </c>
      <c r="B153" s="437" t="s">
        <v>699</v>
      </c>
      <c r="C153" s="437" t="s">
        <v>700</v>
      </c>
      <c r="D153" s="437" t="s">
        <v>757</v>
      </c>
      <c r="E153" s="437" t="s">
        <v>758</v>
      </c>
      <c r="F153" s="440">
        <v>1</v>
      </c>
      <c r="G153" s="440">
        <v>463</v>
      </c>
      <c r="H153" s="440">
        <v>0.46767676767676769</v>
      </c>
      <c r="I153" s="440">
        <v>463</v>
      </c>
      <c r="J153" s="440">
        <v>2</v>
      </c>
      <c r="K153" s="440">
        <v>990</v>
      </c>
      <c r="L153" s="440">
        <v>1</v>
      </c>
      <c r="M153" s="440">
        <v>495</v>
      </c>
      <c r="N153" s="440"/>
      <c r="O153" s="440"/>
      <c r="P153" s="509"/>
      <c r="Q153" s="441"/>
    </row>
    <row r="154" spans="1:17" ht="14.4" customHeight="1" x14ac:dyDescent="0.3">
      <c r="A154" s="436" t="s">
        <v>852</v>
      </c>
      <c r="B154" s="437" t="s">
        <v>699</v>
      </c>
      <c r="C154" s="437" t="s">
        <v>700</v>
      </c>
      <c r="D154" s="437" t="s">
        <v>759</v>
      </c>
      <c r="E154" s="437" t="s">
        <v>760</v>
      </c>
      <c r="F154" s="440"/>
      <c r="G154" s="440"/>
      <c r="H154" s="440"/>
      <c r="I154" s="440"/>
      <c r="J154" s="440">
        <v>2</v>
      </c>
      <c r="K154" s="440">
        <v>2566</v>
      </c>
      <c r="L154" s="440">
        <v>1</v>
      </c>
      <c r="M154" s="440">
        <v>1283</v>
      </c>
      <c r="N154" s="440"/>
      <c r="O154" s="440"/>
      <c r="P154" s="509"/>
      <c r="Q154" s="441"/>
    </row>
    <row r="155" spans="1:17" ht="14.4" customHeight="1" x14ac:dyDescent="0.3">
      <c r="A155" s="436" t="s">
        <v>852</v>
      </c>
      <c r="B155" s="437" t="s">
        <v>699</v>
      </c>
      <c r="C155" s="437" t="s">
        <v>700</v>
      </c>
      <c r="D155" s="437" t="s">
        <v>761</v>
      </c>
      <c r="E155" s="437" t="s">
        <v>762</v>
      </c>
      <c r="F155" s="440">
        <v>4</v>
      </c>
      <c r="G155" s="440">
        <v>1748</v>
      </c>
      <c r="H155" s="440">
        <v>1.9166666666666667</v>
      </c>
      <c r="I155" s="440">
        <v>437</v>
      </c>
      <c r="J155" s="440">
        <v>2</v>
      </c>
      <c r="K155" s="440">
        <v>912</v>
      </c>
      <c r="L155" s="440">
        <v>1</v>
      </c>
      <c r="M155" s="440">
        <v>456</v>
      </c>
      <c r="N155" s="440">
        <v>1</v>
      </c>
      <c r="O155" s="440">
        <v>456</v>
      </c>
      <c r="P155" s="509">
        <v>0.5</v>
      </c>
      <c r="Q155" s="441">
        <v>456</v>
      </c>
    </row>
    <row r="156" spans="1:17" ht="14.4" customHeight="1" x14ac:dyDescent="0.3">
      <c r="A156" s="436" t="s">
        <v>852</v>
      </c>
      <c r="B156" s="437" t="s">
        <v>699</v>
      </c>
      <c r="C156" s="437" t="s">
        <v>700</v>
      </c>
      <c r="D156" s="437" t="s">
        <v>763</v>
      </c>
      <c r="E156" s="437" t="s">
        <v>764</v>
      </c>
      <c r="F156" s="440"/>
      <c r="G156" s="440"/>
      <c r="H156" s="440"/>
      <c r="I156" s="440"/>
      <c r="J156" s="440">
        <v>12</v>
      </c>
      <c r="K156" s="440">
        <v>696</v>
      </c>
      <c r="L156" s="440">
        <v>1</v>
      </c>
      <c r="M156" s="440">
        <v>58</v>
      </c>
      <c r="N156" s="440">
        <v>2</v>
      </c>
      <c r="O156" s="440">
        <v>116</v>
      </c>
      <c r="P156" s="509">
        <v>0.16666666666666666</v>
      </c>
      <c r="Q156" s="441">
        <v>58</v>
      </c>
    </row>
    <row r="157" spans="1:17" ht="14.4" customHeight="1" x14ac:dyDescent="0.3">
      <c r="A157" s="436" t="s">
        <v>852</v>
      </c>
      <c r="B157" s="437" t="s">
        <v>699</v>
      </c>
      <c r="C157" s="437" t="s">
        <v>700</v>
      </c>
      <c r="D157" s="437" t="s">
        <v>771</v>
      </c>
      <c r="E157" s="437" t="s">
        <v>772</v>
      </c>
      <c r="F157" s="440">
        <v>566</v>
      </c>
      <c r="G157" s="440">
        <v>95654</v>
      </c>
      <c r="H157" s="440">
        <v>0.92174415803420862</v>
      </c>
      <c r="I157" s="440">
        <v>169</v>
      </c>
      <c r="J157" s="440">
        <v>593</v>
      </c>
      <c r="K157" s="440">
        <v>103775</v>
      </c>
      <c r="L157" s="440">
        <v>1</v>
      </c>
      <c r="M157" s="440">
        <v>175</v>
      </c>
      <c r="N157" s="440">
        <v>644</v>
      </c>
      <c r="O157" s="440">
        <v>113344</v>
      </c>
      <c r="P157" s="509">
        <v>1.0922091062394603</v>
      </c>
      <c r="Q157" s="441">
        <v>176</v>
      </c>
    </row>
    <row r="158" spans="1:17" ht="14.4" customHeight="1" x14ac:dyDescent="0.3">
      <c r="A158" s="436" t="s">
        <v>852</v>
      </c>
      <c r="B158" s="437" t="s">
        <v>699</v>
      </c>
      <c r="C158" s="437" t="s">
        <v>700</v>
      </c>
      <c r="D158" s="437" t="s">
        <v>773</v>
      </c>
      <c r="E158" s="437" t="s">
        <v>774</v>
      </c>
      <c r="F158" s="440">
        <v>9</v>
      </c>
      <c r="G158" s="440">
        <v>729</v>
      </c>
      <c r="H158" s="440"/>
      <c r="I158" s="440">
        <v>81</v>
      </c>
      <c r="J158" s="440"/>
      <c r="K158" s="440"/>
      <c r="L158" s="440"/>
      <c r="M158" s="440"/>
      <c r="N158" s="440"/>
      <c r="O158" s="440"/>
      <c r="P158" s="509"/>
      <c r="Q158" s="441"/>
    </row>
    <row r="159" spans="1:17" ht="14.4" customHeight="1" x14ac:dyDescent="0.3">
      <c r="A159" s="436" t="s">
        <v>852</v>
      </c>
      <c r="B159" s="437" t="s">
        <v>699</v>
      </c>
      <c r="C159" s="437" t="s">
        <v>700</v>
      </c>
      <c r="D159" s="437" t="s">
        <v>777</v>
      </c>
      <c r="E159" s="437" t="s">
        <v>778</v>
      </c>
      <c r="F159" s="440">
        <v>2</v>
      </c>
      <c r="G159" s="440">
        <v>326</v>
      </c>
      <c r="H159" s="440">
        <v>0.96449704142011838</v>
      </c>
      <c r="I159" s="440">
        <v>163</v>
      </c>
      <c r="J159" s="440">
        <v>2</v>
      </c>
      <c r="K159" s="440">
        <v>338</v>
      </c>
      <c r="L159" s="440">
        <v>1</v>
      </c>
      <c r="M159" s="440">
        <v>169</v>
      </c>
      <c r="N159" s="440">
        <v>5</v>
      </c>
      <c r="O159" s="440">
        <v>850</v>
      </c>
      <c r="P159" s="509">
        <v>2.5147928994082842</v>
      </c>
      <c r="Q159" s="441">
        <v>170</v>
      </c>
    </row>
    <row r="160" spans="1:17" ht="14.4" customHeight="1" x14ac:dyDescent="0.3">
      <c r="A160" s="436" t="s">
        <v>852</v>
      </c>
      <c r="B160" s="437" t="s">
        <v>699</v>
      </c>
      <c r="C160" s="437" t="s">
        <v>700</v>
      </c>
      <c r="D160" s="437" t="s">
        <v>781</v>
      </c>
      <c r="E160" s="437" t="s">
        <v>782</v>
      </c>
      <c r="F160" s="440"/>
      <c r="G160" s="440"/>
      <c r="H160" s="440"/>
      <c r="I160" s="440"/>
      <c r="J160" s="440">
        <v>6</v>
      </c>
      <c r="K160" s="440">
        <v>6066</v>
      </c>
      <c r="L160" s="440">
        <v>1</v>
      </c>
      <c r="M160" s="440">
        <v>1011</v>
      </c>
      <c r="N160" s="440"/>
      <c r="O160" s="440"/>
      <c r="P160" s="509"/>
      <c r="Q160" s="441"/>
    </row>
    <row r="161" spans="1:17" ht="14.4" customHeight="1" x14ac:dyDescent="0.3">
      <c r="A161" s="436" t="s">
        <v>852</v>
      </c>
      <c r="B161" s="437" t="s">
        <v>699</v>
      </c>
      <c r="C161" s="437" t="s">
        <v>700</v>
      </c>
      <c r="D161" s="437" t="s">
        <v>785</v>
      </c>
      <c r="E161" s="437" t="s">
        <v>786</v>
      </c>
      <c r="F161" s="440"/>
      <c r="G161" s="440"/>
      <c r="H161" s="440"/>
      <c r="I161" s="440"/>
      <c r="J161" s="440">
        <v>6</v>
      </c>
      <c r="K161" s="440">
        <v>13764</v>
      </c>
      <c r="L161" s="440">
        <v>1</v>
      </c>
      <c r="M161" s="440">
        <v>2294</v>
      </c>
      <c r="N161" s="440"/>
      <c r="O161" s="440"/>
      <c r="P161" s="509"/>
      <c r="Q161" s="441"/>
    </row>
    <row r="162" spans="1:17" ht="14.4" customHeight="1" x14ac:dyDescent="0.3">
      <c r="A162" s="436" t="s">
        <v>852</v>
      </c>
      <c r="B162" s="437" t="s">
        <v>699</v>
      </c>
      <c r="C162" s="437" t="s">
        <v>700</v>
      </c>
      <c r="D162" s="437" t="s">
        <v>787</v>
      </c>
      <c r="E162" s="437" t="s">
        <v>788</v>
      </c>
      <c r="F162" s="440">
        <v>5</v>
      </c>
      <c r="G162" s="440">
        <v>1235</v>
      </c>
      <c r="H162" s="440"/>
      <c r="I162" s="440">
        <v>247</v>
      </c>
      <c r="J162" s="440"/>
      <c r="K162" s="440"/>
      <c r="L162" s="440"/>
      <c r="M162" s="440"/>
      <c r="N162" s="440">
        <v>1</v>
      </c>
      <c r="O162" s="440">
        <v>264</v>
      </c>
      <c r="P162" s="509"/>
      <c r="Q162" s="441">
        <v>264</v>
      </c>
    </row>
    <row r="163" spans="1:17" ht="14.4" customHeight="1" x14ac:dyDescent="0.3">
      <c r="A163" s="436" t="s">
        <v>852</v>
      </c>
      <c r="B163" s="437" t="s">
        <v>699</v>
      </c>
      <c r="C163" s="437" t="s">
        <v>700</v>
      </c>
      <c r="D163" s="437" t="s">
        <v>789</v>
      </c>
      <c r="E163" s="437" t="s">
        <v>790</v>
      </c>
      <c r="F163" s="440"/>
      <c r="G163" s="440"/>
      <c r="H163" s="440"/>
      <c r="I163" s="440"/>
      <c r="J163" s="440">
        <v>1</v>
      </c>
      <c r="K163" s="440">
        <v>2130</v>
      </c>
      <c r="L163" s="440">
        <v>1</v>
      </c>
      <c r="M163" s="440">
        <v>2130</v>
      </c>
      <c r="N163" s="440">
        <v>1</v>
      </c>
      <c r="O163" s="440">
        <v>2131</v>
      </c>
      <c r="P163" s="509">
        <v>1.0004694835680752</v>
      </c>
      <c r="Q163" s="441">
        <v>2131</v>
      </c>
    </row>
    <row r="164" spans="1:17" ht="14.4" customHeight="1" x14ac:dyDescent="0.3">
      <c r="A164" s="436" t="s">
        <v>852</v>
      </c>
      <c r="B164" s="437" t="s">
        <v>699</v>
      </c>
      <c r="C164" s="437" t="s">
        <v>700</v>
      </c>
      <c r="D164" s="437" t="s">
        <v>791</v>
      </c>
      <c r="E164" s="437" t="s">
        <v>792</v>
      </c>
      <c r="F164" s="440"/>
      <c r="G164" s="440"/>
      <c r="H164" s="440"/>
      <c r="I164" s="440"/>
      <c r="J164" s="440">
        <v>1</v>
      </c>
      <c r="K164" s="440">
        <v>242</v>
      </c>
      <c r="L164" s="440">
        <v>1</v>
      </c>
      <c r="M164" s="440">
        <v>242</v>
      </c>
      <c r="N164" s="440"/>
      <c r="O164" s="440"/>
      <c r="P164" s="509"/>
      <c r="Q164" s="441"/>
    </row>
    <row r="165" spans="1:17" ht="14.4" customHeight="1" x14ac:dyDescent="0.3">
      <c r="A165" s="436" t="s">
        <v>852</v>
      </c>
      <c r="B165" s="437" t="s">
        <v>699</v>
      </c>
      <c r="C165" s="437" t="s">
        <v>700</v>
      </c>
      <c r="D165" s="437" t="s">
        <v>802</v>
      </c>
      <c r="E165" s="437" t="s">
        <v>803</v>
      </c>
      <c r="F165" s="440"/>
      <c r="G165" s="440"/>
      <c r="H165" s="440"/>
      <c r="I165" s="440"/>
      <c r="J165" s="440"/>
      <c r="K165" s="440"/>
      <c r="L165" s="440"/>
      <c r="M165" s="440"/>
      <c r="N165" s="440">
        <v>1</v>
      </c>
      <c r="O165" s="440">
        <v>289</v>
      </c>
      <c r="P165" s="509"/>
      <c r="Q165" s="441">
        <v>289</v>
      </c>
    </row>
    <row r="166" spans="1:17" ht="14.4" customHeight="1" x14ac:dyDescent="0.3">
      <c r="A166" s="436" t="s">
        <v>853</v>
      </c>
      <c r="B166" s="437" t="s">
        <v>699</v>
      </c>
      <c r="C166" s="437" t="s">
        <v>700</v>
      </c>
      <c r="D166" s="437" t="s">
        <v>701</v>
      </c>
      <c r="E166" s="437" t="s">
        <v>702</v>
      </c>
      <c r="F166" s="440">
        <v>64</v>
      </c>
      <c r="G166" s="440">
        <v>3456</v>
      </c>
      <c r="H166" s="440">
        <v>2.4827586206896552</v>
      </c>
      <c r="I166" s="440">
        <v>54</v>
      </c>
      <c r="J166" s="440">
        <v>24</v>
      </c>
      <c r="K166" s="440">
        <v>1392</v>
      </c>
      <c r="L166" s="440">
        <v>1</v>
      </c>
      <c r="M166" s="440">
        <v>58</v>
      </c>
      <c r="N166" s="440">
        <v>48</v>
      </c>
      <c r="O166" s="440">
        <v>2784</v>
      </c>
      <c r="P166" s="509">
        <v>2</v>
      </c>
      <c r="Q166" s="441">
        <v>58</v>
      </c>
    </row>
    <row r="167" spans="1:17" ht="14.4" customHeight="1" x14ac:dyDescent="0.3">
      <c r="A167" s="436" t="s">
        <v>853</v>
      </c>
      <c r="B167" s="437" t="s">
        <v>699</v>
      </c>
      <c r="C167" s="437" t="s">
        <v>700</v>
      </c>
      <c r="D167" s="437" t="s">
        <v>703</v>
      </c>
      <c r="E167" s="437" t="s">
        <v>704</v>
      </c>
      <c r="F167" s="440">
        <v>10</v>
      </c>
      <c r="G167" s="440">
        <v>1230</v>
      </c>
      <c r="H167" s="440">
        <v>2.3473282442748094</v>
      </c>
      <c r="I167" s="440">
        <v>123</v>
      </c>
      <c r="J167" s="440">
        <v>4</v>
      </c>
      <c r="K167" s="440">
        <v>524</v>
      </c>
      <c r="L167" s="440">
        <v>1</v>
      </c>
      <c r="M167" s="440">
        <v>131</v>
      </c>
      <c r="N167" s="440">
        <v>7</v>
      </c>
      <c r="O167" s="440">
        <v>917</v>
      </c>
      <c r="P167" s="509">
        <v>1.75</v>
      </c>
      <c r="Q167" s="441">
        <v>131</v>
      </c>
    </row>
    <row r="168" spans="1:17" ht="14.4" customHeight="1" x14ac:dyDescent="0.3">
      <c r="A168" s="436" t="s">
        <v>853</v>
      </c>
      <c r="B168" s="437" t="s">
        <v>699</v>
      </c>
      <c r="C168" s="437" t="s">
        <v>700</v>
      </c>
      <c r="D168" s="437" t="s">
        <v>709</v>
      </c>
      <c r="E168" s="437" t="s">
        <v>710</v>
      </c>
      <c r="F168" s="440"/>
      <c r="G168" s="440"/>
      <c r="H168" s="440"/>
      <c r="I168" s="440"/>
      <c r="J168" s="440">
        <v>1</v>
      </c>
      <c r="K168" s="440">
        <v>407</v>
      </c>
      <c r="L168" s="440">
        <v>1</v>
      </c>
      <c r="M168" s="440">
        <v>407</v>
      </c>
      <c r="N168" s="440"/>
      <c r="O168" s="440"/>
      <c r="P168" s="509"/>
      <c r="Q168" s="441"/>
    </row>
    <row r="169" spans="1:17" ht="14.4" customHeight="1" x14ac:dyDescent="0.3">
      <c r="A169" s="436" t="s">
        <v>853</v>
      </c>
      <c r="B169" s="437" t="s">
        <v>699</v>
      </c>
      <c r="C169" s="437" t="s">
        <v>700</v>
      </c>
      <c r="D169" s="437" t="s">
        <v>711</v>
      </c>
      <c r="E169" s="437" t="s">
        <v>712</v>
      </c>
      <c r="F169" s="440">
        <v>13</v>
      </c>
      <c r="G169" s="440">
        <v>2236</v>
      </c>
      <c r="H169" s="440">
        <v>0.83277467411545625</v>
      </c>
      <c r="I169" s="440">
        <v>172</v>
      </c>
      <c r="J169" s="440">
        <v>15</v>
      </c>
      <c r="K169" s="440">
        <v>2685</v>
      </c>
      <c r="L169" s="440">
        <v>1</v>
      </c>
      <c r="M169" s="440">
        <v>179</v>
      </c>
      <c r="N169" s="440">
        <v>11</v>
      </c>
      <c r="O169" s="440">
        <v>1980</v>
      </c>
      <c r="P169" s="509">
        <v>0.73743016759776536</v>
      </c>
      <c r="Q169" s="441">
        <v>180</v>
      </c>
    </row>
    <row r="170" spans="1:17" ht="14.4" customHeight="1" x14ac:dyDescent="0.3">
      <c r="A170" s="436" t="s">
        <v>853</v>
      </c>
      <c r="B170" s="437" t="s">
        <v>699</v>
      </c>
      <c r="C170" s="437" t="s">
        <v>700</v>
      </c>
      <c r="D170" s="437" t="s">
        <v>715</v>
      </c>
      <c r="E170" s="437" t="s">
        <v>716</v>
      </c>
      <c r="F170" s="440">
        <v>4</v>
      </c>
      <c r="G170" s="440">
        <v>1288</v>
      </c>
      <c r="H170" s="440">
        <v>0.76895522388059701</v>
      </c>
      <c r="I170" s="440">
        <v>322</v>
      </c>
      <c r="J170" s="440">
        <v>5</v>
      </c>
      <c r="K170" s="440">
        <v>1675</v>
      </c>
      <c r="L170" s="440">
        <v>1</v>
      </c>
      <c r="M170" s="440">
        <v>335</v>
      </c>
      <c r="N170" s="440">
        <v>8</v>
      </c>
      <c r="O170" s="440">
        <v>2688</v>
      </c>
      <c r="P170" s="509">
        <v>1.604776119402985</v>
      </c>
      <c r="Q170" s="441">
        <v>336</v>
      </c>
    </row>
    <row r="171" spans="1:17" ht="14.4" customHeight="1" x14ac:dyDescent="0.3">
      <c r="A171" s="436" t="s">
        <v>853</v>
      </c>
      <c r="B171" s="437" t="s">
        <v>699</v>
      </c>
      <c r="C171" s="437" t="s">
        <v>700</v>
      </c>
      <c r="D171" s="437" t="s">
        <v>719</v>
      </c>
      <c r="E171" s="437" t="s">
        <v>720</v>
      </c>
      <c r="F171" s="440">
        <v>179</v>
      </c>
      <c r="G171" s="440">
        <v>61039</v>
      </c>
      <c r="H171" s="440">
        <v>0.75386572473075786</v>
      </c>
      <c r="I171" s="440">
        <v>341</v>
      </c>
      <c r="J171" s="440">
        <v>232</v>
      </c>
      <c r="K171" s="440">
        <v>80968</v>
      </c>
      <c r="L171" s="440">
        <v>1</v>
      </c>
      <c r="M171" s="440">
        <v>349</v>
      </c>
      <c r="N171" s="440">
        <v>290</v>
      </c>
      <c r="O171" s="440">
        <v>101210</v>
      </c>
      <c r="P171" s="509">
        <v>1.25</v>
      </c>
      <c r="Q171" s="441">
        <v>349</v>
      </c>
    </row>
    <row r="172" spans="1:17" ht="14.4" customHeight="1" x14ac:dyDescent="0.3">
      <c r="A172" s="436" t="s">
        <v>853</v>
      </c>
      <c r="B172" s="437" t="s">
        <v>699</v>
      </c>
      <c r="C172" s="437" t="s">
        <v>700</v>
      </c>
      <c r="D172" s="437" t="s">
        <v>727</v>
      </c>
      <c r="E172" s="437" t="s">
        <v>728</v>
      </c>
      <c r="F172" s="440"/>
      <c r="G172" s="440"/>
      <c r="H172" s="440"/>
      <c r="I172" s="440"/>
      <c r="J172" s="440">
        <v>1</v>
      </c>
      <c r="K172" s="440">
        <v>117</v>
      </c>
      <c r="L172" s="440">
        <v>1</v>
      </c>
      <c r="M172" s="440">
        <v>117</v>
      </c>
      <c r="N172" s="440"/>
      <c r="O172" s="440"/>
      <c r="P172" s="509"/>
      <c r="Q172" s="441"/>
    </row>
    <row r="173" spans="1:17" ht="14.4" customHeight="1" x14ac:dyDescent="0.3">
      <c r="A173" s="436" t="s">
        <v>853</v>
      </c>
      <c r="B173" s="437" t="s">
        <v>699</v>
      </c>
      <c r="C173" s="437" t="s">
        <v>700</v>
      </c>
      <c r="D173" s="437" t="s">
        <v>733</v>
      </c>
      <c r="E173" s="437" t="s">
        <v>734</v>
      </c>
      <c r="F173" s="440"/>
      <c r="G173" s="440"/>
      <c r="H173" s="440"/>
      <c r="I173" s="440"/>
      <c r="J173" s="440">
        <v>1</v>
      </c>
      <c r="K173" s="440">
        <v>38</v>
      </c>
      <c r="L173" s="440">
        <v>1</v>
      </c>
      <c r="M173" s="440">
        <v>38</v>
      </c>
      <c r="N173" s="440"/>
      <c r="O173" s="440"/>
      <c r="P173" s="509"/>
      <c r="Q173" s="441"/>
    </row>
    <row r="174" spans="1:17" ht="14.4" customHeight="1" x14ac:dyDescent="0.3">
      <c r="A174" s="436" t="s">
        <v>853</v>
      </c>
      <c r="B174" s="437" t="s">
        <v>699</v>
      </c>
      <c r="C174" s="437" t="s">
        <v>700</v>
      </c>
      <c r="D174" s="437" t="s">
        <v>741</v>
      </c>
      <c r="E174" s="437" t="s">
        <v>742</v>
      </c>
      <c r="F174" s="440">
        <v>12</v>
      </c>
      <c r="G174" s="440">
        <v>3420</v>
      </c>
      <c r="H174" s="440">
        <v>1.6071428571428572</v>
      </c>
      <c r="I174" s="440">
        <v>285</v>
      </c>
      <c r="J174" s="440">
        <v>7</v>
      </c>
      <c r="K174" s="440">
        <v>2128</v>
      </c>
      <c r="L174" s="440">
        <v>1</v>
      </c>
      <c r="M174" s="440">
        <v>304</v>
      </c>
      <c r="N174" s="440">
        <v>12</v>
      </c>
      <c r="O174" s="440">
        <v>3660</v>
      </c>
      <c r="P174" s="509">
        <v>1.7199248120300752</v>
      </c>
      <c r="Q174" s="441">
        <v>305</v>
      </c>
    </row>
    <row r="175" spans="1:17" ht="14.4" customHeight="1" x14ac:dyDescent="0.3">
      <c r="A175" s="436" t="s">
        <v>853</v>
      </c>
      <c r="B175" s="437" t="s">
        <v>699</v>
      </c>
      <c r="C175" s="437" t="s">
        <v>700</v>
      </c>
      <c r="D175" s="437" t="s">
        <v>745</v>
      </c>
      <c r="E175" s="437" t="s">
        <v>746</v>
      </c>
      <c r="F175" s="440">
        <v>39</v>
      </c>
      <c r="G175" s="440">
        <v>18018</v>
      </c>
      <c r="H175" s="440">
        <v>0.82894736842105265</v>
      </c>
      <c r="I175" s="440">
        <v>462</v>
      </c>
      <c r="J175" s="440">
        <v>44</v>
      </c>
      <c r="K175" s="440">
        <v>21736</v>
      </c>
      <c r="L175" s="440">
        <v>1</v>
      </c>
      <c r="M175" s="440">
        <v>494</v>
      </c>
      <c r="N175" s="440">
        <v>57</v>
      </c>
      <c r="O175" s="440">
        <v>28158</v>
      </c>
      <c r="P175" s="509">
        <v>1.2954545454545454</v>
      </c>
      <c r="Q175" s="441">
        <v>494</v>
      </c>
    </row>
    <row r="176" spans="1:17" ht="14.4" customHeight="1" x14ac:dyDescent="0.3">
      <c r="A176" s="436" t="s">
        <v>853</v>
      </c>
      <c r="B176" s="437" t="s">
        <v>699</v>
      </c>
      <c r="C176" s="437" t="s">
        <v>700</v>
      </c>
      <c r="D176" s="437" t="s">
        <v>854</v>
      </c>
      <c r="E176" s="437" t="s">
        <v>855</v>
      </c>
      <c r="F176" s="440">
        <v>1</v>
      </c>
      <c r="G176" s="440">
        <v>6211</v>
      </c>
      <c r="H176" s="440"/>
      <c r="I176" s="440">
        <v>6211</v>
      </c>
      <c r="J176" s="440"/>
      <c r="K176" s="440"/>
      <c r="L176" s="440"/>
      <c r="M176" s="440"/>
      <c r="N176" s="440"/>
      <c r="O176" s="440"/>
      <c r="P176" s="509"/>
      <c r="Q176" s="441"/>
    </row>
    <row r="177" spans="1:17" ht="14.4" customHeight="1" x14ac:dyDescent="0.3">
      <c r="A177" s="436" t="s">
        <v>853</v>
      </c>
      <c r="B177" s="437" t="s">
        <v>699</v>
      </c>
      <c r="C177" s="437" t="s">
        <v>700</v>
      </c>
      <c r="D177" s="437" t="s">
        <v>747</v>
      </c>
      <c r="E177" s="437" t="s">
        <v>748</v>
      </c>
      <c r="F177" s="440">
        <v>53</v>
      </c>
      <c r="G177" s="440">
        <v>18868</v>
      </c>
      <c r="H177" s="440">
        <v>1.0623873873873875</v>
      </c>
      <c r="I177" s="440">
        <v>356</v>
      </c>
      <c r="J177" s="440">
        <v>48</v>
      </c>
      <c r="K177" s="440">
        <v>17760</v>
      </c>
      <c r="L177" s="440">
        <v>1</v>
      </c>
      <c r="M177" s="440">
        <v>370</v>
      </c>
      <c r="N177" s="440">
        <v>68</v>
      </c>
      <c r="O177" s="440">
        <v>25160</v>
      </c>
      <c r="P177" s="509">
        <v>1.4166666666666667</v>
      </c>
      <c r="Q177" s="441">
        <v>370</v>
      </c>
    </row>
    <row r="178" spans="1:17" ht="14.4" customHeight="1" x14ac:dyDescent="0.3">
      <c r="A178" s="436" t="s">
        <v>853</v>
      </c>
      <c r="B178" s="437" t="s">
        <v>699</v>
      </c>
      <c r="C178" s="437" t="s">
        <v>700</v>
      </c>
      <c r="D178" s="437" t="s">
        <v>753</v>
      </c>
      <c r="E178" s="437" t="s">
        <v>754</v>
      </c>
      <c r="F178" s="440"/>
      <c r="G178" s="440"/>
      <c r="H178" s="440"/>
      <c r="I178" s="440"/>
      <c r="J178" s="440">
        <v>1</v>
      </c>
      <c r="K178" s="440">
        <v>111</v>
      </c>
      <c r="L178" s="440">
        <v>1</v>
      </c>
      <c r="M178" s="440">
        <v>111</v>
      </c>
      <c r="N178" s="440"/>
      <c r="O178" s="440"/>
      <c r="P178" s="509"/>
      <c r="Q178" s="441"/>
    </row>
    <row r="179" spans="1:17" ht="14.4" customHeight="1" x14ac:dyDescent="0.3">
      <c r="A179" s="436" t="s">
        <v>853</v>
      </c>
      <c r="B179" s="437" t="s">
        <v>699</v>
      </c>
      <c r="C179" s="437" t="s">
        <v>700</v>
      </c>
      <c r="D179" s="437" t="s">
        <v>755</v>
      </c>
      <c r="E179" s="437" t="s">
        <v>756</v>
      </c>
      <c r="F179" s="440">
        <v>1</v>
      </c>
      <c r="G179" s="440">
        <v>117</v>
      </c>
      <c r="H179" s="440"/>
      <c r="I179" s="440">
        <v>117</v>
      </c>
      <c r="J179" s="440"/>
      <c r="K179" s="440"/>
      <c r="L179" s="440"/>
      <c r="M179" s="440"/>
      <c r="N179" s="440"/>
      <c r="O179" s="440"/>
      <c r="P179" s="509"/>
      <c r="Q179" s="441"/>
    </row>
    <row r="180" spans="1:17" ht="14.4" customHeight="1" x14ac:dyDescent="0.3">
      <c r="A180" s="436" t="s">
        <v>853</v>
      </c>
      <c r="B180" s="437" t="s">
        <v>699</v>
      </c>
      <c r="C180" s="437" t="s">
        <v>700</v>
      </c>
      <c r="D180" s="437" t="s">
        <v>757</v>
      </c>
      <c r="E180" s="437" t="s">
        <v>758</v>
      </c>
      <c r="F180" s="440"/>
      <c r="G180" s="440"/>
      <c r="H180" s="440"/>
      <c r="I180" s="440"/>
      <c r="J180" s="440">
        <v>1</v>
      </c>
      <c r="K180" s="440">
        <v>495</v>
      </c>
      <c r="L180" s="440">
        <v>1</v>
      </c>
      <c r="M180" s="440">
        <v>495</v>
      </c>
      <c r="N180" s="440"/>
      <c r="O180" s="440"/>
      <c r="P180" s="509"/>
      <c r="Q180" s="441"/>
    </row>
    <row r="181" spans="1:17" ht="14.4" customHeight="1" x14ac:dyDescent="0.3">
      <c r="A181" s="436" t="s">
        <v>853</v>
      </c>
      <c r="B181" s="437" t="s">
        <v>699</v>
      </c>
      <c r="C181" s="437" t="s">
        <v>700</v>
      </c>
      <c r="D181" s="437" t="s">
        <v>761</v>
      </c>
      <c r="E181" s="437" t="s">
        <v>762</v>
      </c>
      <c r="F181" s="440">
        <v>3</v>
      </c>
      <c r="G181" s="440">
        <v>1311</v>
      </c>
      <c r="H181" s="440">
        <v>2.875</v>
      </c>
      <c r="I181" s="440">
        <v>437</v>
      </c>
      <c r="J181" s="440">
        <v>1</v>
      </c>
      <c r="K181" s="440">
        <v>456</v>
      </c>
      <c r="L181" s="440">
        <v>1</v>
      </c>
      <c r="M181" s="440">
        <v>456</v>
      </c>
      <c r="N181" s="440">
        <v>9</v>
      </c>
      <c r="O181" s="440">
        <v>4104</v>
      </c>
      <c r="P181" s="509">
        <v>9</v>
      </c>
      <c r="Q181" s="441">
        <v>456</v>
      </c>
    </row>
    <row r="182" spans="1:17" ht="14.4" customHeight="1" x14ac:dyDescent="0.3">
      <c r="A182" s="436" t="s">
        <v>853</v>
      </c>
      <c r="B182" s="437" t="s">
        <v>699</v>
      </c>
      <c r="C182" s="437" t="s">
        <v>700</v>
      </c>
      <c r="D182" s="437" t="s">
        <v>763</v>
      </c>
      <c r="E182" s="437" t="s">
        <v>764</v>
      </c>
      <c r="F182" s="440">
        <v>146</v>
      </c>
      <c r="G182" s="440">
        <v>7884</v>
      </c>
      <c r="H182" s="440">
        <v>0.71542649727767693</v>
      </c>
      <c r="I182" s="440">
        <v>54</v>
      </c>
      <c r="J182" s="440">
        <v>190</v>
      </c>
      <c r="K182" s="440">
        <v>11020</v>
      </c>
      <c r="L182" s="440">
        <v>1</v>
      </c>
      <c r="M182" s="440">
        <v>58</v>
      </c>
      <c r="N182" s="440">
        <v>111</v>
      </c>
      <c r="O182" s="440">
        <v>6438</v>
      </c>
      <c r="P182" s="509">
        <v>0.58421052631578951</v>
      </c>
      <c r="Q182" s="441">
        <v>58</v>
      </c>
    </row>
    <row r="183" spans="1:17" ht="14.4" customHeight="1" x14ac:dyDescent="0.3">
      <c r="A183" s="436" t="s">
        <v>853</v>
      </c>
      <c r="B183" s="437" t="s">
        <v>699</v>
      </c>
      <c r="C183" s="437" t="s">
        <v>700</v>
      </c>
      <c r="D183" s="437" t="s">
        <v>765</v>
      </c>
      <c r="E183" s="437" t="s">
        <v>766</v>
      </c>
      <c r="F183" s="440"/>
      <c r="G183" s="440"/>
      <c r="H183" s="440"/>
      <c r="I183" s="440"/>
      <c r="J183" s="440"/>
      <c r="K183" s="440"/>
      <c r="L183" s="440"/>
      <c r="M183" s="440"/>
      <c r="N183" s="440">
        <v>3</v>
      </c>
      <c r="O183" s="440">
        <v>6519</v>
      </c>
      <c r="P183" s="509"/>
      <c r="Q183" s="441">
        <v>2173</v>
      </c>
    </row>
    <row r="184" spans="1:17" ht="14.4" customHeight="1" x14ac:dyDescent="0.3">
      <c r="A184" s="436" t="s">
        <v>853</v>
      </c>
      <c r="B184" s="437" t="s">
        <v>699</v>
      </c>
      <c r="C184" s="437" t="s">
        <v>700</v>
      </c>
      <c r="D184" s="437" t="s">
        <v>771</v>
      </c>
      <c r="E184" s="437" t="s">
        <v>772</v>
      </c>
      <c r="F184" s="440">
        <v>106</v>
      </c>
      <c r="G184" s="440">
        <v>17914</v>
      </c>
      <c r="H184" s="440">
        <v>1.4417706237424548</v>
      </c>
      <c r="I184" s="440">
        <v>169</v>
      </c>
      <c r="J184" s="440">
        <v>71</v>
      </c>
      <c r="K184" s="440">
        <v>12425</v>
      </c>
      <c r="L184" s="440">
        <v>1</v>
      </c>
      <c r="M184" s="440">
        <v>175</v>
      </c>
      <c r="N184" s="440">
        <v>167</v>
      </c>
      <c r="O184" s="440">
        <v>29392</v>
      </c>
      <c r="P184" s="509">
        <v>2.3655533199195169</v>
      </c>
      <c r="Q184" s="441">
        <v>176</v>
      </c>
    </row>
    <row r="185" spans="1:17" ht="14.4" customHeight="1" x14ac:dyDescent="0.3">
      <c r="A185" s="436" t="s">
        <v>853</v>
      </c>
      <c r="B185" s="437" t="s">
        <v>699</v>
      </c>
      <c r="C185" s="437" t="s">
        <v>700</v>
      </c>
      <c r="D185" s="437" t="s">
        <v>777</v>
      </c>
      <c r="E185" s="437" t="s">
        <v>778</v>
      </c>
      <c r="F185" s="440">
        <v>2</v>
      </c>
      <c r="G185" s="440">
        <v>326</v>
      </c>
      <c r="H185" s="440">
        <v>0.64299802761341218</v>
      </c>
      <c r="I185" s="440">
        <v>163</v>
      </c>
      <c r="J185" s="440">
        <v>3</v>
      </c>
      <c r="K185" s="440">
        <v>507</v>
      </c>
      <c r="L185" s="440">
        <v>1</v>
      </c>
      <c r="M185" s="440">
        <v>169</v>
      </c>
      <c r="N185" s="440">
        <v>6</v>
      </c>
      <c r="O185" s="440">
        <v>1020</v>
      </c>
      <c r="P185" s="509">
        <v>2.0118343195266273</v>
      </c>
      <c r="Q185" s="441">
        <v>170</v>
      </c>
    </row>
    <row r="186" spans="1:17" ht="14.4" customHeight="1" x14ac:dyDescent="0.3">
      <c r="A186" s="436" t="s">
        <v>853</v>
      </c>
      <c r="B186" s="437" t="s">
        <v>699</v>
      </c>
      <c r="C186" s="437" t="s">
        <v>700</v>
      </c>
      <c r="D186" s="437" t="s">
        <v>789</v>
      </c>
      <c r="E186" s="437" t="s">
        <v>790</v>
      </c>
      <c r="F186" s="440">
        <v>38</v>
      </c>
      <c r="G186" s="440">
        <v>76456</v>
      </c>
      <c r="H186" s="440">
        <v>1.1964945226917059</v>
      </c>
      <c r="I186" s="440">
        <v>2012</v>
      </c>
      <c r="J186" s="440">
        <v>30</v>
      </c>
      <c r="K186" s="440">
        <v>63900</v>
      </c>
      <c r="L186" s="440">
        <v>1</v>
      </c>
      <c r="M186" s="440">
        <v>2130</v>
      </c>
      <c r="N186" s="440">
        <v>35</v>
      </c>
      <c r="O186" s="440">
        <v>74585</v>
      </c>
      <c r="P186" s="509">
        <v>1.1672143974960876</v>
      </c>
      <c r="Q186" s="441">
        <v>2131</v>
      </c>
    </row>
    <row r="187" spans="1:17" ht="14.4" customHeight="1" x14ac:dyDescent="0.3">
      <c r="A187" s="436" t="s">
        <v>853</v>
      </c>
      <c r="B187" s="437" t="s">
        <v>699</v>
      </c>
      <c r="C187" s="437" t="s">
        <v>700</v>
      </c>
      <c r="D187" s="437" t="s">
        <v>791</v>
      </c>
      <c r="E187" s="437" t="s">
        <v>792</v>
      </c>
      <c r="F187" s="440"/>
      <c r="G187" s="440"/>
      <c r="H187" s="440"/>
      <c r="I187" s="440"/>
      <c r="J187" s="440">
        <v>1</v>
      </c>
      <c r="K187" s="440">
        <v>242</v>
      </c>
      <c r="L187" s="440">
        <v>1</v>
      </c>
      <c r="M187" s="440">
        <v>242</v>
      </c>
      <c r="N187" s="440"/>
      <c r="O187" s="440"/>
      <c r="P187" s="509"/>
      <c r="Q187" s="441"/>
    </row>
    <row r="188" spans="1:17" ht="14.4" customHeight="1" x14ac:dyDescent="0.3">
      <c r="A188" s="436" t="s">
        <v>853</v>
      </c>
      <c r="B188" s="437" t="s">
        <v>699</v>
      </c>
      <c r="C188" s="437" t="s">
        <v>700</v>
      </c>
      <c r="D188" s="437" t="s">
        <v>793</v>
      </c>
      <c r="E188" s="437" t="s">
        <v>794</v>
      </c>
      <c r="F188" s="440">
        <v>1</v>
      </c>
      <c r="G188" s="440">
        <v>418</v>
      </c>
      <c r="H188" s="440"/>
      <c r="I188" s="440">
        <v>418</v>
      </c>
      <c r="J188" s="440"/>
      <c r="K188" s="440"/>
      <c r="L188" s="440"/>
      <c r="M188" s="440"/>
      <c r="N188" s="440"/>
      <c r="O188" s="440"/>
      <c r="P188" s="509"/>
      <c r="Q188" s="441"/>
    </row>
    <row r="189" spans="1:17" ht="14.4" customHeight="1" x14ac:dyDescent="0.3">
      <c r="A189" s="436" t="s">
        <v>853</v>
      </c>
      <c r="B189" s="437" t="s">
        <v>699</v>
      </c>
      <c r="C189" s="437" t="s">
        <v>700</v>
      </c>
      <c r="D189" s="437" t="s">
        <v>802</v>
      </c>
      <c r="E189" s="437" t="s">
        <v>803</v>
      </c>
      <c r="F189" s="440"/>
      <c r="G189" s="440"/>
      <c r="H189" s="440"/>
      <c r="I189" s="440"/>
      <c r="J189" s="440"/>
      <c r="K189" s="440"/>
      <c r="L189" s="440"/>
      <c r="M189" s="440"/>
      <c r="N189" s="440">
        <v>2</v>
      </c>
      <c r="O189" s="440">
        <v>578</v>
      </c>
      <c r="P189" s="509"/>
      <c r="Q189" s="441">
        <v>289</v>
      </c>
    </row>
    <row r="190" spans="1:17" ht="14.4" customHeight="1" x14ac:dyDescent="0.3">
      <c r="A190" s="436" t="s">
        <v>853</v>
      </c>
      <c r="B190" s="437" t="s">
        <v>699</v>
      </c>
      <c r="C190" s="437" t="s">
        <v>700</v>
      </c>
      <c r="D190" s="437" t="s">
        <v>804</v>
      </c>
      <c r="E190" s="437" t="s">
        <v>805</v>
      </c>
      <c r="F190" s="440">
        <v>1</v>
      </c>
      <c r="G190" s="440">
        <v>1050</v>
      </c>
      <c r="H190" s="440"/>
      <c r="I190" s="440">
        <v>1050</v>
      </c>
      <c r="J190" s="440"/>
      <c r="K190" s="440"/>
      <c r="L190" s="440"/>
      <c r="M190" s="440"/>
      <c r="N190" s="440"/>
      <c r="O190" s="440"/>
      <c r="P190" s="509"/>
      <c r="Q190" s="441"/>
    </row>
    <row r="191" spans="1:17" ht="14.4" customHeight="1" x14ac:dyDescent="0.3">
      <c r="A191" s="436" t="s">
        <v>853</v>
      </c>
      <c r="B191" s="437" t="s">
        <v>699</v>
      </c>
      <c r="C191" s="437" t="s">
        <v>700</v>
      </c>
      <c r="D191" s="437" t="s">
        <v>810</v>
      </c>
      <c r="E191" s="437" t="s">
        <v>811</v>
      </c>
      <c r="F191" s="440"/>
      <c r="G191" s="440"/>
      <c r="H191" s="440"/>
      <c r="I191" s="440"/>
      <c r="J191" s="440">
        <v>5</v>
      </c>
      <c r="K191" s="440">
        <v>0</v>
      </c>
      <c r="L191" s="440"/>
      <c r="M191" s="440">
        <v>0</v>
      </c>
      <c r="N191" s="440">
        <v>1</v>
      </c>
      <c r="O191" s="440">
        <v>0</v>
      </c>
      <c r="P191" s="509"/>
      <c r="Q191" s="441">
        <v>0</v>
      </c>
    </row>
    <row r="192" spans="1:17" ht="14.4" customHeight="1" x14ac:dyDescent="0.3">
      <c r="A192" s="436" t="s">
        <v>853</v>
      </c>
      <c r="B192" s="437" t="s">
        <v>699</v>
      </c>
      <c r="C192" s="437" t="s">
        <v>700</v>
      </c>
      <c r="D192" s="437" t="s">
        <v>812</v>
      </c>
      <c r="E192" s="437" t="s">
        <v>813</v>
      </c>
      <c r="F192" s="440"/>
      <c r="G192" s="440"/>
      <c r="H192" s="440"/>
      <c r="I192" s="440"/>
      <c r="J192" s="440"/>
      <c r="K192" s="440"/>
      <c r="L192" s="440"/>
      <c r="M192" s="440"/>
      <c r="N192" s="440">
        <v>1</v>
      </c>
      <c r="O192" s="440">
        <v>0</v>
      </c>
      <c r="P192" s="509"/>
      <c r="Q192" s="441">
        <v>0</v>
      </c>
    </row>
    <row r="193" spans="1:17" ht="14.4" customHeight="1" x14ac:dyDescent="0.3">
      <c r="A193" s="436" t="s">
        <v>856</v>
      </c>
      <c r="B193" s="437" t="s">
        <v>699</v>
      </c>
      <c r="C193" s="437" t="s">
        <v>700</v>
      </c>
      <c r="D193" s="437" t="s">
        <v>857</v>
      </c>
      <c r="E193" s="437" t="s">
        <v>858</v>
      </c>
      <c r="F193" s="440"/>
      <c r="G193" s="440"/>
      <c r="H193" s="440"/>
      <c r="I193" s="440"/>
      <c r="J193" s="440">
        <v>4</v>
      </c>
      <c r="K193" s="440">
        <v>8904</v>
      </c>
      <c r="L193" s="440">
        <v>1</v>
      </c>
      <c r="M193" s="440">
        <v>2226</v>
      </c>
      <c r="N193" s="440"/>
      <c r="O193" s="440"/>
      <c r="P193" s="509"/>
      <c r="Q193" s="441"/>
    </row>
    <row r="194" spans="1:17" ht="14.4" customHeight="1" x14ac:dyDescent="0.3">
      <c r="A194" s="436" t="s">
        <v>856</v>
      </c>
      <c r="B194" s="437" t="s">
        <v>699</v>
      </c>
      <c r="C194" s="437" t="s">
        <v>700</v>
      </c>
      <c r="D194" s="437" t="s">
        <v>701</v>
      </c>
      <c r="E194" s="437" t="s">
        <v>702</v>
      </c>
      <c r="F194" s="440">
        <v>14</v>
      </c>
      <c r="G194" s="440">
        <v>756</v>
      </c>
      <c r="H194" s="440">
        <v>0.27155172413793105</v>
      </c>
      <c r="I194" s="440">
        <v>54</v>
      </c>
      <c r="J194" s="440">
        <v>48</v>
      </c>
      <c r="K194" s="440">
        <v>2784</v>
      </c>
      <c r="L194" s="440">
        <v>1</v>
      </c>
      <c r="M194" s="440">
        <v>58</v>
      </c>
      <c r="N194" s="440">
        <v>14</v>
      </c>
      <c r="O194" s="440">
        <v>812</v>
      </c>
      <c r="P194" s="509">
        <v>0.29166666666666669</v>
      </c>
      <c r="Q194" s="441">
        <v>58</v>
      </c>
    </row>
    <row r="195" spans="1:17" ht="14.4" customHeight="1" x14ac:dyDescent="0.3">
      <c r="A195" s="436" t="s">
        <v>856</v>
      </c>
      <c r="B195" s="437" t="s">
        <v>699</v>
      </c>
      <c r="C195" s="437" t="s">
        <v>700</v>
      </c>
      <c r="D195" s="437" t="s">
        <v>703</v>
      </c>
      <c r="E195" s="437" t="s">
        <v>704</v>
      </c>
      <c r="F195" s="440">
        <v>8</v>
      </c>
      <c r="G195" s="440">
        <v>984</v>
      </c>
      <c r="H195" s="440">
        <v>0.17884405670665213</v>
      </c>
      <c r="I195" s="440">
        <v>123</v>
      </c>
      <c r="J195" s="440">
        <v>42</v>
      </c>
      <c r="K195" s="440">
        <v>5502</v>
      </c>
      <c r="L195" s="440">
        <v>1</v>
      </c>
      <c r="M195" s="440">
        <v>131</v>
      </c>
      <c r="N195" s="440">
        <v>15</v>
      </c>
      <c r="O195" s="440">
        <v>1965</v>
      </c>
      <c r="P195" s="509">
        <v>0.35714285714285715</v>
      </c>
      <c r="Q195" s="441">
        <v>131</v>
      </c>
    </row>
    <row r="196" spans="1:17" ht="14.4" customHeight="1" x14ac:dyDescent="0.3">
      <c r="A196" s="436" t="s">
        <v>856</v>
      </c>
      <c r="B196" s="437" t="s">
        <v>699</v>
      </c>
      <c r="C196" s="437" t="s">
        <v>700</v>
      </c>
      <c r="D196" s="437" t="s">
        <v>705</v>
      </c>
      <c r="E196" s="437" t="s">
        <v>706</v>
      </c>
      <c r="F196" s="440">
        <v>1</v>
      </c>
      <c r="G196" s="440">
        <v>177</v>
      </c>
      <c r="H196" s="440">
        <v>0.93650793650793651</v>
      </c>
      <c r="I196" s="440">
        <v>177</v>
      </c>
      <c r="J196" s="440">
        <v>1</v>
      </c>
      <c r="K196" s="440">
        <v>189</v>
      </c>
      <c r="L196" s="440">
        <v>1</v>
      </c>
      <c r="M196" s="440">
        <v>189</v>
      </c>
      <c r="N196" s="440">
        <v>2</v>
      </c>
      <c r="O196" s="440">
        <v>378</v>
      </c>
      <c r="P196" s="509">
        <v>2</v>
      </c>
      <c r="Q196" s="441">
        <v>189</v>
      </c>
    </row>
    <row r="197" spans="1:17" ht="14.4" customHeight="1" x14ac:dyDescent="0.3">
      <c r="A197" s="436" t="s">
        <v>856</v>
      </c>
      <c r="B197" s="437" t="s">
        <v>699</v>
      </c>
      <c r="C197" s="437" t="s">
        <v>700</v>
      </c>
      <c r="D197" s="437" t="s">
        <v>709</v>
      </c>
      <c r="E197" s="437" t="s">
        <v>710</v>
      </c>
      <c r="F197" s="440">
        <v>1</v>
      </c>
      <c r="G197" s="440">
        <v>384</v>
      </c>
      <c r="H197" s="440">
        <v>0.11793611793611794</v>
      </c>
      <c r="I197" s="440">
        <v>384</v>
      </c>
      <c r="J197" s="440">
        <v>8</v>
      </c>
      <c r="K197" s="440">
        <v>3256</v>
      </c>
      <c r="L197" s="440">
        <v>1</v>
      </c>
      <c r="M197" s="440">
        <v>407</v>
      </c>
      <c r="N197" s="440"/>
      <c r="O197" s="440"/>
      <c r="P197" s="509"/>
      <c r="Q197" s="441"/>
    </row>
    <row r="198" spans="1:17" ht="14.4" customHeight="1" x14ac:dyDescent="0.3">
      <c r="A198" s="436" t="s">
        <v>856</v>
      </c>
      <c r="B198" s="437" t="s">
        <v>699</v>
      </c>
      <c r="C198" s="437" t="s">
        <v>700</v>
      </c>
      <c r="D198" s="437" t="s">
        <v>711</v>
      </c>
      <c r="E198" s="437" t="s">
        <v>712</v>
      </c>
      <c r="F198" s="440">
        <v>6</v>
      </c>
      <c r="G198" s="440">
        <v>1032</v>
      </c>
      <c r="H198" s="440">
        <v>5.7653631284916198</v>
      </c>
      <c r="I198" s="440">
        <v>172</v>
      </c>
      <c r="J198" s="440">
        <v>1</v>
      </c>
      <c r="K198" s="440">
        <v>179</v>
      </c>
      <c r="L198" s="440">
        <v>1</v>
      </c>
      <c r="M198" s="440">
        <v>179</v>
      </c>
      <c r="N198" s="440">
        <v>3</v>
      </c>
      <c r="O198" s="440">
        <v>540</v>
      </c>
      <c r="P198" s="509">
        <v>3.016759776536313</v>
      </c>
      <c r="Q198" s="441">
        <v>180</v>
      </c>
    </row>
    <row r="199" spans="1:17" ht="14.4" customHeight="1" x14ac:dyDescent="0.3">
      <c r="A199" s="436" t="s">
        <v>856</v>
      </c>
      <c r="B199" s="437" t="s">
        <v>699</v>
      </c>
      <c r="C199" s="437" t="s">
        <v>700</v>
      </c>
      <c r="D199" s="437" t="s">
        <v>713</v>
      </c>
      <c r="E199" s="437" t="s">
        <v>714</v>
      </c>
      <c r="F199" s="440">
        <v>1</v>
      </c>
      <c r="G199" s="440">
        <v>533</v>
      </c>
      <c r="H199" s="440">
        <v>0.31224370240187466</v>
      </c>
      <c r="I199" s="440">
        <v>533</v>
      </c>
      <c r="J199" s="440">
        <v>3</v>
      </c>
      <c r="K199" s="440">
        <v>1707</v>
      </c>
      <c r="L199" s="440">
        <v>1</v>
      </c>
      <c r="M199" s="440">
        <v>569</v>
      </c>
      <c r="N199" s="440">
        <v>1</v>
      </c>
      <c r="O199" s="440">
        <v>569</v>
      </c>
      <c r="P199" s="509">
        <v>0.33333333333333331</v>
      </c>
      <c r="Q199" s="441">
        <v>569</v>
      </c>
    </row>
    <row r="200" spans="1:17" ht="14.4" customHeight="1" x14ac:dyDescent="0.3">
      <c r="A200" s="436" t="s">
        <v>856</v>
      </c>
      <c r="B200" s="437" t="s">
        <v>699</v>
      </c>
      <c r="C200" s="437" t="s">
        <v>700</v>
      </c>
      <c r="D200" s="437" t="s">
        <v>715</v>
      </c>
      <c r="E200" s="437" t="s">
        <v>716</v>
      </c>
      <c r="F200" s="440">
        <v>8</v>
      </c>
      <c r="G200" s="440">
        <v>2576</v>
      </c>
      <c r="H200" s="440">
        <v>1.9223880597014926</v>
      </c>
      <c r="I200" s="440">
        <v>322</v>
      </c>
      <c r="J200" s="440">
        <v>4</v>
      </c>
      <c r="K200" s="440">
        <v>1340</v>
      </c>
      <c r="L200" s="440">
        <v>1</v>
      </c>
      <c r="M200" s="440">
        <v>335</v>
      </c>
      <c r="N200" s="440">
        <v>9</v>
      </c>
      <c r="O200" s="440">
        <v>3024</v>
      </c>
      <c r="P200" s="509">
        <v>2.256716417910448</v>
      </c>
      <c r="Q200" s="441">
        <v>336</v>
      </c>
    </row>
    <row r="201" spans="1:17" ht="14.4" customHeight="1" x14ac:dyDescent="0.3">
      <c r="A201" s="436" t="s">
        <v>856</v>
      </c>
      <c r="B201" s="437" t="s">
        <v>699</v>
      </c>
      <c r="C201" s="437" t="s">
        <v>700</v>
      </c>
      <c r="D201" s="437" t="s">
        <v>719</v>
      </c>
      <c r="E201" s="437" t="s">
        <v>720</v>
      </c>
      <c r="F201" s="440">
        <v>7</v>
      </c>
      <c r="G201" s="440">
        <v>2387</v>
      </c>
      <c r="H201" s="440">
        <v>6.8395415472779373</v>
      </c>
      <c r="I201" s="440">
        <v>341</v>
      </c>
      <c r="J201" s="440">
        <v>1</v>
      </c>
      <c r="K201" s="440">
        <v>349</v>
      </c>
      <c r="L201" s="440">
        <v>1</v>
      </c>
      <c r="M201" s="440">
        <v>349</v>
      </c>
      <c r="N201" s="440">
        <v>5</v>
      </c>
      <c r="O201" s="440">
        <v>1745</v>
      </c>
      <c r="P201" s="509">
        <v>5</v>
      </c>
      <c r="Q201" s="441">
        <v>349</v>
      </c>
    </row>
    <row r="202" spans="1:17" ht="14.4" customHeight="1" x14ac:dyDescent="0.3">
      <c r="A202" s="436" t="s">
        <v>856</v>
      </c>
      <c r="B202" s="437" t="s">
        <v>699</v>
      </c>
      <c r="C202" s="437" t="s">
        <v>700</v>
      </c>
      <c r="D202" s="437" t="s">
        <v>727</v>
      </c>
      <c r="E202" s="437" t="s">
        <v>728</v>
      </c>
      <c r="F202" s="440">
        <v>1</v>
      </c>
      <c r="G202" s="440">
        <v>109</v>
      </c>
      <c r="H202" s="440">
        <v>0.18632478632478633</v>
      </c>
      <c r="I202" s="440">
        <v>109</v>
      </c>
      <c r="J202" s="440">
        <v>5</v>
      </c>
      <c r="K202" s="440">
        <v>585</v>
      </c>
      <c r="L202" s="440">
        <v>1</v>
      </c>
      <c r="M202" s="440">
        <v>117</v>
      </c>
      <c r="N202" s="440"/>
      <c r="O202" s="440"/>
      <c r="P202" s="509"/>
      <c r="Q202" s="441"/>
    </row>
    <row r="203" spans="1:17" ht="14.4" customHeight="1" x14ac:dyDescent="0.3">
      <c r="A203" s="436" t="s">
        <v>856</v>
      </c>
      <c r="B203" s="437" t="s">
        <v>699</v>
      </c>
      <c r="C203" s="437" t="s">
        <v>700</v>
      </c>
      <c r="D203" s="437" t="s">
        <v>731</v>
      </c>
      <c r="E203" s="437" t="s">
        <v>732</v>
      </c>
      <c r="F203" s="440"/>
      <c r="G203" s="440"/>
      <c r="H203" s="440"/>
      <c r="I203" s="440"/>
      <c r="J203" s="440">
        <v>1</v>
      </c>
      <c r="K203" s="440">
        <v>387</v>
      </c>
      <c r="L203" s="440">
        <v>1</v>
      </c>
      <c r="M203" s="440">
        <v>387</v>
      </c>
      <c r="N203" s="440"/>
      <c r="O203" s="440"/>
      <c r="P203" s="509"/>
      <c r="Q203" s="441"/>
    </row>
    <row r="204" spans="1:17" ht="14.4" customHeight="1" x14ac:dyDescent="0.3">
      <c r="A204" s="436" t="s">
        <v>856</v>
      </c>
      <c r="B204" s="437" t="s">
        <v>699</v>
      </c>
      <c r="C204" s="437" t="s">
        <v>700</v>
      </c>
      <c r="D204" s="437" t="s">
        <v>733</v>
      </c>
      <c r="E204" s="437" t="s">
        <v>734</v>
      </c>
      <c r="F204" s="440">
        <v>1</v>
      </c>
      <c r="G204" s="440">
        <v>37</v>
      </c>
      <c r="H204" s="440">
        <v>0.48684210526315791</v>
      </c>
      <c r="I204" s="440">
        <v>37</v>
      </c>
      <c r="J204" s="440">
        <v>2</v>
      </c>
      <c r="K204" s="440">
        <v>76</v>
      </c>
      <c r="L204" s="440">
        <v>1</v>
      </c>
      <c r="M204" s="440">
        <v>38</v>
      </c>
      <c r="N204" s="440"/>
      <c r="O204" s="440"/>
      <c r="P204" s="509"/>
      <c r="Q204" s="441"/>
    </row>
    <row r="205" spans="1:17" ht="14.4" customHeight="1" x14ac:dyDescent="0.3">
      <c r="A205" s="436" t="s">
        <v>856</v>
      </c>
      <c r="B205" s="437" t="s">
        <v>699</v>
      </c>
      <c r="C205" s="437" t="s">
        <v>700</v>
      </c>
      <c r="D205" s="437" t="s">
        <v>737</v>
      </c>
      <c r="E205" s="437" t="s">
        <v>738</v>
      </c>
      <c r="F205" s="440"/>
      <c r="G205" s="440"/>
      <c r="H205" s="440"/>
      <c r="I205" s="440"/>
      <c r="J205" s="440">
        <v>1</v>
      </c>
      <c r="K205" s="440">
        <v>704</v>
      </c>
      <c r="L205" s="440">
        <v>1</v>
      </c>
      <c r="M205" s="440">
        <v>704</v>
      </c>
      <c r="N205" s="440"/>
      <c r="O205" s="440"/>
      <c r="P205" s="509"/>
      <c r="Q205" s="441"/>
    </row>
    <row r="206" spans="1:17" ht="14.4" customHeight="1" x14ac:dyDescent="0.3">
      <c r="A206" s="436" t="s">
        <v>856</v>
      </c>
      <c r="B206" s="437" t="s">
        <v>699</v>
      </c>
      <c r="C206" s="437" t="s">
        <v>700</v>
      </c>
      <c r="D206" s="437" t="s">
        <v>741</v>
      </c>
      <c r="E206" s="437" t="s">
        <v>742</v>
      </c>
      <c r="F206" s="440">
        <v>7</v>
      </c>
      <c r="G206" s="440">
        <v>1995</v>
      </c>
      <c r="H206" s="440">
        <v>0.28532608695652173</v>
      </c>
      <c r="I206" s="440">
        <v>285</v>
      </c>
      <c r="J206" s="440">
        <v>23</v>
      </c>
      <c r="K206" s="440">
        <v>6992</v>
      </c>
      <c r="L206" s="440">
        <v>1</v>
      </c>
      <c r="M206" s="440">
        <v>304</v>
      </c>
      <c r="N206" s="440">
        <v>11</v>
      </c>
      <c r="O206" s="440">
        <v>3355</v>
      </c>
      <c r="P206" s="509">
        <v>0.47983409610983979</v>
      </c>
      <c r="Q206" s="441">
        <v>305</v>
      </c>
    </row>
    <row r="207" spans="1:17" ht="14.4" customHeight="1" x14ac:dyDescent="0.3">
      <c r="A207" s="436" t="s">
        <v>856</v>
      </c>
      <c r="B207" s="437" t="s">
        <v>699</v>
      </c>
      <c r="C207" s="437" t="s">
        <v>700</v>
      </c>
      <c r="D207" s="437" t="s">
        <v>743</v>
      </c>
      <c r="E207" s="437" t="s">
        <v>744</v>
      </c>
      <c r="F207" s="440">
        <v>2</v>
      </c>
      <c r="G207" s="440">
        <v>7010</v>
      </c>
      <c r="H207" s="440">
        <v>0.63033899829152051</v>
      </c>
      <c r="I207" s="440">
        <v>3505</v>
      </c>
      <c r="J207" s="440">
        <v>3</v>
      </c>
      <c r="K207" s="440">
        <v>11121</v>
      </c>
      <c r="L207" s="440">
        <v>1</v>
      </c>
      <c r="M207" s="440">
        <v>3707</v>
      </c>
      <c r="N207" s="440">
        <v>6</v>
      </c>
      <c r="O207" s="440">
        <v>22272</v>
      </c>
      <c r="P207" s="509">
        <v>2.0026975991367681</v>
      </c>
      <c r="Q207" s="441">
        <v>3712</v>
      </c>
    </row>
    <row r="208" spans="1:17" ht="14.4" customHeight="1" x14ac:dyDescent="0.3">
      <c r="A208" s="436" t="s">
        <v>856</v>
      </c>
      <c r="B208" s="437" t="s">
        <v>699</v>
      </c>
      <c r="C208" s="437" t="s">
        <v>700</v>
      </c>
      <c r="D208" s="437" t="s">
        <v>745</v>
      </c>
      <c r="E208" s="437" t="s">
        <v>746</v>
      </c>
      <c r="F208" s="440">
        <v>6</v>
      </c>
      <c r="G208" s="440">
        <v>2772</v>
      </c>
      <c r="H208" s="440">
        <v>0.29533347538887705</v>
      </c>
      <c r="I208" s="440">
        <v>462</v>
      </c>
      <c r="J208" s="440">
        <v>19</v>
      </c>
      <c r="K208" s="440">
        <v>9386</v>
      </c>
      <c r="L208" s="440">
        <v>1</v>
      </c>
      <c r="M208" s="440">
        <v>494</v>
      </c>
      <c r="N208" s="440">
        <v>8</v>
      </c>
      <c r="O208" s="440">
        <v>3952</v>
      </c>
      <c r="P208" s="509">
        <v>0.42105263157894735</v>
      </c>
      <c r="Q208" s="441">
        <v>494</v>
      </c>
    </row>
    <row r="209" spans="1:17" ht="14.4" customHeight="1" x14ac:dyDescent="0.3">
      <c r="A209" s="436" t="s">
        <v>856</v>
      </c>
      <c r="B209" s="437" t="s">
        <v>699</v>
      </c>
      <c r="C209" s="437" t="s">
        <v>700</v>
      </c>
      <c r="D209" s="437" t="s">
        <v>747</v>
      </c>
      <c r="E209" s="437" t="s">
        <v>748</v>
      </c>
      <c r="F209" s="440">
        <v>12</v>
      </c>
      <c r="G209" s="440">
        <v>4272</v>
      </c>
      <c r="H209" s="440">
        <v>0.32072072072072072</v>
      </c>
      <c r="I209" s="440">
        <v>356</v>
      </c>
      <c r="J209" s="440">
        <v>36</v>
      </c>
      <c r="K209" s="440">
        <v>13320</v>
      </c>
      <c r="L209" s="440">
        <v>1</v>
      </c>
      <c r="M209" s="440">
        <v>370</v>
      </c>
      <c r="N209" s="440">
        <v>17</v>
      </c>
      <c r="O209" s="440">
        <v>6290</v>
      </c>
      <c r="P209" s="509">
        <v>0.47222222222222221</v>
      </c>
      <c r="Q209" s="441">
        <v>370</v>
      </c>
    </row>
    <row r="210" spans="1:17" ht="14.4" customHeight="1" x14ac:dyDescent="0.3">
      <c r="A210" s="436" t="s">
        <v>856</v>
      </c>
      <c r="B210" s="437" t="s">
        <v>699</v>
      </c>
      <c r="C210" s="437" t="s">
        <v>700</v>
      </c>
      <c r="D210" s="437" t="s">
        <v>755</v>
      </c>
      <c r="E210" s="437" t="s">
        <v>756</v>
      </c>
      <c r="F210" s="440"/>
      <c r="G210" s="440"/>
      <c r="H210" s="440"/>
      <c r="I210" s="440"/>
      <c r="J210" s="440">
        <v>1</v>
      </c>
      <c r="K210" s="440">
        <v>125</v>
      </c>
      <c r="L210" s="440">
        <v>1</v>
      </c>
      <c r="M210" s="440">
        <v>125</v>
      </c>
      <c r="N210" s="440"/>
      <c r="O210" s="440"/>
      <c r="P210" s="509"/>
      <c r="Q210" s="441"/>
    </row>
    <row r="211" spans="1:17" ht="14.4" customHeight="1" x14ac:dyDescent="0.3">
      <c r="A211" s="436" t="s">
        <v>856</v>
      </c>
      <c r="B211" s="437" t="s">
        <v>699</v>
      </c>
      <c r="C211" s="437" t="s">
        <v>700</v>
      </c>
      <c r="D211" s="437" t="s">
        <v>757</v>
      </c>
      <c r="E211" s="437" t="s">
        <v>758</v>
      </c>
      <c r="F211" s="440">
        <v>1</v>
      </c>
      <c r="G211" s="440">
        <v>463</v>
      </c>
      <c r="H211" s="440">
        <v>0.18707070707070708</v>
      </c>
      <c r="I211" s="440">
        <v>463</v>
      </c>
      <c r="J211" s="440">
        <v>5</v>
      </c>
      <c r="K211" s="440">
        <v>2475</v>
      </c>
      <c r="L211" s="440">
        <v>1</v>
      </c>
      <c r="M211" s="440">
        <v>495</v>
      </c>
      <c r="N211" s="440"/>
      <c r="O211" s="440"/>
      <c r="P211" s="509"/>
      <c r="Q211" s="441"/>
    </row>
    <row r="212" spans="1:17" ht="14.4" customHeight="1" x14ac:dyDescent="0.3">
      <c r="A212" s="436" t="s">
        <v>856</v>
      </c>
      <c r="B212" s="437" t="s">
        <v>699</v>
      </c>
      <c r="C212" s="437" t="s">
        <v>700</v>
      </c>
      <c r="D212" s="437" t="s">
        <v>761</v>
      </c>
      <c r="E212" s="437" t="s">
        <v>762</v>
      </c>
      <c r="F212" s="440">
        <v>2</v>
      </c>
      <c r="G212" s="440">
        <v>874</v>
      </c>
      <c r="H212" s="440">
        <v>0.47916666666666669</v>
      </c>
      <c r="I212" s="440">
        <v>437</v>
      </c>
      <c r="J212" s="440">
        <v>4</v>
      </c>
      <c r="K212" s="440">
        <v>1824</v>
      </c>
      <c r="L212" s="440">
        <v>1</v>
      </c>
      <c r="M212" s="440">
        <v>456</v>
      </c>
      <c r="N212" s="440">
        <v>4</v>
      </c>
      <c r="O212" s="440">
        <v>1824</v>
      </c>
      <c r="P212" s="509">
        <v>1</v>
      </c>
      <c r="Q212" s="441">
        <v>456</v>
      </c>
    </row>
    <row r="213" spans="1:17" ht="14.4" customHeight="1" x14ac:dyDescent="0.3">
      <c r="A213" s="436" t="s">
        <v>856</v>
      </c>
      <c r="B213" s="437" t="s">
        <v>699</v>
      </c>
      <c r="C213" s="437" t="s">
        <v>700</v>
      </c>
      <c r="D213" s="437" t="s">
        <v>763</v>
      </c>
      <c r="E213" s="437" t="s">
        <v>764</v>
      </c>
      <c r="F213" s="440">
        <v>2</v>
      </c>
      <c r="G213" s="440">
        <v>108</v>
      </c>
      <c r="H213" s="440">
        <v>0.46551724137931033</v>
      </c>
      <c r="I213" s="440">
        <v>54</v>
      </c>
      <c r="J213" s="440">
        <v>4</v>
      </c>
      <c r="K213" s="440">
        <v>232</v>
      </c>
      <c r="L213" s="440">
        <v>1</v>
      </c>
      <c r="M213" s="440">
        <v>58</v>
      </c>
      <c r="N213" s="440">
        <v>3</v>
      </c>
      <c r="O213" s="440">
        <v>174</v>
      </c>
      <c r="P213" s="509">
        <v>0.75</v>
      </c>
      <c r="Q213" s="441">
        <v>58</v>
      </c>
    </row>
    <row r="214" spans="1:17" ht="14.4" customHeight="1" x14ac:dyDescent="0.3">
      <c r="A214" s="436" t="s">
        <v>856</v>
      </c>
      <c r="B214" s="437" t="s">
        <v>699</v>
      </c>
      <c r="C214" s="437" t="s">
        <v>700</v>
      </c>
      <c r="D214" s="437" t="s">
        <v>771</v>
      </c>
      <c r="E214" s="437" t="s">
        <v>772</v>
      </c>
      <c r="F214" s="440">
        <v>55</v>
      </c>
      <c r="G214" s="440">
        <v>9295</v>
      </c>
      <c r="H214" s="440">
        <v>0.25172647257955316</v>
      </c>
      <c r="I214" s="440">
        <v>169</v>
      </c>
      <c r="J214" s="440">
        <v>211</v>
      </c>
      <c r="K214" s="440">
        <v>36925</v>
      </c>
      <c r="L214" s="440">
        <v>1</v>
      </c>
      <c r="M214" s="440">
        <v>175</v>
      </c>
      <c r="N214" s="440">
        <v>137</v>
      </c>
      <c r="O214" s="440">
        <v>24112</v>
      </c>
      <c r="P214" s="509">
        <v>0.65299932295192964</v>
      </c>
      <c r="Q214" s="441">
        <v>176</v>
      </c>
    </row>
    <row r="215" spans="1:17" ht="14.4" customHeight="1" x14ac:dyDescent="0.3">
      <c r="A215" s="436" t="s">
        <v>856</v>
      </c>
      <c r="B215" s="437" t="s">
        <v>699</v>
      </c>
      <c r="C215" s="437" t="s">
        <v>700</v>
      </c>
      <c r="D215" s="437" t="s">
        <v>773</v>
      </c>
      <c r="E215" s="437" t="s">
        <v>774</v>
      </c>
      <c r="F215" s="440"/>
      <c r="G215" s="440"/>
      <c r="H215" s="440"/>
      <c r="I215" s="440"/>
      <c r="J215" s="440">
        <v>2</v>
      </c>
      <c r="K215" s="440">
        <v>170</v>
      </c>
      <c r="L215" s="440">
        <v>1</v>
      </c>
      <c r="M215" s="440">
        <v>85</v>
      </c>
      <c r="N215" s="440"/>
      <c r="O215" s="440"/>
      <c r="P215" s="509"/>
      <c r="Q215" s="441"/>
    </row>
    <row r="216" spans="1:17" ht="14.4" customHeight="1" x14ac:dyDescent="0.3">
      <c r="A216" s="436" t="s">
        <v>856</v>
      </c>
      <c r="B216" s="437" t="s">
        <v>699</v>
      </c>
      <c r="C216" s="437" t="s">
        <v>700</v>
      </c>
      <c r="D216" s="437" t="s">
        <v>777</v>
      </c>
      <c r="E216" s="437" t="s">
        <v>778</v>
      </c>
      <c r="F216" s="440">
        <v>2</v>
      </c>
      <c r="G216" s="440">
        <v>326</v>
      </c>
      <c r="H216" s="440">
        <v>0.96449704142011838</v>
      </c>
      <c r="I216" s="440">
        <v>163</v>
      </c>
      <c r="J216" s="440">
        <v>2</v>
      </c>
      <c r="K216" s="440">
        <v>338</v>
      </c>
      <c r="L216" s="440">
        <v>1</v>
      </c>
      <c r="M216" s="440">
        <v>169</v>
      </c>
      <c r="N216" s="440">
        <v>2</v>
      </c>
      <c r="O216" s="440">
        <v>340</v>
      </c>
      <c r="P216" s="509">
        <v>1.0059171597633136</v>
      </c>
      <c r="Q216" s="441">
        <v>170</v>
      </c>
    </row>
    <row r="217" spans="1:17" ht="14.4" customHeight="1" x14ac:dyDescent="0.3">
      <c r="A217" s="436" t="s">
        <v>856</v>
      </c>
      <c r="B217" s="437" t="s">
        <v>699</v>
      </c>
      <c r="C217" s="437" t="s">
        <v>700</v>
      </c>
      <c r="D217" s="437" t="s">
        <v>787</v>
      </c>
      <c r="E217" s="437" t="s">
        <v>788</v>
      </c>
      <c r="F217" s="440"/>
      <c r="G217" s="440"/>
      <c r="H217" s="440"/>
      <c r="I217" s="440"/>
      <c r="J217" s="440">
        <v>1</v>
      </c>
      <c r="K217" s="440">
        <v>263</v>
      </c>
      <c r="L217" s="440">
        <v>1</v>
      </c>
      <c r="M217" s="440">
        <v>263</v>
      </c>
      <c r="N217" s="440"/>
      <c r="O217" s="440"/>
      <c r="P217" s="509"/>
      <c r="Q217" s="441"/>
    </row>
    <row r="218" spans="1:17" ht="14.4" customHeight="1" x14ac:dyDescent="0.3">
      <c r="A218" s="436" t="s">
        <v>856</v>
      </c>
      <c r="B218" s="437" t="s">
        <v>699</v>
      </c>
      <c r="C218" s="437" t="s">
        <v>700</v>
      </c>
      <c r="D218" s="437" t="s">
        <v>789</v>
      </c>
      <c r="E218" s="437" t="s">
        <v>790</v>
      </c>
      <c r="F218" s="440"/>
      <c r="G218" s="440"/>
      <c r="H218" s="440"/>
      <c r="I218" s="440"/>
      <c r="J218" s="440"/>
      <c r="K218" s="440"/>
      <c r="L218" s="440"/>
      <c r="M218" s="440"/>
      <c r="N218" s="440">
        <v>2</v>
      </c>
      <c r="O218" s="440">
        <v>4262</v>
      </c>
      <c r="P218" s="509"/>
      <c r="Q218" s="441">
        <v>2131</v>
      </c>
    </row>
    <row r="219" spans="1:17" ht="14.4" customHeight="1" x14ac:dyDescent="0.3">
      <c r="A219" s="436" t="s">
        <v>856</v>
      </c>
      <c r="B219" s="437" t="s">
        <v>699</v>
      </c>
      <c r="C219" s="437" t="s">
        <v>700</v>
      </c>
      <c r="D219" s="437" t="s">
        <v>791</v>
      </c>
      <c r="E219" s="437" t="s">
        <v>792</v>
      </c>
      <c r="F219" s="440">
        <v>1</v>
      </c>
      <c r="G219" s="440">
        <v>226</v>
      </c>
      <c r="H219" s="440">
        <v>0.18677685950413223</v>
      </c>
      <c r="I219" s="440">
        <v>226</v>
      </c>
      <c r="J219" s="440">
        <v>5</v>
      </c>
      <c r="K219" s="440">
        <v>1210</v>
      </c>
      <c r="L219" s="440">
        <v>1</v>
      </c>
      <c r="M219" s="440">
        <v>242</v>
      </c>
      <c r="N219" s="440"/>
      <c r="O219" s="440"/>
      <c r="P219" s="509"/>
      <c r="Q219" s="441"/>
    </row>
    <row r="220" spans="1:17" ht="14.4" customHeight="1" x14ac:dyDescent="0.3">
      <c r="A220" s="436" t="s">
        <v>856</v>
      </c>
      <c r="B220" s="437" t="s">
        <v>699</v>
      </c>
      <c r="C220" s="437" t="s">
        <v>700</v>
      </c>
      <c r="D220" s="437" t="s">
        <v>793</v>
      </c>
      <c r="E220" s="437" t="s">
        <v>794</v>
      </c>
      <c r="F220" s="440">
        <v>2</v>
      </c>
      <c r="G220" s="440">
        <v>836</v>
      </c>
      <c r="H220" s="440">
        <v>0.49408983451536642</v>
      </c>
      <c r="I220" s="440">
        <v>418</v>
      </c>
      <c r="J220" s="440">
        <v>4</v>
      </c>
      <c r="K220" s="440">
        <v>1692</v>
      </c>
      <c r="L220" s="440">
        <v>1</v>
      </c>
      <c r="M220" s="440">
        <v>423</v>
      </c>
      <c r="N220" s="440">
        <v>7</v>
      </c>
      <c r="O220" s="440">
        <v>2968</v>
      </c>
      <c r="P220" s="509">
        <v>1.7541371158392436</v>
      </c>
      <c r="Q220" s="441">
        <v>424</v>
      </c>
    </row>
    <row r="221" spans="1:17" ht="14.4" customHeight="1" x14ac:dyDescent="0.3">
      <c r="A221" s="436" t="s">
        <v>856</v>
      </c>
      <c r="B221" s="437" t="s">
        <v>699</v>
      </c>
      <c r="C221" s="437" t="s">
        <v>700</v>
      </c>
      <c r="D221" s="437" t="s">
        <v>804</v>
      </c>
      <c r="E221" s="437" t="s">
        <v>805</v>
      </c>
      <c r="F221" s="440">
        <v>2</v>
      </c>
      <c r="G221" s="440">
        <v>2100</v>
      </c>
      <c r="H221" s="440"/>
      <c r="I221" s="440">
        <v>1050</v>
      </c>
      <c r="J221" s="440"/>
      <c r="K221" s="440"/>
      <c r="L221" s="440"/>
      <c r="M221" s="440"/>
      <c r="N221" s="440">
        <v>7</v>
      </c>
      <c r="O221" s="440">
        <v>7686</v>
      </c>
      <c r="P221" s="509"/>
      <c r="Q221" s="441">
        <v>1098</v>
      </c>
    </row>
    <row r="222" spans="1:17" ht="14.4" customHeight="1" x14ac:dyDescent="0.3">
      <c r="A222" s="436" t="s">
        <v>859</v>
      </c>
      <c r="B222" s="437" t="s">
        <v>699</v>
      </c>
      <c r="C222" s="437" t="s">
        <v>700</v>
      </c>
      <c r="D222" s="437" t="s">
        <v>857</v>
      </c>
      <c r="E222" s="437" t="s">
        <v>858</v>
      </c>
      <c r="F222" s="440">
        <v>1</v>
      </c>
      <c r="G222" s="440">
        <v>2103</v>
      </c>
      <c r="H222" s="440"/>
      <c r="I222" s="440">
        <v>2103</v>
      </c>
      <c r="J222" s="440"/>
      <c r="K222" s="440"/>
      <c r="L222" s="440"/>
      <c r="M222" s="440"/>
      <c r="N222" s="440"/>
      <c r="O222" s="440"/>
      <c r="P222" s="509"/>
      <c r="Q222" s="441"/>
    </row>
    <row r="223" spans="1:17" ht="14.4" customHeight="1" x14ac:dyDescent="0.3">
      <c r="A223" s="436" t="s">
        <v>859</v>
      </c>
      <c r="B223" s="437" t="s">
        <v>699</v>
      </c>
      <c r="C223" s="437" t="s">
        <v>700</v>
      </c>
      <c r="D223" s="437" t="s">
        <v>701</v>
      </c>
      <c r="E223" s="437" t="s">
        <v>702</v>
      </c>
      <c r="F223" s="440">
        <v>158</v>
      </c>
      <c r="G223" s="440">
        <v>8532</v>
      </c>
      <c r="H223" s="440">
        <v>0.62331969608416127</v>
      </c>
      <c r="I223" s="440">
        <v>54</v>
      </c>
      <c r="J223" s="440">
        <v>236</v>
      </c>
      <c r="K223" s="440">
        <v>13688</v>
      </c>
      <c r="L223" s="440">
        <v>1</v>
      </c>
      <c r="M223" s="440">
        <v>58</v>
      </c>
      <c r="N223" s="440">
        <v>266</v>
      </c>
      <c r="O223" s="440">
        <v>15428</v>
      </c>
      <c r="P223" s="509">
        <v>1.1271186440677967</v>
      </c>
      <c r="Q223" s="441">
        <v>58</v>
      </c>
    </row>
    <row r="224" spans="1:17" ht="14.4" customHeight="1" x14ac:dyDescent="0.3">
      <c r="A224" s="436" t="s">
        <v>859</v>
      </c>
      <c r="B224" s="437" t="s">
        <v>699</v>
      </c>
      <c r="C224" s="437" t="s">
        <v>700</v>
      </c>
      <c r="D224" s="437" t="s">
        <v>703</v>
      </c>
      <c r="E224" s="437" t="s">
        <v>704</v>
      </c>
      <c r="F224" s="440">
        <v>813</v>
      </c>
      <c r="G224" s="440">
        <v>99999</v>
      </c>
      <c r="H224" s="440">
        <v>0.93319210884861603</v>
      </c>
      <c r="I224" s="440">
        <v>123</v>
      </c>
      <c r="J224" s="440">
        <v>818</v>
      </c>
      <c r="K224" s="440">
        <v>107158</v>
      </c>
      <c r="L224" s="440">
        <v>1</v>
      </c>
      <c r="M224" s="440">
        <v>131</v>
      </c>
      <c r="N224" s="440">
        <v>560</v>
      </c>
      <c r="O224" s="440">
        <v>73360</v>
      </c>
      <c r="P224" s="509">
        <v>0.68459657701711496</v>
      </c>
      <c r="Q224" s="441">
        <v>131</v>
      </c>
    </row>
    <row r="225" spans="1:17" ht="14.4" customHeight="1" x14ac:dyDescent="0.3">
      <c r="A225" s="436" t="s">
        <v>859</v>
      </c>
      <c r="B225" s="437" t="s">
        <v>699</v>
      </c>
      <c r="C225" s="437" t="s">
        <v>700</v>
      </c>
      <c r="D225" s="437" t="s">
        <v>705</v>
      </c>
      <c r="E225" s="437" t="s">
        <v>706</v>
      </c>
      <c r="F225" s="440">
        <v>37</v>
      </c>
      <c r="G225" s="440">
        <v>6549</v>
      </c>
      <c r="H225" s="440">
        <v>0.80583241048357324</v>
      </c>
      <c r="I225" s="440">
        <v>177</v>
      </c>
      <c r="J225" s="440">
        <v>43</v>
      </c>
      <c r="K225" s="440">
        <v>8127</v>
      </c>
      <c r="L225" s="440">
        <v>1</v>
      </c>
      <c r="M225" s="440">
        <v>189</v>
      </c>
      <c r="N225" s="440">
        <v>47</v>
      </c>
      <c r="O225" s="440">
        <v>8883</v>
      </c>
      <c r="P225" s="509">
        <v>1.0930232558139534</v>
      </c>
      <c r="Q225" s="441">
        <v>189</v>
      </c>
    </row>
    <row r="226" spans="1:17" ht="14.4" customHeight="1" x14ac:dyDescent="0.3">
      <c r="A226" s="436" t="s">
        <v>859</v>
      </c>
      <c r="B226" s="437" t="s">
        <v>699</v>
      </c>
      <c r="C226" s="437" t="s">
        <v>700</v>
      </c>
      <c r="D226" s="437" t="s">
        <v>709</v>
      </c>
      <c r="E226" s="437" t="s">
        <v>710</v>
      </c>
      <c r="F226" s="440">
        <v>5</v>
      </c>
      <c r="G226" s="440">
        <v>1920</v>
      </c>
      <c r="H226" s="440">
        <v>1.5724815724815724</v>
      </c>
      <c r="I226" s="440">
        <v>384</v>
      </c>
      <c r="J226" s="440">
        <v>3</v>
      </c>
      <c r="K226" s="440">
        <v>1221</v>
      </c>
      <c r="L226" s="440">
        <v>1</v>
      </c>
      <c r="M226" s="440">
        <v>407</v>
      </c>
      <c r="N226" s="440">
        <v>19</v>
      </c>
      <c r="O226" s="440">
        <v>7752</v>
      </c>
      <c r="P226" s="509">
        <v>6.3488943488943486</v>
      </c>
      <c r="Q226" s="441">
        <v>408</v>
      </c>
    </row>
    <row r="227" spans="1:17" ht="14.4" customHeight="1" x14ac:dyDescent="0.3">
      <c r="A227" s="436" t="s">
        <v>859</v>
      </c>
      <c r="B227" s="437" t="s">
        <v>699</v>
      </c>
      <c r="C227" s="437" t="s">
        <v>700</v>
      </c>
      <c r="D227" s="437" t="s">
        <v>711</v>
      </c>
      <c r="E227" s="437" t="s">
        <v>712</v>
      </c>
      <c r="F227" s="440">
        <v>70</v>
      </c>
      <c r="G227" s="440">
        <v>12040</v>
      </c>
      <c r="H227" s="440">
        <v>0.88503381358423994</v>
      </c>
      <c r="I227" s="440">
        <v>172</v>
      </c>
      <c r="J227" s="440">
        <v>76</v>
      </c>
      <c r="K227" s="440">
        <v>13604</v>
      </c>
      <c r="L227" s="440">
        <v>1</v>
      </c>
      <c r="M227" s="440">
        <v>179</v>
      </c>
      <c r="N227" s="440">
        <v>37</v>
      </c>
      <c r="O227" s="440">
        <v>6660</v>
      </c>
      <c r="P227" s="509">
        <v>0.48956189356071744</v>
      </c>
      <c r="Q227" s="441">
        <v>180</v>
      </c>
    </row>
    <row r="228" spans="1:17" ht="14.4" customHeight="1" x14ac:dyDescent="0.3">
      <c r="A228" s="436" t="s">
        <v>859</v>
      </c>
      <c r="B228" s="437" t="s">
        <v>699</v>
      </c>
      <c r="C228" s="437" t="s">
        <v>700</v>
      </c>
      <c r="D228" s="437" t="s">
        <v>715</v>
      </c>
      <c r="E228" s="437" t="s">
        <v>716</v>
      </c>
      <c r="F228" s="440">
        <v>20</v>
      </c>
      <c r="G228" s="440">
        <v>6440</v>
      </c>
      <c r="H228" s="440">
        <v>1.011783189316575</v>
      </c>
      <c r="I228" s="440">
        <v>322</v>
      </c>
      <c r="J228" s="440">
        <v>19</v>
      </c>
      <c r="K228" s="440">
        <v>6365</v>
      </c>
      <c r="L228" s="440">
        <v>1</v>
      </c>
      <c r="M228" s="440">
        <v>335</v>
      </c>
      <c r="N228" s="440">
        <v>14</v>
      </c>
      <c r="O228" s="440">
        <v>4704</v>
      </c>
      <c r="P228" s="509">
        <v>0.7390416339355852</v>
      </c>
      <c r="Q228" s="441">
        <v>336</v>
      </c>
    </row>
    <row r="229" spans="1:17" ht="14.4" customHeight="1" x14ac:dyDescent="0.3">
      <c r="A229" s="436" t="s">
        <v>859</v>
      </c>
      <c r="B229" s="437" t="s">
        <v>699</v>
      </c>
      <c r="C229" s="437" t="s">
        <v>700</v>
      </c>
      <c r="D229" s="437" t="s">
        <v>719</v>
      </c>
      <c r="E229" s="437" t="s">
        <v>720</v>
      </c>
      <c r="F229" s="440">
        <v>94</v>
      </c>
      <c r="G229" s="440">
        <v>32054</v>
      </c>
      <c r="H229" s="440">
        <v>0.71197885431243202</v>
      </c>
      <c r="I229" s="440">
        <v>341</v>
      </c>
      <c r="J229" s="440">
        <v>129</v>
      </c>
      <c r="K229" s="440">
        <v>45021</v>
      </c>
      <c r="L229" s="440">
        <v>1</v>
      </c>
      <c r="M229" s="440">
        <v>349</v>
      </c>
      <c r="N229" s="440">
        <v>167</v>
      </c>
      <c r="O229" s="440">
        <v>58283</v>
      </c>
      <c r="P229" s="509">
        <v>1.2945736434108528</v>
      </c>
      <c r="Q229" s="441">
        <v>349</v>
      </c>
    </row>
    <row r="230" spans="1:17" ht="14.4" customHeight="1" x14ac:dyDescent="0.3">
      <c r="A230" s="436" t="s">
        <v>859</v>
      </c>
      <c r="B230" s="437" t="s">
        <v>699</v>
      </c>
      <c r="C230" s="437" t="s">
        <v>700</v>
      </c>
      <c r="D230" s="437" t="s">
        <v>727</v>
      </c>
      <c r="E230" s="437" t="s">
        <v>728</v>
      </c>
      <c r="F230" s="440">
        <v>2</v>
      </c>
      <c r="G230" s="440">
        <v>218</v>
      </c>
      <c r="H230" s="440">
        <v>0.62108262108262113</v>
      </c>
      <c r="I230" s="440">
        <v>109</v>
      </c>
      <c r="J230" s="440">
        <v>3</v>
      </c>
      <c r="K230" s="440">
        <v>351</v>
      </c>
      <c r="L230" s="440">
        <v>1</v>
      </c>
      <c r="M230" s="440">
        <v>117</v>
      </c>
      <c r="N230" s="440">
        <v>18</v>
      </c>
      <c r="O230" s="440">
        <v>2106</v>
      </c>
      <c r="P230" s="509">
        <v>6</v>
      </c>
      <c r="Q230" s="441">
        <v>117</v>
      </c>
    </row>
    <row r="231" spans="1:17" ht="14.4" customHeight="1" x14ac:dyDescent="0.3">
      <c r="A231" s="436" t="s">
        <v>859</v>
      </c>
      <c r="B231" s="437" t="s">
        <v>699</v>
      </c>
      <c r="C231" s="437" t="s">
        <v>700</v>
      </c>
      <c r="D231" s="437" t="s">
        <v>731</v>
      </c>
      <c r="E231" s="437" t="s">
        <v>732</v>
      </c>
      <c r="F231" s="440">
        <v>14</v>
      </c>
      <c r="G231" s="440">
        <v>5264</v>
      </c>
      <c r="H231" s="440">
        <v>1.7002583979328165</v>
      </c>
      <c r="I231" s="440">
        <v>376</v>
      </c>
      <c r="J231" s="440">
        <v>8</v>
      </c>
      <c r="K231" s="440">
        <v>3096</v>
      </c>
      <c r="L231" s="440">
        <v>1</v>
      </c>
      <c r="M231" s="440">
        <v>387</v>
      </c>
      <c r="N231" s="440">
        <v>15</v>
      </c>
      <c r="O231" s="440">
        <v>5865</v>
      </c>
      <c r="P231" s="509">
        <v>1.8943798449612403</v>
      </c>
      <c r="Q231" s="441">
        <v>391</v>
      </c>
    </row>
    <row r="232" spans="1:17" ht="14.4" customHeight="1" x14ac:dyDescent="0.3">
      <c r="A232" s="436" t="s">
        <v>859</v>
      </c>
      <c r="B232" s="437" t="s">
        <v>699</v>
      </c>
      <c r="C232" s="437" t="s">
        <v>700</v>
      </c>
      <c r="D232" s="437" t="s">
        <v>733</v>
      </c>
      <c r="E232" s="437" t="s">
        <v>734</v>
      </c>
      <c r="F232" s="440">
        <v>2</v>
      </c>
      <c r="G232" s="440">
        <v>74</v>
      </c>
      <c r="H232" s="440">
        <v>0.64912280701754388</v>
      </c>
      <c r="I232" s="440">
        <v>37</v>
      </c>
      <c r="J232" s="440">
        <v>3</v>
      </c>
      <c r="K232" s="440">
        <v>114</v>
      </c>
      <c r="L232" s="440">
        <v>1</v>
      </c>
      <c r="M232" s="440">
        <v>38</v>
      </c>
      <c r="N232" s="440">
        <v>13</v>
      </c>
      <c r="O232" s="440">
        <v>494</v>
      </c>
      <c r="P232" s="509">
        <v>4.333333333333333</v>
      </c>
      <c r="Q232" s="441">
        <v>38</v>
      </c>
    </row>
    <row r="233" spans="1:17" ht="14.4" customHeight="1" x14ac:dyDescent="0.3">
      <c r="A233" s="436" t="s">
        <v>859</v>
      </c>
      <c r="B233" s="437" t="s">
        <v>699</v>
      </c>
      <c r="C233" s="437" t="s">
        <v>700</v>
      </c>
      <c r="D233" s="437" t="s">
        <v>737</v>
      </c>
      <c r="E233" s="437" t="s">
        <v>738</v>
      </c>
      <c r="F233" s="440">
        <v>17</v>
      </c>
      <c r="G233" s="440">
        <v>11492</v>
      </c>
      <c r="H233" s="440">
        <v>1.2556818181818181</v>
      </c>
      <c r="I233" s="440">
        <v>676</v>
      </c>
      <c r="J233" s="440">
        <v>13</v>
      </c>
      <c r="K233" s="440">
        <v>9152</v>
      </c>
      <c r="L233" s="440">
        <v>1</v>
      </c>
      <c r="M233" s="440">
        <v>704</v>
      </c>
      <c r="N233" s="440">
        <v>17</v>
      </c>
      <c r="O233" s="440">
        <v>11985</v>
      </c>
      <c r="P233" s="509">
        <v>1.3095498251748252</v>
      </c>
      <c r="Q233" s="441">
        <v>705</v>
      </c>
    </row>
    <row r="234" spans="1:17" ht="14.4" customHeight="1" x14ac:dyDescent="0.3">
      <c r="A234" s="436" t="s">
        <v>859</v>
      </c>
      <c r="B234" s="437" t="s">
        <v>699</v>
      </c>
      <c r="C234" s="437" t="s">
        <v>700</v>
      </c>
      <c r="D234" s="437" t="s">
        <v>741</v>
      </c>
      <c r="E234" s="437" t="s">
        <v>742</v>
      </c>
      <c r="F234" s="440">
        <v>608</v>
      </c>
      <c r="G234" s="440">
        <v>173280</v>
      </c>
      <c r="H234" s="440">
        <v>0.88372093023255816</v>
      </c>
      <c r="I234" s="440">
        <v>285</v>
      </c>
      <c r="J234" s="440">
        <v>645</v>
      </c>
      <c r="K234" s="440">
        <v>196080</v>
      </c>
      <c r="L234" s="440">
        <v>1</v>
      </c>
      <c r="M234" s="440">
        <v>304</v>
      </c>
      <c r="N234" s="440">
        <v>717</v>
      </c>
      <c r="O234" s="440">
        <v>218685</v>
      </c>
      <c r="P234" s="509">
        <v>1.1152845777233782</v>
      </c>
      <c r="Q234" s="441">
        <v>305</v>
      </c>
    </row>
    <row r="235" spans="1:17" ht="14.4" customHeight="1" x14ac:dyDescent="0.3">
      <c r="A235" s="436" t="s">
        <v>859</v>
      </c>
      <c r="B235" s="437" t="s">
        <v>699</v>
      </c>
      <c r="C235" s="437" t="s">
        <v>700</v>
      </c>
      <c r="D235" s="437" t="s">
        <v>745</v>
      </c>
      <c r="E235" s="437" t="s">
        <v>746</v>
      </c>
      <c r="F235" s="440">
        <v>72</v>
      </c>
      <c r="G235" s="440">
        <v>33264</v>
      </c>
      <c r="H235" s="440">
        <v>0.66669338998677197</v>
      </c>
      <c r="I235" s="440">
        <v>462</v>
      </c>
      <c r="J235" s="440">
        <v>101</v>
      </c>
      <c r="K235" s="440">
        <v>49894</v>
      </c>
      <c r="L235" s="440">
        <v>1</v>
      </c>
      <c r="M235" s="440">
        <v>494</v>
      </c>
      <c r="N235" s="440">
        <v>141</v>
      </c>
      <c r="O235" s="440">
        <v>69654</v>
      </c>
      <c r="P235" s="509">
        <v>1.3960396039603959</v>
      </c>
      <c r="Q235" s="441">
        <v>494</v>
      </c>
    </row>
    <row r="236" spans="1:17" ht="14.4" customHeight="1" x14ac:dyDescent="0.3">
      <c r="A236" s="436" t="s">
        <v>859</v>
      </c>
      <c r="B236" s="437" t="s">
        <v>699</v>
      </c>
      <c r="C236" s="437" t="s">
        <v>700</v>
      </c>
      <c r="D236" s="437" t="s">
        <v>854</v>
      </c>
      <c r="E236" s="437" t="s">
        <v>855</v>
      </c>
      <c r="F236" s="440">
        <v>2</v>
      </c>
      <c r="G236" s="440">
        <v>12422</v>
      </c>
      <c r="H236" s="440"/>
      <c r="I236" s="440">
        <v>6211</v>
      </c>
      <c r="J236" s="440"/>
      <c r="K236" s="440"/>
      <c r="L236" s="440"/>
      <c r="M236" s="440"/>
      <c r="N236" s="440"/>
      <c r="O236" s="440"/>
      <c r="P236" s="509"/>
      <c r="Q236" s="441"/>
    </row>
    <row r="237" spans="1:17" ht="14.4" customHeight="1" x14ac:dyDescent="0.3">
      <c r="A237" s="436" t="s">
        <v>859</v>
      </c>
      <c r="B237" s="437" t="s">
        <v>699</v>
      </c>
      <c r="C237" s="437" t="s">
        <v>700</v>
      </c>
      <c r="D237" s="437" t="s">
        <v>747</v>
      </c>
      <c r="E237" s="437" t="s">
        <v>748</v>
      </c>
      <c r="F237" s="440">
        <v>634</v>
      </c>
      <c r="G237" s="440">
        <v>225704</v>
      </c>
      <c r="H237" s="440">
        <v>0.857961759227582</v>
      </c>
      <c r="I237" s="440">
        <v>356</v>
      </c>
      <c r="J237" s="440">
        <v>711</v>
      </c>
      <c r="K237" s="440">
        <v>263070</v>
      </c>
      <c r="L237" s="440">
        <v>1</v>
      </c>
      <c r="M237" s="440">
        <v>370</v>
      </c>
      <c r="N237" s="440">
        <v>710</v>
      </c>
      <c r="O237" s="440">
        <v>262700</v>
      </c>
      <c r="P237" s="509">
        <v>0.99859353023909991</v>
      </c>
      <c r="Q237" s="441">
        <v>370</v>
      </c>
    </row>
    <row r="238" spans="1:17" ht="14.4" customHeight="1" x14ac:dyDescent="0.3">
      <c r="A238" s="436" t="s">
        <v>859</v>
      </c>
      <c r="B238" s="437" t="s">
        <v>699</v>
      </c>
      <c r="C238" s="437" t="s">
        <v>700</v>
      </c>
      <c r="D238" s="437" t="s">
        <v>755</v>
      </c>
      <c r="E238" s="437" t="s">
        <v>756</v>
      </c>
      <c r="F238" s="440">
        <v>30</v>
      </c>
      <c r="G238" s="440">
        <v>3510</v>
      </c>
      <c r="H238" s="440">
        <v>0.43874999999999997</v>
      </c>
      <c r="I238" s="440">
        <v>117</v>
      </c>
      <c r="J238" s="440">
        <v>64</v>
      </c>
      <c r="K238" s="440">
        <v>8000</v>
      </c>
      <c r="L238" s="440">
        <v>1</v>
      </c>
      <c r="M238" s="440">
        <v>125</v>
      </c>
      <c r="N238" s="440">
        <v>33</v>
      </c>
      <c r="O238" s="440">
        <v>4125</v>
      </c>
      <c r="P238" s="509">
        <v>0.515625</v>
      </c>
      <c r="Q238" s="441">
        <v>125</v>
      </c>
    </row>
    <row r="239" spans="1:17" ht="14.4" customHeight="1" x14ac:dyDescent="0.3">
      <c r="A239" s="436" t="s">
        <v>859</v>
      </c>
      <c r="B239" s="437" t="s">
        <v>699</v>
      </c>
      <c r="C239" s="437" t="s">
        <v>700</v>
      </c>
      <c r="D239" s="437" t="s">
        <v>757</v>
      </c>
      <c r="E239" s="437" t="s">
        <v>758</v>
      </c>
      <c r="F239" s="440">
        <v>7</v>
      </c>
      <c r="G239" s="440">
        <v>3241</v>
      </c>
      <c r="H239" s="440">
        <v>1.6368686868686868</v>
      </c>
      <c r="I239" s="440">
        <v>463</v>
      </c>
      <c r="J239" s="440">
        <v>4</v>
      </c>
      <c r="K239" s="440">
        <v>1980</v>
      </c>
      <c r="L239" s="440">
        <v>1</v>
      </c>
      <c r="M239" s="440">
        <v>495</v>
      </c>
      <c r="N239" s="440">
        <v>28</v>
      </c>
      <c r="O239" s="440">
        <v>13860</v>
      </c>
      <c r="P239" s="509">
        <v>7</v>
      </c>
      <c r="Q239" s="441">
        <v>495</v>
      </c>
    </row>
    <row r="240" spans="1:17" ht="14.4" customHeight="1" x14ac:dyDescent="0.3">
      <c r="A240" s="436" t="s">
        <v>859</v>
      </c>
      <c r="B240" s="437" t="s">
        <v>699</v>
      </c>
      <c r="C240" s="437" t="s">
        <v>700</v>
      </c>
      <c r="D240" s="437" t="s">
        <v>761</v>
      </c>
      <c r="E240" s="437" t="s">
        <v>762</v>
      </c>
      <c r="F240" s="440">
        <v>4</v>
      </c>
      <c r="G240" s="440">
        <v>1748</v>
      </c>
      <c r="H240" s="440">
        <v>1.2777777777777777</v>
      </c>
      <c r="I240" s="440">
        <v>437</v>
      </c>
      <c r="J240" s="440">
        <v>3</v>
      </c>
      <c r="K240" s="440">
        <v>1368</v>
      </c>
      <c r="L240" s="440">
        <v>1</v>
      </c>
      <c r="M240" s="440">
        <v>456</v>
      </c>
      <c r="N240" s="440"/>
      <c r="O240" s="440"/>
      <c r="P240" s="509"/>
      <c r="Q240" s="441"/>
    </row>
    <row r="241" spans="1:17" ht="14.4" customHeight="1" x14ac:dyDescent="0.3">
      <c r="A241" s="436" t="s">
        <v>859</v>
      </c>
      <c r="B241" s="437" t="s">
        <v>699</v>
      </c>
      <c r="C241" s="437" t="s">
        <v>700</v>
      </c>
      <c r="D241" s="437" t="s">
        <v>763</v>
      </c>
      <c r="E241" s="437" t="s">
        <v>764</v>
      </c>
      <c r="F241" s="440">
        <v>512</v>
      </c>
      <c r="G241" s="440">
        <v>27648</v>
      </c>
      <c r="H241" s="440">
        <v>0.85735549491441332</v>
      </c>
      <c r="I241" s="440">
        <v>54</v>
      </c>
      <c r="J241" s="440">
        <v>556</v>
      </c>
      <c r="K241" s="440">
        <v>32248</v>
      </c>
      <c r="L241" s="440">
        <v>1</v>
      </c>
      <c r="M241" s="440">
        <v>58</v>
      </c>
      <c r="N241" s="440">
        <v>340</v>
      </c>
      <c r="O241" s="440">
        <v>19720</v>
      </c>
      <c r="P241" s="509">
        <v>0.61151079136690645</v>
      </c>
      <c r="Q241" s="441">
        <v>58</v>
      </c>
    </row>
    <row r="242" spans="1:17" ht="14.4" customHeight="1" x14ac:dyDescent="0.3">
      <c r="A242" s="436" t="s">
        <v>859</v>
      </c>
      <c r="B242" s="437" t="s">
        <v>699</v>
      </c>
      <c r="C242" s="437" t="s">
        <v>700</v>
      </c>
      <c r="D242" s="437" t="s">
        <v>771</v>
      </c>
      <c r="E242" s="437" t="s">
        <v>772</v>
      </c>
      <c r="F242" s="440">
        <v>2122</v>
      </c>
      <c r="G242" s="440">
        <v>358618</v>
      </c>
      <c r="H242" s="440">
        <v>0.77681793566554747</v>
      </c>
      <c r="I242" s="440">
        <v>169</v>
      </c>
      <c r="J242" s="440">
        <v>2638</v>
      </c>
      <c r="K242" s="440">
        <v>461650</v>
      </c>
      <c r="L242" s="440">
        <v>1</v>
      </c>
      <c r="M242" s="440">
        <v>175</v>
      </c>
      <c r="N242" s="440">
        <v>2461</v>
      </c>
      <c r="O242" s="440">
        <v>433136</v>
      </c>
      <c r="P242" s="509">
        <v>0.93823459330661751</v>
      </c>
      <c r="Q242" s="441">
        <v>176</v>
      </c>
    </row>
    <row r="243" spans="1:17" ht="14.4" customHeight="1" x14ac:dyDescent="0.3">
      <c r="A243" s="436" t="s">
        <v>859</v>
      </c>
      <c r="B243" s="437" t="s">
        <v>699</v>
      </c>
      <c r="C243" s="437" t="s">
        <v>700</v>
      </c>
      <c r="D243" s="437" t="s">
        <v>773</v>
      </c>
      <c r="E243" s="437" t="s">
        <v>774</v>
      </c>
      <c r="F243" s="440">
        <v>31</v>
      </c>
      <c r="G243" s="440">
        <v>2511</v>
      </c>
      <c r="H243" s="440">
        <v>1.0550420168067227</v>
      </c>
      <c r="I243" s="440">
        <v>81</v>
      </c>
      <c r="J243" s="440">
        <v>28</v>
      </c>
      <c r="K243" s="440">
        <v>2380</v>
      </c>
      <c r="L243" s="440">
        <v>1</v>
      </c>
      <c r="M243" s="440">
        <v>85</v>
      </c>
      <c r="N243" s="440">
        <v>32</v>
      </c>
      <c r="O243" s="440">
        <v>2720</v>
      </c>
      <c r="P243" s="509">
        <v>1.1428571428571428</v>
      </c>
      <c r="Q243" s="441">
        <v>85</v>
      </c>
    </row>
    <row r="244" spans="1:17" ht="14.4" customHeight="1" x14ac:dyDescent="0.3">
      <c r="A244" s="436" t="s">
        <v>859</v>
      </c>
      <c r="B244" s="437" t="s">
        <v>699</v>
      </c>
      <c r="C244" s="437" t="s">
        <v>700</v>
      </c>
      <c r="D244" s="437" t="s">
        <v>775</v>
      </c>
      <c r="E244" s="437" t="s">
        <v>776</v>
      </c>
      <c r="F244" s="440"/>
      <c r="G244" s="440"/>
      <c r="H244" s="440"/>
      <c r="I244" s="440"/>
      <c r="J244" s="440"/>
      <c r="K244" s="440"/>
      <c r="L244" s="440"/>
      <c r="M244" s="440"/>
      <c r="N244" s="440">
        <v>1</v>
      </c>
      <c r="O244" s="440">
        <v>178</v>
      </c>
      <c r="P244" s="509"/>
      <c r="Q244" s="441">
        <v>178</v>
      </c>
    </row>
    <row r="245" spans="1:17" ht="14.4" customHeight="1" x14ac:dyDescent="0.3">
      <c r="A245" s="436" t="s">
        <v>859</v>
      </c>
      <c r="B245" s="437" t="s">
        <v>699</v>
      </c>
      <c r="C245" s="437" t="s">
        <v>700</v>
      </c>
      <c r="D245" s="437" t="s">
        <v>777</v>
      </c>
      <c r="E245" s="437" t="s">
        <v>778</v>
      </c>
      <c r="F245" s="440">
        <v>1</v>
      </c>
      <c r="G245" s="440">
        <v>163</v>
      </c>
      <c r="H245" s="440">
        <v>0.48224852071005919</v>
      </c>
      <c r="I245" s="440">
        <v>163</v>
      </c>
      <c r="J245" s="440">
        <v>2</v>
      </c>
      <c r="K245" s="440">
        <v>338</v>
      </c>
      <c r="L245" s="440">
        <v>1</v>
      </c>
      <c r="M245" s="440">
        <v>169</v>
      </c>
      <c r="N245" s="440">
        <v>3</v>
      </c>
      <c r="O245" s="440">
        <v>510</v>
      </c>
      <c r="P245" s="509">
        <v>1.5088757396449703</v>
      </c>
      <c r="Q245" s="441">
        <v>170</v>
      </c>
    </row>
    <row r="246" spans="1:17" ht="14.4" customHeight="1" x14ac:dyDescent="0.3">
      <c r="A246" s="436" t="s">
        <v>859</v>
      </c>
      <c r="B246" s="437" t="s">
        <v>699</v>
      </c>
      <c r="C246" s="437" t="s">
        <v>700</v>
      </c>
      <c r="D246" s="437" t="s">
        <v>783</v>
      </c>
      <c r="E246" s="437" t="s">
        <v>784</v>
      </c>
      <c r="F246" s="440"/>
      <c r="G246" s="440"/>
      <c r="H246" s="440"/>
      <c r="I246" s="440"/>
      <c r="J246" s="440"/>
      <c r="K246" s="440"/>
      <c r="L246" s="440"/>
      <c r="M246" s="440"/>
      <c r="N246" s="440">
        <v>1</v>
      </c>
      <c r="O246" s="440">
        <v>176</v>
      </c>
      <c r="P246" s="509"/>
      <c r="Q246" s="441">
        <v>176</v>
      </c>
    </row>
    <row r="247" spans="1:17" ht="14.4" customHeight="1" x14ac:dyDescent="0.3">
      <c r="A247" s="436" t="s">
        <v>859</v>
      </c>
      <c r="B247" s="437" t="s">
        <v>699</v>
      </c>
      <c r="C247" s="437" t="s">
        <v>700</v>
      </c>
      <c r="D247" s="437" t="s">
        <v>787</v>
      </c>
      <c r="E247" s="437" t="s">
        <v>788</v>
      </c>
      <c r="F247" s="440">
        <v>10</v>
      </c>
      <c r="G247" s="440">
        <v>2470</v>
      </c>
      <c r="H247" s="440">
        <v>0.72243346007604559</v>
      </c>
      <c r="I247" s="440">
        <v>247</v>
      </c>
      <c r="J247" s="440">
        <v>13</v>
      </c>
      <c r="K247" s="440">
        <v>3419</v>
      </c>
      <c r="L247" s="440">
        <v>1</v>
      </c>
      <c r="M247" s="440">
        <v>263</v>
      </c>
      <c r="N247" s="440">
        <v>12</v>
      </c>
      <c r="O247" s="440">
        <v>3168</v>
      </c>
      <c r="P247" s="509">
        <v>0.92658672126352737</v>
      </c>
      <c r="Q247" s="441">
        <v>264</v>
      </c>
    </row>
    <row r="248" spans="1:17" ht="14.4" customHeight="1" x14ac:dyDescent="0.3">
      <c r="A248" s="436" t="s">
        <v>859</v>
      </c>
      <c r="B248" s="437" t="s">
        <v>699</v>
      </c>
      <c r="C248" s="437" t="s">
        <v>700</v>
      </c>
      <c r="D248" s="437" t="s">
        <v>789</v>
      </c>
      <c r="E248" s="437" t="s">
        <v>790</v>
      </c>
      <c r="F248" s="440">
        <v>4</v>
      </c>
      <c r="G248" s="440">
        <v>8048</v>
      </c>
      <c r="H248" s="440">
        <v>0.37784037558685446</v>
      </c>
      <c r="I248" s="440">
        <v>2012</v>
      </c>
      <c r="J248" s="440">
        <v>10</v>
      </c>
      <c r="K248" s="440">
        <v>21300</v>
      </c>
      <c r="L248" s="440">
        <v>1</v>
      </c>
      <c r="M248" s="440">
        <v>2130</v>
      </c>
      <c r="N248" s="440">
        <v>9</v>
      </c>
      <c r="O248" s="440">
        <v>19179</v>
      </c>
      <c r="P248" s="509">
        <v>0.90042253521126758</v>
      </c>
      <c r="Q248" s="441">
        <v>2131</v>
      </c>
    </row>
    <row r="249" spans="1:17" ht="14.4" customHeight="1" x14ac:dyDescent="0.3">
      <c r="A249" s="436" t="s">
        <v>859</v>
      </c>
      <c r="B249" s="437" t="s">
        <v>699</v>
      </c>
      <c r="C249" s="437" t="s">
        <v>700</v>
      </c>
      <c r="D249" s="437" t="s">
        <v>791</v>
      </c>
      <c r="E249" s="437" t="s">
        <v>792</v>
      </c>
      <c r="F249" s="440">
        <v>5</v>
      </c>
      <c r="G249" s="440">
        <v>1130</v>
      </c>
      <c r="H249" s="440">
        <v>1.556473829201102</v>
      </c>
      <c r="I249" s="440">
        <v>226</v>
      </c>
      <c r="J249" s="440">
        <v>3</v>
      </c>
      <c r="K249" s="440">
        <v>726</v>
      </c>
      <c r="L249" s="440">
        <v>1</v>
      </c>
      <c r="M249" s="440">
        <v>242</v>
      </c>
      <c r="N249" s="440">
        <v>31</v>
      </c>
      <c r="O249" s="440">
        <v>7502</v>
      </c>
      <c r="P249" s="509">
        <v>10.333333333333334</v>
      </c>
      <c r="Q249" s="441">
        <v>242</v>
      </c>
    </row>
    <row r="250" spans="1:17" ht="14.4" customHeight="1" x14ac:dyDescent="0.3">
      <c r="A250" s="436" t="s">
        <v>859</v>
      </c>
      <c r="B250" s="437" t="s">
        <v>699</v>
      </c>
      <c r="C250" s="437" t="s">
        <v>700</v>
      </c>
      <c r="D250" s="437" t="s">
        <v>793</v>
      </c>
      <c r="E250" s="437" t="s">
        <v>794</v>
      </c>
      <c r="F250" s="440">
        <v>3</v>
      </c>
      <c r="G250" s="440">
        <v>1254</v>
      </c>
      <c r="H250" s="440"/>
      <c r="I250" s="440">
        <v>418</v>
      </c>
      <c r="J250" s="440"/>
      <c r="K250" s="440"/>
      <c r="L250" s="440"/>
      <c r="M250" s="440"/>
      <c r="N250" s="440"/>
      <c r="O250" s="440"/>
      <c r="P250" s="509"/>
      <c r="Q250" s="441"/>
    </row>
    <row r="251" spans="1:17" ht="14.4" customHeight="1" x14ac:dyDescent="0.3">
      <c r="A251" s="436" t="s">
        <v>859</v>
      </c>
      <c r="B251" s="437" t="s">
        <v>699</v>
      </c>
      <c r="C251" s="437" t="s">
        <v>700</v>
      </c>
      <c r="D251" s="437" t="s">
        <v>797</v>
      </c>
      <c r="E251" s="437" t="s">
        <v>702</v>
      </c>
      <c r="F251" s="440"/>
      <c r="G251" s="440"/>
      <c r="H251" s="440"/>
      <c r="I251" s="440"/>
      <c r="J251" s="440"/>
      <c r="K251" s="440"/>
      <c r="L251" s="440"/>
      <c r="M251" s="440"/>
      <c r="N251" s="440">
        <v>1</v>
      </c>
      <c r="O251" s="440">
        <v>37</v>
      </c>
      <c r="P251" s="509"/>
      <c r="Q251" s="441">
        <v>37</v>
      </c>
    </row>
    <row r="252" spans="1:17" ht="14.4" customHeight="1" x14ac:dyDescent="0.3">
      <c r="A252" s="436" t="s">
        <v>859</v>
      </c>
      <c r="B252" s="437" t="s">
        <v>699</v>
      </c>
      <c r="C252" s="437" t="s">
        <v>700</v>
      </c>
      <c r="D252" s="437" t="s">
        <v>800</v>
      </c>
      <c r="E252" s="437" t="s">
        <v>801</v>
      </c>
      <c r="F252" s="440"/>
      <c r="G252" s="440"/>
      <c r="H252" s="440"/>
      <c r="I252" s="440"/>
      <c r="J252" s="440"/>
      <c r="K252" s="440"/>
      <c r="L252" s="440"/>
      <c r="M252" s="440"/>
      <c r="N252" s="440">
        <v>15</v>
      </c>
      <c r="O252" s="440">
        <v>15855</v>
      </c>
      <c r="P252" s="509"/>
      <c r="Q252" s="441">
        <v>1057</v>
      </c>
    </row>
    <row r="253" spans="1:17" ht="14.4" customHeight="1" x14ac:dyDescent="0.3">
      <c r="A253" s="436" t="s">
        <v>859</v>
      </c>
      <c r="B253" s="437" t="s">
        <v>699</v>
      </c>
      <c r="C253" s="437" t="s">
        <v>700</v>
      </c>
      <c r="D253" s="437" t="s">
        <v>802</v>
      </c>
      <c r="E253" s="437" t="s">
        <v>803</v>
      </c>
      <c r="F253" s="440"/>
      <c r="G253" s="440"/>
      <c r="H253" s="440"/>
      <c r="I253" s="440"/>
      <c r="J253" s="440"/>
      <c r="K253" s="440"/>
      <c r="L253" s="440"/>
      <c r="M253" s="440"/>
      <c r="N253" s="440">
        <v>1</v>
      </c>
      <c r="O253" s="440">
        <v>289</v>
      </c>
      <c r="P253" s="509"/>
      <c r="Q253" s="441">
        <v>289</v>
      </c>
    </row>
    <row r="254" spans="1:17" ht="14.4" customHeight="1" x14ac:dyDescent="0.3">
      <c r="A254" s="436" t="s">
        <v>859</v>
      </c>
      <c r="B254" s="437" t="s">
        <v>699</v>
      </c>
      <c r="C254" s="437" t="s">
        <v>700</v>
      </c>
      <c r="D254" s="437" t="s">
        <v>804</v>
      </c>
      <c r="E254" s="437" t="s">
        <v>805</v>
      </c>
      <c r="F254" s="440">
        <v>1</v>
      </c>
      <c r="G254" s="440">
        <v>1050</v>
      </c>
      <c r="H254" s="440"/>
      <c r="I254" s="440">
        <v>1050</v>
      </c>
      <c r="J254" s="440"/>
      <c r="K254" s="440"/>
      <c r="L254" s="440"/>
      <c r="M254" s="440"/>
      <c r="N254" s="440"/>
      <c r="O254" s="440"/>
      <c r="P254" s="509"/>
      <c r="Q254" s="441"/>
    </row>
    <row r="255" spans="1:17" ht="14.4" customHeight="1" x14ac:dyDescent="0.3">
      <c r="A255" s="436" t="s">
        <v>859</v>
      </c>
      <c r="B255" s="437" t="s">
        <v>699</v>
      </c>
      <c r="C255" s="437" t="s">
        <v>700</v>
      </c>
      <c r="D255" s="437" t="s">
        <v>808</v>
      </c>
      <c r="E255" s="437" t="s">
        <v>809</v>
      </c>
      <c r="F255" s="440">
        <v>2</v>
      </c>
      <c r="G255" s="440">
        <v>612</v>
      </c>
      <c r="H255" s="440"/>
      <c r="I255" s="440">
        <v>306</v>
      </c>
      <c r="J255" s="440"/>
      <c r="K255" s="440"/>
      <c r="L255" s="440"/>
      <c r="M255" s="440"/>
      <c r="N255" s="440"/>
      <c r="O255" s="440"/>
      <c r="P255" s="509"/>
      <c r="Q255" s="441"/>
    </row>
    <row r="256" spans="1:17" ht="14.4" customHeight="1" x14ac:dyDescent="0.3">
      <c r="A256" s="436" t="s">
        <v>698</v>
      </c>
      <c r="B256" s="437" t="s">
        <v>699</v>
      </c>
      <c r="C256" s="437" t="s">
        <v>700</v>
      </c>
      <c r="D256" s="437" t="s">
        <v>857</v>
      </c>
      <c r="E256" s="437" t="s">
        <v>858</v>
      </c>
      <c r="F256" s="440"/>
      <c r="G256" s="440"/>
      <c r="H256" s="440"/>
      <c r="I256" s="440"/>
      <c r="J256" s="440">
        <v>2</v>
      </c>
      <c r="K256" s="440">
        <v>4452</v>
      </c>
      <c r="L256" s="440">
        <v>1</v>
      </c>
      <c r="M256" s="440">
        <v>2226</v>
      </c>
      <c r="N256" s="440"/>
      <c r="O256" s="440"/>
      <c r="P256" s="509"/>
      <c r="Q256" s="441"/>
    </row>
    <row r="257" spans="1:17" ht="14.4" customHeight="1" x14ac:dyDescent="0.3">
      <c r="A257" s="436" t="s">
        <v>698</v>
      </c>
      <c r="B257" s="437" t="s">
        <v>699</v>
      </c>
      <c r="C257" s="437" t="s">
        <v>700</v>
      </c>
      <c r="D257" s="437" t="s">
        <v>701</v>
      </c>
      <c r="E257" s="437" t="s">
        <v>702</v>
      </c>
      <c r="F257" s="440"/>
      <c r="G257" s="440"/>
      <c r="H257" s="440"/>
      <c r="I257" s="440"/>
      <c r="J257" s="440">
        <v>4</v>
      </c>
      <c r="K257" s="440">
        <v>232</v>
      </c>
      <c r="L257" s="440">
        <v>1</v>
      </c>
      <c r="M257" s="440">
        <v>58</v>
      </c>
      <c r="N257" s="440"/>
      <c r="O257" s="440"/>
      <c r="P257" s="509"/>
      <c r="Q257" s="441"/>
    </row>
    <row r="258" spans="1:17" ht="14.4" customHeight="1" x14ac:dyDescent="0.3">
      <c r="A258" s="436" t="s">
        <v>698</v>
      </c>
      <c r="B258" s="437" t="s">
        <v>699</v>
      </c>
      <c r="C258" s="437" t="s">
        <v>700</v>
      </c>
      <c r="D258" s="437" t="s">
        <v>703</v>
      </c>
      <c r="E258" s="437" t="s">
        <v>704</v>
      </c>
      <c r="F258" s="440">
        <v>16</v>
      </c>
      <c r="G258" s="440">
        <v>1968</v>
      </c>
      <c r="H258" s="440">
        <v>1.502290076335878</v>
      </c>
      <c r="I258" s="440">
        <v>123</v>
      </c>
      <c r="J258" s="440">
        <v>10</v>
      </c>
      <c r="K258" s="440">
        <v>1310</v>
      </c>
      <c r="L258" s="440">
        <v>1</v>
      </c>
      <c r="M258" s="440">
        <v>131</v>
      </c>
      <c r="N258" s="440">
        <v>2</v>
      </c>
      <c r="O258" s="440">
        <v>262</v>
      </c>
      <c r="P258" s="509">
        <v>0.2</v>
      </c>
      <c r="Q258" s="441">
        <v>131</v>
      </c>
    </row>
    <row r="259" spans="1:17" ht="14.4" customHeight="1" x14ac:dyDescent="0.3">
      <c r="A259" s="436" t="s">
        <v>698</v>
      </c>
      <c r="B259" s="437" t="s">
        <v>699</v>
      </c>
      <c r="C259" s="437" t="s">
        <v>700</v>
      </c>
      <c r="D259" s="437" t="s">
        <v>705</v>
      </c>
      <c r="E259" s="437" t="s">
        <v>706</v>
      </c>
      <c r="F259" s="440">
        <v>1</v>
      </c>
      <c r="G259" s="440">
        <v>177</v>
      </c>
      <c r="H259" s="440"/>
      <c r="I259" s="440">
        <v>177</v>
      </c>
      <c r="J259" s="440"/>
      <c r="K259" s="440"/>
      <c r="L259" s="440"/>
      <c r="M259" s="440"/>
      <c r="N259" s="440"/>
      <c r="O259" s="440"/>
      <c r="P259" s="509"/>
      <c r="Q259" s="441"/>
    </row>
    <row r="260" spans="1:17" ht="14.4" customHeight="1" x14ac:dyDescent="0.3">
      <c r="A260" s="436" t="s">
        <v>698</v>
      </c>
      <c r="B260" s="437" t="s">
        <v>699</v>
      </c>
      <c r="C260" s="437" t="s">
        <v>700</v>
      </c>
      <c r="D260" s="437" t="s">
        <v>709</v>
      </c>
      <c r="E260" s="437" t="s">
        <v>710</v>
      </c>
      <c r="F260" s="440"/>
      <c r="G260" s="440"/>
      <c r="H260" s="440"/>
      <c r="I260" s="440"/>
      <c r="J260" s="440">
        <v>1</v>
      </c>
      <c r="K260" s="440">
        <v>407</v>
      </c>
      <c r="L260" s="440">
        <v>1</v>
      </c>
      <c r="M260" s="440">
        <v>407</v>
      </c>
      <c r="N260" s="440"/>
      <c r="O260" s="440"/>
      <c r="P260" s="509"/>
      <c r="Q260" s="441"/>
    </row>
    <row r="261" spans="1:17" ht="14.4" customHeight="1" x14ac:dyDescent="0.3">
      <c r="A261" s="436" t="s">
        <v>698</v>
      </c>
      <c r="B261" s="437" t="s">
        <v>699</v>
      </c>
      <c r="C261" s="437" t="s">
        <v>700</v>
      </c>
      <c r="D261" s="437" t="s">
        <v>711</v>
      </c>
      <c r="E261" s="437" t="s">
        <v>712</v>
      </c>
      <c r="F261" s="440">
        <v>4</v>
      </c>
      <c r="G261" s="440">
        <v>688</v>
      </c>
      <c r="H261" s="440"/>
      <c r="I261" s="440">
        <v>172</v>
      </c>
      <c r="J261" s="440"/>
      <c r="K261" s="440"/>
      <c r="L261" s="440"/>
      <c r="M261" s="440"/>
      <c r="N261" s="440"/>
      <c r="O261" s="440"/>
      <c r="P261" s="509"/>
      <c r="Q261" s="441"/>
    </row>
    <row r="262" spans="1:17" ht="14.4" customHeight="1" x14ac:dyDescent="0.3">
      <c r="A262" s="436" t="s">
        <v>698</v>
      </c>
      <c r="B262" s="437" t="s">
        <v>699</v>
      </c>
      <c r="C262" s="437" t="s">
        <v>700</v>
      </c>
      <c r="D262" s="437" t="s">
        <v>713</v>
      </c>
      <c r="E262" s="437" t="s">
        <v>714</v>
      </c>
      <c r="F262" s="440">
        <v>1</v>
      </c>
      <c r="G262" s="440">
        <v>533</v>
      </c>
      <c r="H262" s="440"/>
      <c r="I262" s="440">
        <v>533</v>
      </c>
      <c r="J262" s="440"/>
      <c r="K262" s="440"/>
      <c r="L262" s="440"/>
      <c r="M262" s="440"/>
      <c r="N262" s="440"/>
      <c r="O262" s="440"/>
      <c r="P262" s="509"/>
      <c r="Q262" s="441"/>
    </row>
    <row r="263" spans="1:17" ht="14.4" customHeight="1" x14ac:dyDescent="0.3">
      <c r="A263" s="436" t="s">
        <v>698</v>
      </c>
      <c r="B263" s="437" t="s">
        <v>699</v>
      </c>
      <c r="C263" s="437" t="s">
        <v>700</v>
      </c>
      <c r="D263" s="437" t="s">
        <v>715</v>
      </c>
      <c r="E263" s="437" t="s">
        <v>716</v>
      </c>
      <c r="F263" s="440">
        <v>3</v>
      </c>
      <c r="G263" s="440">
        <v>966</v>
      </c>
      <c r="H263" s="440"/>
      <c r="I263" s="440">
        <v>322</v>
      </c>
      <c r="J263" s="440"/>
      <c r="K263" s="440"/>
      <c r="L263" s="440"/>
      <c r="M263" s="440"/>
      <c r="N263" s="440"/>
      <c r="O263" s="440"/>
      <c r="P263" s="509"/>
      <c r="Q263" s="441"/>
    </row>
    <row r="264" spans="1:17" ht="14.4" customHeight="1" x14ac:dyDescent="0.3">
      <c r="A264" s="436" t="s">
        <v>698</v>
      </c>
      <c r="B264" s="437" t="s">
        <v>699</v>
      </c>
      <c r="C264" s="437" t="s">
        <v>700</v>
      </c>
      <c r="D264" s="437" t="s">
        <v>719</v>
      </c>
      <c r="E264" s="437" t="s">
        <v>720</v>
      </c>
      <c r="F264" s="440">
        <v>23</v>
      </c>
      <c r="G264" s="440">
        <v>7843</v>
      </c>
      <c r="H264" s="440">
        <v>2.0429799426934099</v>
      </c>
      <c r="I264" s="440">
        <v>341</v>
      </c>
      <c r="J264" s="440">
        <v>11</v>
      </c>
      <c r="K264" s="440">
        <v>3839</v>
      </c>
      <c r="L264" s="440">
        <v>1</v>
      </c>
      <c r="M264" s="440">
        <v>349</v>
      </c>
      <c r="N264" s="440"/>
      <c r="O264" s="440"/>
      <c r="P264" s="509"/>
      <c r="Q264" s="441"/>
    </row>
    <row r="265" spans="1:17" ht="14.4" customHeight="1" x14ac:dyDescent="0.3">
      <c r="A265" s="436" t="s">
        <v>698</v>
      </c>
      <c r="B265" s="437" t="s">
        <v>699</v>
      </c>
      <c r="C265" s="437" t="s">
        <v>700</v>
      </c>
      <c r="D265" s="437" t="s">
        <v>727</v>
      </c>
      <c r="E265" s="437" t="s">
        <v>728</v>
      </c>
      <c r="F265" s="440"/>
      <c r="G265" s="440"/>
      <c r="H265" s="440"/>
      <c r="I265" s="440"/>
      <c r="J265" s="440">
        <v>1</v>
      </c>
      <c r="K265" s="440">
        <v>117</v>
      </c>
      <c r="L265" s="440">
        <v>1</v>
      </c>
      <c r="M265" s="440">
        <v>117</v>
      </c>
      <c r="N265" s="440"/>
      <c r="O265" s="440"/>
      <c r="P265" s="509"/>
      <c r="Q265" s="441"/>
    </row>
    <row r="266" spans="1:17" ht="14.4" customHeight="1" x14ac:dyDescent="0.3">
      <c r="A266" s="436" t="s">
        <v>698</v>
      </c>
      <c r="B266" s="437" t="s">
        <v>699</v>
      </c>
      <c r="C266" s="437" t="s">
        <v>700</v>
      </c>
      <c r="D266" s="437" t="s">
        <v>733</v>
      </c>
      <c r="E266" s="437" t="s">
        <v>734</v>
      </c>
      <c r="F266" s="440"/>
      <c r="G266" s="440"/>
      <c r="H266" s="440"/>
      <c r="I266" s="440"/>
      <c r="J266" s="440">
        <v>1</v>
      </c>
      <c r="K266" s="440">
        <v>38</v>
      </c>
      <c r="L266" s="440">
        <v>1</v>
      </c>
      <c r="M266" s="440">
        <v>38</v>
      </c>
      <c r="N266" s="440"/>
      <c r="O266" s="440"/>
      <c r="P266" s="509"/>
      <c r="Q266" s="441"/>
    </row>
    <row r="267" spans="1:17" ht="14.4" customHeight="1" x14ac:dyDescent="0.3">
      <c r="A267" s="436" t="s">
        <v>698</v>
      </c>
      <c r="B267" s="437" t="s">
        <v>699</v>
      </c>
      <c r="C267" s="437" t="s">
        <v>700</v>
      </c>
      <c r="D267" s="437" t="s">
        <v>741</v>
      </c>
      <c r="E267" s="437" t="s">
        <v>742</v>
      </c>
      <c r="F267" s="440">
        <v>6</v>
      </c>
      <c r="G267" s="440">
        <v>1710</v>
      </c>
      <c r="H267" s="440">
        <v>1.40625</v>
      </c>
      <c r="I267" s="440">
        <v>285</v>
      </c>
      <c r="J267" s="440">
        <v>4</v>
      </c>
      <c r="K267" s="440">
        <v>1216</v>
      </c>
      <c r="L267" s="440">
        <v>1</v>
      </c>
      <c r="M267" s="440">
        <v>304</v>
      </c>
      <c r="N267" s="440"/>
      <c r="O267" s="440"/>
      <c r="P267" s="509"/>
      <c r="Q267" s="441"/>
    </row>
    <row r="268" spans="1:17" ht="14.4" customHeight="1" x14ac:dyDescent="0.3">
      <c r="A268" s="436" t="s">
        <v>698</v>
      </c>
      <c r="B268" s="437" t="s">
        <v>699</v>
      </c>
      <c r="C268" s="437" t="s">
        <v>700</v>
      </c>
      <c r="D268" s="437" t="s">
        <v>743</v>
      </c>
      <c r="E268" s="437" t="s">
        <v>744</v>
      </c>
      <c r="F268" s="440"/>
      <c r="G268" s="440"/>
      <c r="H268" s="440"/>
      <c r="I268" s="440"/>
      <c r="J268" s="440">
        <v>2</v>
      </c>
      <c r="K268" s="440">
        <v>7414</v>
      </c>
      <c r="L268" s="440">
        <v>1</v>
      </c>
      <c r="M268" s="440">
        <v>3707</v>
      </c>
      <c r="N268" s="440">
        <v>3</v>
      </c>
      <c r="O268" s="440">
        <v>11136</v>
      </c>
      <c r="P268" s="509">
        <v>1.5020231993525761</v>
      </c>
      <c r="Q268" s="441">
        <v>3712</v>
      </c>
    </row>
    <row r="269" spans="1:17" ht="14.4" customHeight="1" x14ac:dyDescent="0.3">
      <c r="A269" s="436" t="s">
        <v>698</v>
      </c>
      <c r="B269" s="437" t="s">
        <v>699</v>
      </c>
      <c r="C269" s="437" t="s">
        <v>700</v>
      </c>
      <c r="D269" s="437" t="s">
        <v>745</v>
      </c>
      <c r="E269" s="437" t="s">
        <v>746</v>
      </c>
      <c r="F269" s="440">
        <v>5</v>
      </c>
      <c r="G269" s="440">
        <v>2310</v>
      </c>
      <c r="H269" s="440">
        <v>1.5587044534412955</v>
      </c>
      <c r="I269" s="440">
        <v>462</v>
      </c>
      <c r="J269" s="440">
        <v>3</v>
      </c>
      <c r="K269" s="440">
        <v>1482</v>
      </c>
      <c r="L269" s="440">
        <v>1</v>
      </c>
      <c r="M269" s="440">
        <v>494</v>
      </c>
      <c r="N269" s="440"/>
      <c r="O269" s="440"/>
      <c r="P269" s="509"/>
      <c r="Q269" s="441"/>
    </row>
    <row r="270" spans="1:17" ht="14.4" customHeight="1" x14ac:dyDescent="0.3">
      <c r="A270" s="436" t="s">
        <v>698</v>
      </c>
      <c r="B270" s="437" t="s">
        <v>699</v>
      </c>
      <c r="C270" s="437" t="s">
        <v>700</v>
      </c>
      <c r="D270" s="437" t="s">
        <v>747</v>
      </c>
      <c r="E270" s="437" t="s">
        <v>748</v>
      </c>
      <c r="F270" s="440">
        <v>11</v>
      </c>
      <c r="G270" s="440">
        <v>3916</v>
      </c>
      <c r="H270" s="440">
        <v>1.5119691119691119</v>
      </c>
      <c r="I270" s="440">
        <v>356</v>
      </c>
      <c r="J270" s="440">
        <v>7</v>
      </c>
      <c r="K270" s="440">
        <v>2590</v>
      </c>
      <c r="L270" s="440">
        <v>1</v>
      </c>
      <c r="M270" s="440">
        <v>370</v>
      </c>
      <c r="N270" s="440">
        <v>2</v>
      </c>
      <c r="O270" s="440">
        <v>740</v>
      </c>
      <c r="P270" s="509">
        <v>0.2857142857142857</v>
      </c>
      <c r="Q270" s="441">
        <v>370</v>
      </c>
    </row>
    <row r="271" spans="1:17" ht="14.4" customHeight="1" x14ac:dyDescent="0.3">
      <c r="A271" s="436" t="s">
        <v>698</v>
      </c>
      <c r="B271" s="437" t="s">
        <v>699</v>
      </c>
      <c r="C271" s="437" t="s">
        <v>700</v>
      </c>
      <c r="D271" s="437" t="s">
        <v>757</v>
      </c>
      <c r="E271" s="437" t="s">
        <v>758</v>
      </c>
      <c r="F271" s="440"/>
      <c r="G271" s="440"/>
      <c r="H271" s="440"/>
      <c r="I271" s="440"/>
      <c r="J271" s="440">
        <v>1</v>
      </c>
      <c r="K271" s="440">
        <v>495</v>
      </c>
      <c r="L271" s="440">
        <v>1</v>
      </c>
      <c r="M271" s="440">
        <v>495</v>
      </c>
      <c r="N271" s="440"/>
      <c r="O271" s="440"/>
      <c r="P271" s="509"/>
      <c r="Q271" s="441"/>
    </row>
    <row r="272" spans="1:17" ht="14.4" customHeight="1" x14ac:dyDescent="0.3">
      <c r="A272" s="436" t="s">
        <v>698</v>
      </c>
      <c r="B272" s="437" t="s">
        <v>699</v>
      </c>
      <c r="C272" s="437" t="s">
        <v>700</v>
      </c>
      <c r="D272" s="437" t="s">
        <v>761</v>
      </c>
      <c r="E272" s="437" t="s">
        <v>762</v>
      </c>
      <c r="F272" s="440">
        <v>1</v>
      </c>
      <c r="G272" s="440">
        <v>437</v>
      </c>
      <c r="H272" s="440"/>
      <c r="I272" s="440">
        <v>437</v>
      </c>
      <c r="J272" s="440"/>
      <c r="K272" s="440"/>
      <c r="L272" s="440"/>
      <c r="M272" s="440"/>
      <c r="N272" s="440"/>
      <c r="O272" s="440"/>
      <c r="P272" s="509"/>
      <c r="Q272" s="441"/>
    </row>
    <row r="273" spans="1:17" ht="14.4" customHeight="1" x14ac:dyDescent="0.3">
      <c r="A273" s="436" t="s">
        <v>698</v>
      </c>
      <c r="B273" s="437" t="s">
        <v>699</v>
      </c>
      <c r="C273" s="437" t="s">
        <v>700</v>
      </c>
      <c r="D273" s="437" t="s">
        <v>763</v>
      </c>
      <c r="E273" s="437" t="s">
        <v>764</v>
      </c>
      <c r="F273" s="440">
        <v>2</v>
      </c>
      <c r="G273" s="440">
        <v>108</v>
      </c>
      <c r="H273" s="440"/>
      <c r="I273" s="440">
        <v>54</v>
      </c>
      <c r="J273" s="440"/>
      <c r="K273" s="440"/>
      <c r="L273" s="440"/>
      <c r="M273" s="440"/>
      <c r="N273" s="440"/>
      <c r="O273" s="440"/>
      <c r="P273" s="509"/>
      <c r="Q273" s="441"/>
    </row>
    <row r="274" spans="1:17" ht="14.4" customHeight="1" x14ac:dyDescent="0.3">
      <c r="A274" s="436" t="s">
        <v>698</v>
      </c>
      <c r="B274" s="437" t="s">
        <v>699</v>
      </c>
      <c r="C274" s="437" t="s">
        <v>700</v>
      </c>
      <c r="D274" s="437" t="s">
        <v>771</v>
      </c>
      <c r="E274" s="437" t="s">
        <v>772</v>
      </c>
      <c r="F274" s="440">
        <v>65</v>
      </c>
      <c r="G274" s="440">
        <v>10985</v>
      </c>
      <c r="H274" s="440">
        <v>0.68979591836734699</v>
      </c>
      <c r="I274" s="440">
        <v>169</v>
      </c>
      <c r="J274" s="440">
        <v>91</v>
      </c>
      <c r="K274" s="440">
        <v>15925</v>
      </c>
      <c r="L274" s="440">
        <v>1</v>
      </c>
      <c r="M274" s="440">
        <v>175</v>
      </c>
      <c r="N274" s="440">
        <v>45</v>
      </c>
      <c r="O274" s="440">
        <v>7920</v>
      </c>
      <c r="P274" s="509">
        <v>0.49733124018838304</v>
      </c>
      <c r="Q274" s="441">
        <v>176</v>
      </c>
    </row>
    <row r="275" spans="1:17" ht="14.4" customHeight="1" x14ac:dyDescent="0.3">
      <c r="A275" s="436" t="s">
        <v>698</v>
      </c>
      <c r="B275" s="437" t="s">
        <v>699</v>
      </c>
      <c r="C275" s="437" t="s">
        <v>700</v>
      </c>
      <c r="D275" s="437" t="s">
        <v>791</v>
      </c>
      <c r="E275" s="437" t="s">
        <v>792</v>
      </c>
      <c r="F275" s="440"/>
      <c r="G275" s="440"/>
      <c r="H275" s="440"/>
      <c r="I275" s="440"/>
      <c r="J275" s="440">
        <v>1</v>
      </c>
      <c r="K275" s="440">
        <v>242</v>
      </c>
      <c r="L275" s="440">
        <v>1</v>
      </c>
      <c r="M275" s="440">
        <v>242</v>
      </c>
      <c r="N275" s="440"/>
      <c r="O275" s="440"/>
      <c r="P275" s="509"/>
      <c r="Q275" s="441"/>
    </row>
    <row r="276" spans="1:17" ht="14.4" customHeight="1" x14ac:dyDescent="0.3">
      <c r="A276" s="436" t="s">
        <v>698</v>
      </c>
      <c r="B276" s="437" t="s">
        <v>699</v>
      </c>
      <c r="C276" s="437" t="s">
        <v>700</v>
      </c>
      <c r="D276" s="437" t="s">
        <v>793</v>
      </c>
      <c r="E276" s="437" t="s">
        <v>794</v>
      </c>
      <c r="F276" s="440">
        <v>1</v>
      </c>
      <c r="G276" s="440">
        <v>418</v>
      </c>
      <c r="H276" s="440">
        <v>0.49408983451536642</v>
      </c>
      <c r="I276" s="440">
        <v>418</v>
      </c>
      <c r="J276" s="440">
        <v>2</v>
      </c>
      <c r="K276" s="440">
        <v>846</v>
      </c>
      <c r="L276" s="440">
        <v>1</v>
      </c>
      <c r="M276" s="440">
        <v>423</v>
      </c>
      <c r="N276" s="440">
        <v>4</v>
      </c>
      <c r="O276" s="440">
        <v>1696</v>
      </c>
      <c r="P276" s="509">
        <v>2.0047281323877066</v>
      </c>
      <c r="Q276" s="441">
        <v>424</v>
      </c>
    </row>
    <row r="277" spans="1:17" ht="14.4" customHeight="1" x14ac:dyDescent="0.3">
      <c r="A277" s="436" t="s">
        <v>698</v>
      </c>
      <c r="B277" s="437" t="s">
        <v>699</v>
      </c>
      <c r="C277" s="437" t="s">
        <v>700</v>
      </c>
      <c r="D277" s="437" t="s">
        <v>795</v>
      </c>
      <c r="E277" s="437" t="s">
        <v>796</v>
      </c>
      <c r="F277" s="440">
        <v>1</v>
      </c>
      <c r="G277" s="440">
        <v>812</v>
      </c>
      <c r="H277" s="440"/>
      <c r="I277" s="440">
        <v>812</v>
      </c>
      <c r="J277" s="440"/>
      <c r="K277" s="440"/>
      <c r="L277" s="440"/>
      <c r="M277" s="440"/>
      <c r="N277" s="440">
        <v>1</v>
      </c>
      <c r="O277" s="440">
        <v>848</v>
      </c>
      <c r="P277" s="509"/>
      <c r="Q277" s="441">
        <v>848</v>
      </c>
    </row>
    <row r="278" spans="1:17" ht="14.4" customHeight="1" x14ac:dyDescent="0.3">
      <c r="A278" s="436" t="s">
        <v>698</v>
      </c>
      <c r="B278" s="437" t="s">
        <v>699</v>
      </c>
      <c r="C278" s="437" t="s">
        <v>700</v>
      </c>
      <c r="D278" s="437" t="s">
        <v>804</v>
      </c>
      <c r="E278" s="437" t="s">
        <v>805</v>
      </c>
      <c r="F278" s="440">
        <v>1</v>
      </c>
      <c r="G278" s="440">
        <v>1050</v>
      </c>
      <c r="H278" s="440"/>
      <c r="I278" s="440">
        <v>1050</v>
      </c>
      <c r="J278" s="440"/>
      <c r="K278" s="440"/>
      <c r="L278" s="440"/>
      <c r="M278" s="440"/>
      <c r="N278" s="440">
        <v>4</v>
      </c>
      <c r="O278" s="440">
        <v>4392</v>
      </c>
      <c r="P278" s="509"/>
      <c r="Q278" s="441">
        <v>1098</v>
      </c>
    </row>
    <row r="279" spans="1:17" ht="14.4" customHeight="1" x14ac:dyDescent="0.3">
      <c r="A279" s="436" t="s">
        <v>860</v>
      </c>
      <c r="B279" s="437" t="s">
        <v>699</v>
      </c>
      <c r="C279" s="437" t="s">
        <v>700</v>
      </c>
      <c r="D279" s="437" t="s">
        <v>701</v>
      </c>
      <c r="E279" s="437" t="s">
        <v>702</v>
      </c>
      <c r="F279" s="440">
        <v>122</v>
      </c>
      <c r="G279" s="440">
        <v>6588</v>
      </c>
      <c r="H279" s="440">
        <v>0.71890004364906157</v>
      </c>
      <c r="I279" s="440">
        <v>54</v>
      </c>
      <c r="J279" s="440">
        <v>158</v>
      </c>
      <c r="K279" s="440">
        <v>9164</v>
      </c>
      <c r="L279" s="440">
        <v>1</v>
      </c>
      <c r="M279" s="440">
        <v>58</v>
      </c>
      <c r="N279" s="440">
        <v>72</v>
      </c>
      <c r="O279" s="440">
        <v>4176</v>
      </c>
      <c r="P279" s="509">
        <v>0.45569620253164556</v>
      </c>
      <c r="Q279" s="441">
        <v>58</v>
      </c>
    </row>
    <row r="280" spans="1:17" ht="14.4" customHeight="1" x14ac:dyDescent="0.3">
      <c r="A280" s="436" t="s">
        <v>860</v>
      </c>
      <c r="B280" s="437" t="s">
        <v>699</v>
      </c>
      <c r="C280" s="437" t="s">
        <v>700</v>
      </c>
      <c r="D280" s="437" t="s">
        <v>703</v>
      </c>
      <c r="E280" s="437" t="s">
        <v>704</v>
      </c>
      <c r="F280" s="440">
        <v>72</v>
      </c>
      <c r="G280" s="440">
        <v>8856</v>
      </c>
      <c r="H280" s="440">
        <v>0.48287895310796075</v>
      </c>
      <c r="I280" s="440">
        <v>123</v>
      </c>
      <c r="J280" s="440">
        <v>140</v>
      </c>
      <c r="K280" s="440">
        <v>18340</v>
      </c>
      <c r="L280" s="440">
        <v>1</v>
      </c>
      <c r="M280" s="440">
        <v>131</v>
      </c>
      <c r="N280" s="440">
        <v>55</v>
      </c>
      <c r="O280" s="440">
        <v>7205</v>
      </c>
      <c r="P280" s="509">
        <v>0.39285714285714285</v>
      </c>
      <c r="Q280" s="441">
        <v>131</v>
      </c>
    </row>
    <row r="281" spans="1:17" ht="14.4" customHeight="1" x14ac:dyDescent="0.3">
      <c r="A281" s="436" t="s">
        <v>860</v>
      </c>
      <c r="B281" s="437" t="s">
        <v>699</v>
      </c>
      <c r="C281" s="437" t="s">
        <v>700</v>
      </c>
      <c r="D281" s="437" t="s">
        <v>705</v>
      </c>
      <c r="E281" s="437" t="s">
        <v>706</v>
      </c>
      <c r="F281" s="440">
        <v>1</v>
      </c>
      <c r="G281" s="440">
        <v>177</v>
      </c>
      <c r="H281" s="440">
        <v>0.23412698412698413</v>
      </c>
      <c r="I281" s="440">
        <v>177</v>
      </c>
      <c r="J281" s="440">
        <v>4</v>
      </c>
      <c r="K281" s="440">
        <v>756</v>
      </c>
      <c r="L281" s="440">
        <v>1</v>
      </c>
      <c r="M281" s="440">
        <v>189</v>
      </c>
      <c r="N281" s="440">
        <v>1</v>
      </c>
      <c r="O281" s="440">
        <v>189</v>
      </c>
      <c r="P281" s="509">
        <v>0.25</v>
      </c>
      <c r="Q281" s="441">
        <v>189</v>
      </c>
    </row>
    <row r="282" spans="1:17" ht="14.4" customHeight="1" x14ac:dyDescent="0.3">
      <c r="A282" s="436" t="s">
        <v>860</v>
      </c>
      <c r="B282" s="437" t="s">
        <v>699</v>
      </c>
      <c r="C282" s="437" t="s">
        <v>700</v>
      </c>
      <c r="D282" s="437" t="s">
        <v>709</v>
      </c>
      <c r="E282" s="437" t="s">
        <v>710</v>
      </c>
      <c r="F282" s="440"/>
      <c r="G282" s="440"/>
      <c r="H282" s="440"/>
      <c r="I282" s="440"/>
      <c r="J282" s="440">
        <v>12</v>
      </c>
      <c r="K282" s="440">
        <v>4884</v>
      </c>
      <c r="L282" s="440">
        <v>1</v>
      </c>
      <c r="M282" s="440">
        <v>407</v>
      </c>
      <c r="N282" s="440">
        <v>1</v>
      </c>
      <c r="O282" s="440">
        <v>408</v>
      </c>
      <c r="P282" s="509">
        <v>8.3538083538083535E-2</v>
      </c>
      <c r="Q282" s="441">
        <v>408</v>
      </c>
    </row>
    <row r="283" spans="1:17" ht="14.4" customHeight="1" x14ac:dyDescent="0.3">
      <c r="A283" s="436" t="s">
        <v>860</v>
      </c>
      <c r="B283" s="437" t="s">
        <v>699</v>
      </c>
      <c r="C283" s="437" t="s">
        <v>700</v>
      </c>
      <c r="D283" s="437" t="s">
        <v>711</v>
      </c>
      <c r="E283" s="437" t="s">
        <v>712</v>
      </c>
      <c r="F283" s="440">
        <v>30</v>
      </c>
      <c r="G283" s="440">
        <v>5160</v>
      </c>
      <c r="H283" s="440">
        <v>0.8007448789571695</v>
      </c>
      <c r="I283" s="440">
        <v>172</v>
      </c>
      <c r="J283" s="440">
        <v>36</v>
      </c>
      <c r="K283" s="440">
        <v>6444</v>
      </c>
      <c r="L283" s="440">
        <v>1</v>
      </c>
      <c r="M283" s="440">
        <v>179</v>
      </c>
      <c r="N283" s="440">
        <v>19</v>
      </c>
      <c r="O283" s="440">
        <v>3420</v>
      </c>
      <c r="P283" s="509">
        <v>0.53072625698324027</v>
      </c>
      <c r="Q283" s="441">
        <v>180</v>
      </c>
    </row>
    <row r="284" spans="1:17" ht="14.4" customHeight="1" x14ac:dyDescent="0.3">
      <c r="A284" s="436" t="s">
        <v>860</v>
      </c>
      <c r="B284" s="437" t="s">
        <v>699</v>
      </c>
      <c r="C284" s="437" t="s">
        <v>700</v>
      </c>
      <c r="D284" s="437" t="s">
        <v>713</v>
      </c>
      <c r="E284" s="437" t="s">
        <v>714</v>
      </c>
      <c r="F284" s="440"/>
      <c r="G284" s="440"/>
      <c r="H284" s="440"/>
      <c r="I284" s="440"/>
      <c r="J284" s="440">
        <v>2</v>
      </c>
      <c r="K284" s="440">
        <v>1138</v>
      </c>
      <c r="L284" s="440">
        <v>1</v>
      </c>
      <c r="M284" s="440">
        <v>569</v>
      </c>
      <c r="N284" s="440">
        <v>1</v>
      </c>
      <c r="O284" s="440">
        <v>569</v>
      </c>
      <c r="P284" s="509">
        <v>0.5</v>
      </c>
      <c r="Q284" s="441">
        <v>569</v>
      </c>
    </row>
    <row r="285" spans="1:17" ht="14.4" customHeight="1" x14ac:dyDescent="0.3">
      <c r="A285" s="436" t="s">
        <v>860</v>
      </c>
      <c r="B285" s="437" t="s">
        <v>699</v>
      </c>
      <c r="C285" s="437" t="s">
        <v>700</v>
      </c>
      <c r="D285" s="437" t="s">
        <v>715</v>
      </c>
      <c r="E285" s="437" t="s">
        <v>716</v>
      </c>
      <c r="F285" s="440">
        <v>29</v>
      </c>
      <c r="G285" s="440">
        <v>9338</v>
      </c>
      <c r="H285" s="440">
        <v>0.71473402219670878</v>
      </c>
      <c r="I285" s="440">
        <v>322</v>
      </c>
      <c r="J285" s="440">
        <v>39</v>
      </c>
      <c r="K285" s="440">
        <v>13065</v>
      </c>
      <c r="L285" s="440">
        <v>1</v>
      </c>
      <c r="M285" s="440">
        <v>335</v>
      </c>
      <c r="N285" s="440">
        <v>36</v>
      </c>
      <c r="O285" s="440">
        <v>12096</v>
      </c>
      <c r="P285" s="509">
        <v>0.92583237657864526</v>
      </c>
      <c r="Q285" s="441">
        <v>336</v>
      </c>
    </row>
    <row r="286" spans="1:17" ht="14.4" customHeight="1" x14ac:dyDescent="0.3">
      <c r="A286" s="436" t="s">
        <v>860</v>
      </c>
      <c r="B286" s="437" t="s">
        <v>699</v>
      </c>
      <c r="C286" s="437" t="s">
        <v>700</v>
      </c>
      <c r="D286" s="437" t="s">
        <v>717</v>
      </c>
      <c r="E286" s="437" t="s">
        <v>718</v>
      </c>
      <c r="F286" s="440">
        <v>2</v>
      </c>
      <c r="G286" s="440">
        <v>878</v>
      </c>
      <c r="H286" s="440">
        <v>0.21300339640950994</v>
      </c>
      <c r="I286" s="440">
        <v>439</v>
      </c>
      <c r="J286" s="440">
        <v>9</v>
      </c>
      <c r="K286" s="440">
        <v>4122</v>
      </c>
      <c r="L286" s="440">
        <v>1</v>
      </c>
      <c r="M286" s="440">
        <v>458</v>
      </c>
      <c r="N286" s="440">
        <v>4</v>
      </c>
      <c r="O286" s="440">
        <v>1836</v>
      </c>
      <c r="P286" s="509">
        <v>0.44541484716157204</v>
      </c>
      <c r="Q286" s="441">
        <v>459</v>
      </c>
    </row>
    <row r="287" spans="1:17" ht="14.4" customHeight="1" x14ac:dyDescent="0.3">
      <c r="A287" s="436" t="s">
        <v>860</v>
      </c>
      <c r="B287" s="437" t="s">
        <v>699</v>
      </c>
      <c r="C287" s="437" t="s">
        <v>700</v>
      </c>
      <c r="D287" s="437" t="s">
        <v>719</v>
      </c>
      <c r="E287" s="437" t="s">
        <v>720</v>
      </c>
      <c r="F287" s="440">
        <v>83</v>
      </c>
      <c r="G287" s="440">
        <v>28303</v>
      </c>
      <c r="H287" s="440">
        <v>0.34074546724133781</v>
      </c>
      <c r="I287" s="440">
        <v>341</v>
      </c>
      <c r="J287" s="440">
        <v>238</v>
      </c>
      <c r="K287" s="440">
        <v>83062</v>
      </c>
      <c r="L287" s="440">
        <v>1</v>
      </c>
      <c r="M287" s="440">
        <v>349</v>
      </c>
      <c r="N287" s="440">
        <v>153</v>
      </c>
      <c r="O287" s="440">
        <v>53397</v>
      </c>
      <c r="P287" s="509">
        <v>0.6428571428571429</v>
      </c>
      <c r="Q287" s="441">
        <v>349</v>
      </c>
    </row>
    <row r="288" spans="1:17" ht="14.4" customHeight="1" x14ac:dyDescent="0.3">
      <c r="A288" s="436" t="s">
        <v>860</v>
      </c>
      <c r="B288" s="437" t="s">
        <v>699</v>
      </c>
      <c r="C288" s="437" t="s">
        <v>700</v>
      </c>
      <c r="D288" s="437" t="s">
        <v>721</v>
      </c>
      <c r="E288" s="437" t="s">
        <v>722</v>
      </c>
      <c r="F288" s="440"/>
      <c r="G288" s="440"/>
      <c r="H288" s="440"/>
      <c r="I288" s="440"/>
      <c r="J288" s="440">
        <v>1</v>
      </c>
      <c r="K288" s="440">
        <v>1653</v>
      </c>
      <c r="L288" s="440">
        <v>1</v>
      </c>
      <c r="M288" s="440">
        <v>1653</v>
      </c>
      <c r="N288" s="440">
        <v>1</v>
      </c>
      <c r="O288" s="440">
        <v>1653</v>
      </c>
      <c r="P288" s="509">
        <v>1</v>
      </c>
      <c r="Q288" s="441">
        <v>1653</v>
      </c>
    </row>
    <row r="289" spans="1:17" ht="14.4" customHeight="1" x14ac:dyDescent="0.3">
      <c r="A289" s="436" t="s">
        <v>860</v>
      </c>
      <c r="B289" s="437" t="s">
        <v>699</v>
      </c>
      <c r="C289" s="437" t="s">
        <v>700</v>
      </c>
      <c r="D289" s="437" t="s">
        <v>725</v>
      </c>
      <c r="E289" s="437" t="s">
        <v>726</v>
      </c>
      <c r="F289" s="440"/>
      <c r="G289" s="440"/>
      <c r="H289" s="440"/>
      <c r="I289" s="440"/>
      <c r="J289" s="440">
        <v>3</v>
      </c>
      <c r="K289" s="440">
        <v>18678</v>
      </c>
      <c r="L289" s="440">
        <v>1</v>
      </c>
      <c r="M289" s="440">
        <v>6226</v>
      </c>
      <c r="N289" s="440">
        <v>1</v>
      </c>
      <c r="O289" s="440">
        <v>6231</v>
      </c>
      <c r="P289" s="509">
        <v>0.33360102794731772</v>
      </c>
      <c r="Q289" s="441">
        <v>6231</v>
      </c>
    </row>
    <row r="290" spans="1:17" ht="14.4" customHeight="1" x14ac:dyDescent="0.3">
      <c r="A290" s="436" t="s">
        <v>860</v>
      </c>
      <c r="B290" s="437" t="s">
        <v>699</v>
      </c>
      <c r="C290" s="437" t="s">
        <v>700</v>
      </c>
      <c r="D290" s="437" t="s">
        <v>727</v>
      </c>
      <c r="E290" s="437" t="s">
        <v>728</v>
      </c>
      <c r="F290" s="440"/>
      <c r="G290" s="440"/>
      <c r="H290" s="440"/>
      <c r="I290" s="440"/>
      <c r="J290" s="440">
        <v>7</v>
      </c>
      <c r="K290" s="440">
        <v>819</v>
      </c>
      <c r="L290" s="440">
        <v>1</v>
      </c>
      <c r="M290" s="440">
        <v>117</v>
      </c>
      <c r="N290" s="440">
        <v>1</v>
      </c>
      <c r="O290" s="440">
        <v>117</v>
      </c>
      <c r="P290" s="509">
        <v>0.14285714285714285</v>
      </c>
      <c r="Q290" s="441">
        <v>117</v>
      </c>
    </row>
    <row r="291" spans="1:17" ht="14.4" customHeight="1" x14ac:dyDescent="0.3">
      <c r="A291" s="436" t="s">
        <v>860</v>
      </c>
      <c r="B291" s="437" t="s">
        <v>699</v>
      </c>
      <c r="C291" s="437" t="s">
        <v>700</v>
      </c>
      <c r="D291" s="437" t="s">
        <v>729</v>
      </c>
      <c r="E291" s="437" t="s">
        <v>730</v>
      </c>
      <c r="F291" s="440"/>
      <c r="G291" s="440"/>
      <c r="H291" s="440"/>
      <c r="I291" s="440"/>
      <c r="J291" s="440"/>
      <c r="K291" s="440"/>
      <c r="L291" s="440"/>
      <c r="M291" s="440"/>
      <c r="N291" s="440">
        <v>2</v>
      </c>
      <c r="O291" s="440">
        <v>98</v>
      </c>
      <c r="P291" s="509"/>
      <c r="Q291" s="441">
        <v>49</v>
      </c>
    </row>
    <row r="292" spans="1:17" ht="14.4" customHeight="1" x14ac:dyDescent="0.3">
      <c r="A292" s="436" t="s">
        <v>860</v>
      </c>
      <c r="B292" s="437" t="s">
        <v>699</v>
      </c>
      <c r="C292" s="437" t="s">
        <v>700</v>
      </c>
      <c r="D292" s="437" t="s">
        <v>731</v>
      </c>
      <c r="E292" s="437" t="s">
        <v>732</v>
      </c>
      <c r="F292" s="440">
        <v>1</v>
      </c>
      <c r="G292" s="440">
        <v>376</v>
      </c>
      <c r="H292" s="440">
        <v>0.48578811369509045</v>
      </c>
      <c r="I292" s="440">
        <v>376</v>
      </c>
      <c r="J292" s="440">
        <v>2</v>
      </c>
      <c r="K292" s="440">
        <v>774</v>
      </c>
      <c r="L292" s="440">
        <v>1</v>
      </c>
      <c r="M292" s="440">
        <v>387</v>
      </c>
      <c r="N292" s="440">
        <v>4</v>
      </c>
      <c r="O292" s="440">
        <v>1564</v>
      </c>
      <c r="P292" s="509">
        <v>2.0206718346253232</v>
      </c>
      <c r="Q292" s="441">
        <v>391</v>
      </c>
    </row>
    <row r="293" spans="1:17" ht="14.4" customHeight="1" x14ac:dyDescent="0.3">
      <c r="A293" s="436" t="s">
        <v>860</v>
      </c>
      <c r="B293" s="437" t="s">
        <v>699</v>
      </c>
      <c r="C293" s="437" t="s">
        <v>700</v>
      </c>
      <c r="D293" s="437" t="s">
        <v>733</v>
      </c>
      <c r="E293" s="437" t="s">
        <v>734</v>
      </c>
      <c r="F293" s="440"/>
      <c r="G293" s="440"/>
      <c r="H293" s="440"/>
      <c r="I293" s="440"/>
      <c r="J293" s="440">
        <v>3</v>
      </c>
      <c r="K293" s="440">
        <v>114</v>
      </c>
      <c r="L293" s="440">
        <v>1</v>
      </c>
      <c r="M293" s="440">
        <v>38</v>
      </c>
      <c r="N293" s="440">
        <v>2</v>
      </c>
      <c r="O293" s="440">
        <v>76</v>
      </c>
      <c r="P293" s="509">
        <v>0.66666666666666663</v>
      </c>
      <c r="Q293" s="441">
        <v>38</v>
      </c>
    </row>
    <row r="294" spans="1:17" ht="14.4" customHeight="1" x14ac:dyDescent="0.3">
      <c r="A294" s="436" t="s">
        <v>860</v>
      </c>
      <c r="B294" s="437" t="s">
        <v>699</v>
      </c>
      <c r="C294" s="437" t="s">
        <v>700</v>
      </c>
      <c r="D294" s="437" t="s">
        <v>737</v>
      </c>
      <c r="E294" s="437" t="s">
        <v>738</v>
      </c>
      <c r="F294" s="440">
        <v>1</v>
      </c>
      <c r="G294" s="440">
        <v>676</v>
      </c>
      <c r="H294" s="440">
        <v>0.32007575757575757</v>
      </c>
      <c r="I294" s="440">
        <v>676</v>
      </c>
      <c r="J294" s="440">
        <v>3</v>
      </c>
      <c r="K294" s="440">
        <v>2112</v>
      </c>
      <c r="L294" s="440">
        <v>1</v>
      </c>
      <c r="M294" s="440">
        <v>704</v>
      </c>
      <c r="N294" s="440">
        <v>4</v>
      </c>
      <c r="O294" s="440">
        <v>2820</v>
      </c>
      <c r="P294" s="509">
        <v>1.3352272727272727</v>
      </c>
      <c r="Q294" s="441">
        <v>705</v>
      </c>
    </row>
    <row r="295" spans="1:17" ht="14.4" customHeight="1" x14ac:dyDescent="0.3">
      <c r="A295" s="436" t="s">
        <v>860</v>
      </c>
      <c r="B295" s="437" t="s">
        <v>699</v>
      </c>
      <c r="C295" s="437" t="s">
        <v>700</v>
      </c>
      <c r="D295" s="437" t="s">
        <v>739</v>
      </c>
      <c r="E295" s="437" t="s">
        <v>740</v>
      </c>
      <c r="F295" s="440"/>
      <c r="G295" s="440"/>
      <c r="H295" s="440"/>
      <c r="I295" s="440"/>
      <c r="J295" s="440">
        <v>1</v>
      </c>
      <c r="K295" s="440">
        <v>147</v>
      </c>
      <c r="L295" s="440">
        <v>1</v>
      </c>
      <c r="M295" s="440">
        <v>147</v>
      </c>
      <c r="N295" s="440"/>
      <c r="O295" s="440"/>
      <c r="P295" s="509"/>
      <c r="Q295" s="441"/>
    </row>
    <row r="296" spans="1:17" ht="14.4" customHeight="1" x14ac:dyDescent="0.3">
      <c r="A296" s="436" t="s">
        <v>860</v>
      </c>
      <c r="B296" s="437" t="s">
        <v>699</v>
      </c>
      <c r="C296" s="437" t="s">
        <v>700</v>
      </c>
      <c r="D296" s="437" t="s">
        <v>741</v>
      </c>
      <c r="E296" s="437" t="s">
        <v>742</v>
      </c>
      <c r="F296" s="440">
        <v>77</v>
      </c>
      <c r="G296" s="440">
        <v>21945</v>
      </c>
      <c r="H296" s="440">
        <v>0.64453125</v>
      </c>
      <c r="I296" s="440">
        <v>285</v>
      </c>
      <c r="J296" s="440">
        <v>112</v>
      </c>
      <c r="K296" s="440">
        <v>34048</v>
      </c>
      <c r="L296" s="440">
        <v>1</v>
      </c>
      <c r="M296" s="440">
        <v>304</v>
      </c>
      <c r="N296" s="440">
        <v>87</v>
      </c>
      <c r="O296" s="440">
        <v>26535</v>
      </c>
      <c r="P296" s="509">
        <v>0.77934093045112784</v>
      </c>
      <c r="Q296" s="441">
        <v>305</v>
      </c>
    </row>
    <row r="297" spans="1:17" ht="14.4" customHeight="1" x14ac:dyDescent="0.3">
      <c r="A297" s="436" t="s">
        <v>860</v>
      </c>
      <c r="B297" s="437" t="s">
        <v>699</v>
      </c>
      <c r="C297" s="437" t="s">
        <v>700</v>
      </c>
      <c r="D297" s="437" t="s">
        <v>743</v>
      </c>
      <c r="E297" s="437" t="s">
        <v>744</v>
      </c>
      <c r="F297" s="440">
        <v>1</v>
      </c>
      <c r="G297" s="440">
        <v>3505</v>
      </c>
      <c r="H297" s="440"/>
      <c r="I297" s="440">
        <v>3505</v>
      </c>
      <c r="J297" s="440"/>
      <c r="K297" s="440"/>
      <c r="L297" s="440"/>
      <c r="M297" s="440"/>
      <c r="N297" s="440">
        <v>1</v>
      </c>
      <c r="O297" s="440">
        <v>3712</v>
      </c>
      <c r="P297" s="509"/>
      <c r="Q297" s="441">
        <v>3712</v>
      </c>
    </row>
    <row r="298" spans="1:17" ht="14.4" customHeight="1" x14ac:dyDescent="0.3">
      <c r="A298" s="436" t="s">
        <v>860</v>
      </c>
      <c r="B298" s="437" t="s">
        <v>699</v>
      </c>
      <c r="C298" s="437" t="s">
        <v>700</v>
      </c>
      <c r="D298" s="437" t="s">
        <v>745</v>
      </c>
      <c r="E298" s="437" t="s">
        <v>746</v>
      </c>
      <c r="F298" s="440">
        <v>61</v>
      </c>
      <c r="G298" s="440">
        <v>28182</v>
      </c>
      <c r="H298" s="440">
        <v>0.64827935222672062</v>
      </c>
      <c r="I298" s="440">
        <v>462</v>
      </c>
      <c r="J298" s="440">
        <v>88</v>
      </c>
      <c r="K298" s="440">
        <v>43472</v>
      </c>
      <c r="L298" s="440">
        <v>1</v>
      </c>
      <c r="M298" s="440">
        <v>494</v>
      </c>
      <c r="N298" s="440">
        <v>100</v>
      </c>
      <c r="O298" s="440">
        <v>49400</v>
      </c>
      <c r="P298" s="509">
        <v>1.1363636363636365</v>
      </c>
      <c r="Q298" s="441">
        <v>494</v>
      </c>
    </row>
    <row r="299" spans="1:17" ht="14.4" customHeight="1" x14ac:dyDescent="0.3">
      <c r="A299" s="436" t="s">
        <v>860</v>
      </c>
      <c r="B299" s="437" t="s">
        <v>699</v>
      </c>
      <c r="C299" s="437" t="s">
        <v>700</v>
      </c>
      <c r="D299" s="437" t="s">
        <v>747</v>
      </c>
      <c r="E299" s="437" t="s">
        <v>748</v>
      </c>
      <c r="F299" s="440">
        <v>118</v>
      </c>
      <c r="G299" s="440">
        <v>42008</v>
      </c>
      <c r="H299" s="440">
        <v>0.67180553334399484</v>
      </c>
      <c r="I299" s="440">
        <v>356</v>
      </c>
      <c r="J299" s="440">
        <v>169</v>
      </c>
      <c r="K299" s="440">
        <v>62530</v>
      </c>
      <c r="L299" s="440">
        <v>1</v>
      </c>
      <c r="M299" s="440">
        <v>370</v>
      </c>
      <c r="N299" s="440">
        <v>156</v>
      </c>
      <c r="O299" s="440">
        <v>57720</v>
      </c>
      <c r="P299" s="509">
        <v>0.92307692307692313</v>
      </c>
      <c r="Q299" s="441">
        <v>370</v>
      </c>
    </row>
    <row r="300" spans="1:17" ht="14.4" customHeight="1" x14ac:dyDescent="0.3">
      <c r="A300" s="436" t="s">
        <v>860</v>
      </c>
      <c r="B300" s="437" t="s">
        <v>699</v>
      </c>
      <c r="C300" s="437" t="s">
        <v>700</v>
      </c>
      <c r="D300" s="437" t="s">
        <v>753</v>
      </c>
      <c r="E300" s="437" t="s">
        <v>754</v>
      </c>
      <c r="F300" s="440">
        <v>16</v>
      </c>
      <c r="G300" s="440">
        <v>1680</v>
      </c>
      <c r="H300" s="440">
        <v>0.84084084084084088</v>
      </c>
      <c r="I300" s="440">
        <v>105</v>
      </c>
      <c r="J300" s="440">
        <v>18</v>
      </c>
      <c r="K300" s="440">
        <v>1998</v>
      </c>
      <c r="L300" s="440">
        <v>1</v>
      </c>
      <c r="M300" s="440">
        <v>111</v>
      </c>
      <c r="N300" s="440">
        <v>25</v>
      </c>
      <c r="O300" s="440">
        <v>2775</v>
      </c>
      <c r="P300" s="509">
        <v>1.3888888888888888</v>
      </c>
      <c r="Q300" s="441">
        <v>111</v>
      </c>
    </row>
    <row r="301" spans="1:17" ht="14.4" customHeight="1" x14ac:dyDescent="0.3">
      <c r="A301" s="436" t="s">
        <v>860</v>
      </c>
      <c r="B301" s="437" t="s">
        <v>699</v>
      </c>
      <c r="C301" s="437" t="s">
        <v>700</v>
      </c>
      <c r="D301" s="437" t="s">
        <v>755</v>
      </c>
      <c r="E301" s="437" t="s">
        <v>756</v>
      </c>
      <c r="F301" s="440">
        <v>5</v>
      </c>
      <c r="G301" s="440">
        <v>585</v>
      </c>
      <c r="H301" s="440">
        <v>0.66857142857142859</v>
      </c>
      <c r="I301" s="440">
        <v>117</v>
      </c>
      <c r="J301" s="440">
        <v>7</v>
      </c>
      <c r="K301" s="440">
        <v>875</v>
      </c>
      <c r="L301" s="440">
        <v>1</v>
      </c>
      <c r="M301" s="440">
        <v>125</v>
      </c>
      <c r="N301" s="440">
        <v>10</v>
      </c>
      <c r="O301" s="440">
        <v>1250</v>
      </c>
      <c r="P301" s="509">
        <v>1.4285714285714286</v>
      </c>
      <c r="Q301" s="441">
        <v>125</v>
      </c>
    </row>
    <row r="302" spans="1:17" ht="14.4" customHeight="1" x14ac:dyDescent="0.3">
      <c r="A302" s="436" t="s">
        <v>860</v>
      </c>
      <c r="B302" s="437" t="s">
        <v>699</v>
      </c>
      <c r="C302" s="437" t="s">
        <v>700</v>
      </c>
      <c r="D302" s="437" t="s">
        <v>757</v>
      </c>
      <c r="E302" s="437" t="s">
        <v>758</v>
      </c>
      <c r="F302" s="440"/>
      <c r="G302" s="440"/>
      <c r="H302" s="440"/>
      <c r="I302" s="440"/>
      <c r="J302" s="440">
        <v>15</v>
      </c>
      <c r="K302" s="440">
        <v>7425</v>
      </c>
      <c r="L302" s="440">
        <v>1</v>
      </c>
      <c r="M302" s="440">
        <v>495</v>
      </c>
      <c r="N302" s="440">
        <v>6</v>
      </c>
      <c r="O302" s="440">
        <v>2970</v>
      </c>
      <c r="P302" s="509">
        <v>0.4</v>
      </c>
      <c r="Q302" s="441">
        <v>495</v>
      </c>
    </row>
    <row r="303" spans="1:17" ht="14.4" customHeight="1" x14ac:dyDescent="0.3">
      <c r="A303" s="436" t="s">
        <v>860</v>
      </c>
      <c r="B303" s="437" t="s">
        <v>699</v>
      </c>
      <c r="C303" s="437" t="s">
        <v>700</v>
      </c>
      <c r="D303" s="437" t="s">
        <v>761</v>
      </c>
      <c r="E303" s="437" t="s">
        <v>762</v>
      </c>
      <c r="F303" s="440">
        <v>30</v>
      </c>
      <c r="G303" s="440">
        <v>13110</v>
      </c>
      <c r="H303" s="440">
        <v>0.56372549019607843</v>
      </c>
      <c r="I303" s="440">
        <v>437</v>
      </c>
      <c r="J303" s="440">
        <v>51</v>
      </c>
      <c r="K303" s="440">
        <v>23256</v>
      </c>
      <c r="L303" s="440">
        <v>1</v>
      </c>
      <c r="M303" s="440">
        <v>456</v>
      </c>
      <c r="N303" s="440">
        <v>48</v>
      </c>
      <c r="O303" s="440">
        <v>21888</v>
      </c>
      <c r="P303" s="509">
        <v>0.94117647058823528</v>
      </c>
      <c r="Q303" s="441">
        <v>456</v>
      </c>
    </row>
    <row r="304" spans="1:17" ht="14.4" customHeight="1" x14ac:dyDescent="0.3">
      <c r="A304" s="436" t="s">
        <v>860</v>
      </c>
      <c r="B304" s="437" t="s">
        <v>699</v>
      </c>
      <c r="C304" s="437" t="s">
        <v>700</v>
      </c>
      <c r="D304" s="437" t="s">
        <v>763</v>
      </c>
      <c r="E304" s="437" t="s">
        <v>764</v>
      </c>
      <c r="F304" s="440">
        <v>166</v>
      </c>
      <c r="G304" s="440">
        <v>8964</v>
      </c>
      <c r="H304" s="440">
        <v>0.95402298850574707</v>
      </c>
      <c r="I304" s="440">
        <v>54</v>
      </c>
      <c r="J304" s="440">
        <v>162</v>
      </c>
      <c r="K304" s="440">
        <v>9396</v>
      </c>
      <c r="L304" s="440">
        <v>1</v>
      </c>
      <c r="M304" s="440">
        <v>58</v>
      </c>
      <c r="N304" s="440">
        <v>160</v>
      </c>
      <c r="O304" s="440">
        <v>9280</v>
      </c>
      <c r="P304" s="509">
        <v>0.98765432098765427</v>
      </c>
      <c r="Q304" s="441">
        <v>58</v>
      </c>
    </row>
    <row r="305" spans="1:17" ht="14.4" customHeight="1" x14ac:dyDescent="0.3">
      <c r="A305" s="436" t="s">
        <v>860</v>
      </c>
      <c r="B305" s="437" t="s">
        <v>699</v>
      </c>
      <c r="C305" s="437" t="s">
        <v>700</v>
      </c>
      <c r="D305" s="437" t="s">
        <v>767</v>
      </c>
      <c r="E305" s="437" t="s">
        <v>768</v>
      </c>
      <c r="F305" s="440"/>
      <c r="G305" s="440"/>
      <c r="H305" s="440"/>
      <c r="I305" s="440"/>
      <c r="J305" s="440"/>
      <c r="K305" s="440"/>
      <c r="L305" s="440"/>
      <c r="M305" s="440"/>
      <c r="N305" s="440">
        <v>4</v>
      </c>
      <c r="O305" s="440">
        <v>39048</v>
      </c>
      <c r="P305" s="509"/>
      <c r="Q305" s="441">
        <v>9762</v>
      </c>
    </row>
    <row r="306" spans="1:17" ht="14.4" customHeight="1" x14ac:dyDescent="0.3">
      <c r="A306" s="436" t="s">
        <v>860</v>
      </c>
      <c r="B306" s="437" t="s">
        <v>699</v>
      </c>
      <c r="C306" s="437" t="s">
        <v>700</v>
      </c>
      <c r="D306" s="437" t="s">
        <v>771</v>
      </c>
      <c r="E306" s="437" t="s">
        <v>772</v>
      </c>
      <c r="F306" s="440">
        <v>197</v>
      </c>
      <c r="G306" s="440">
        <v>33293</v>
      </c>
      <c r="H306" s="440">
        <v>0.61768089053803343</v>
      </c>
      <c r="I306" s="440">
        <v>169</v>
      </c>
      <c r="J306" s="440">
        <v>308</v>
      </c>
      <c r="K306" s="440">
        <v>53900</v>
      </c>
      <c r="L306" s="440">
        <v>1</v>
      </c>
      <c r="M306" s="440">
        <v>175</v>
      </c>
      <c r="N306" s="440">
        <v>262</v>
      </c>
      <c r="O306" s="440">
        <v>46112</v>
      </c>
      <c r="P306" s="509">
        <v>0.8555102040816327</v>
      </c>
      <c r="Q306" s="441">
        <v>176</v>
      </c>
    </row>
    <row r="307" spans="1:17" ht="14.4" customHeight="1" x14ac:dyDescent="0.3">
      <c r="A307" s="436" t="s">
        <v>860</v>
      </c>
      <c r="B307" s="437" t="s">
        <v>699</v>
      </c>
      <c r="C307" s="437" t="s">
        <v>700</v>
      </c>
      <c r="D307" s="437" t="s">
        <v>773</v>
      </c>
      <c r="E307" s="437" t="s">
        <v>774</v>
      </c>
      <c r="F307" s="440">
        <v>10</v>
      </c>
      <c r="G307" s="440">
        <v>810</v>
      </c>
      <c r="H307" s="440">
        <v>1.588235294117647</v>
      </c>
      <c r="I307" s="440">
        <v>81</v>
      </c>
      <c r="J307" s="440">
        <v>6</v>
      </c>
      <c r="K307" s="440">
        <v>510</v>
      </c>
      <c r="L307" s="440">
        <v>1</v>
      </c>
      <c r="M307" s="440">
        <v>85</v>
      </c>
      <c r="N307" s="440">
        <v>12</v>
      </c>
      <c r="O307" s="440">
        <v>1020</v>
      </c>
      <c r="P307" s="509">
        <v>2</v>
      </c>
      <c r="Q307" s="441">
        <v>85</v>
      </c>
    </row>
    <row r="308" spans="1:17" ht="14.4" customHeight="1" x14ac:dyDescent="0.3">
      <c r="A308" s="436" t="s">
        <v>860</v>
      </c>
      <c r="B308" s="437" t="s">
        <v>699</v>
      </c>
      <c r="C308" s="437" t="s">
        <v>700</v>
      </c>
      <c r="D308" s="437" t="s">
        <v>775</v>
      </c>
      <c r="E308" s="437" t="s">
        <v>776</v>
      </c>
      <c r="F308" s="440"/>
      <c r="G308" s="440"/>
      <c r="H308" s="440"/>
      <c r="I308" s="440"/>
      <c r="J308" s="440">
        <v>1</v>
      </c>
      <c r="K308" s="440">
        <v>178</v>
      </c>
      <c r="L308" s="440">
        <v>1</v>
      </c>
      <c r="M308" s="440">
        <v>178</v>
      </c>
      <c r="N308" s="440"/>
      <c r="O308" s="440"/>
      <c r="P308" s="509"/>
      <c r="Q308" s="441"/>
    </row>
    <row r="309" spans="1:17" ht="14.4" customHeight="1" x14ac:dyDescent="0.3">
      <c r="A309" s="436" t="s">
        <v>860</v>
      </c>
      <c r="B309" s="437" t="s">
        <v>699</v>
      </c>
      <c r="C309" s="437" t="s">
        <v>700</v>
      </c>
      <c r="D309" s="437" t="s">
        <v>777</v>
      </c>
      <c r="E309" s="437" t="s">
        <v>778</v>
      </c>
      <c r="F309" s="440">
        <v>8</v>
      </c>
      <c r="G309" s="440">
        <v>1304</v>
      </c>
      <c r="H309" s="440">
        <v>0.96449704142011838</v>
      </c>
      <c r="I309" s="440">
        <v>163</v>
      </c>
      <c r="J309" s="440">
        <v>8</v>
      </c>
      <c r="K309" s="440">
        <v>1352</v>
      </c>
      <c r="L309" s="440">
        <v>1</v>
      </c>
      <c r="M309" s="440">
        <v>169</v>
      </c>
      <c r="N309" s="440">
        <v>6</v>
      </c>
      <c r="O309" s="440">
        <v>1020</v>
      </c>
      <c r="P309" s="509">
        <v>0.75443786982248517</v>
      </c>
      <c r="Q309" s="441">
        <v>170</v>
      </c>
    </row>
    <row r="310" spans="1:17" ht="14.4" customHeight="1" x14ac:dyDescent="0.3">
      <c r="A310" s="436" t="s">
        <v>860</v>
      </c>
      <c r="B310" s="437" t="s">
        <v>699</v>
      </c>
      <c r="C310" s="437" t="s">
        <v>700</v>
      </c>
      <c r="D310" s="437" t="s">
        <v>783</v>
      </c>
      <c r="E310" s="437" t="s">
        <v>784</v>
      </c>
      <c r="F310" s="440">
        <v>1</v>
      </c>
      <c r="G310" s="440">
        <v>170</v>
      </c>
      <c r="H310" s="440"/>
      <c r="I310" s="440">
        <v>170</v>
      </c>
      <c r="J310" s="440"/>
      <c r="K310" s="440"/>
      <c r="L310" s="440"/>
      <c r="M310" s="440"/>
      <c r="N310" s="440">
        <v>1</v>
      </c>
      <c r="O310" s="440">
        <v>176</v>
      </c>
      <c r="P310" s="509"/>
      <c r="Q310" s="441">
        <v>176</v>
      </c>
    </row>
    <row r="311" spans="1:17" ht="14.4" customHeight="1" x14ac:dyDescent="0.3">
      <c r="A311" s="436" t="s">
        <v>860</v>
      </c>
      <c r="B311" s="437" t="s">
        <v>699</v>
      </c>
      <c r="C311" s="437" t="s">
        <v>700</v>
      </c>
      <c r="D311" s="437" t="s">
        <v>787</v>
      </c>
      <c r="E311" s="437" t="s">
        <v>788</v>
      </c>
      <c r="F311" s="440">
        <v>2</v>
      </c>
      <c r="G311" s="440">
        <v>494</v>
      </c>
      <c r="H311" s="440">
        <v>0.93916349809885935</v>
      </c>
      <c r="I311" s="440">
        <v>247</v>
      </c>
      <c r="J311" s="440">
        <v>2</v>
      </c>
      <c r="K311" s="440">
        <v>526</v>
      </c>
      <c r="L311" s="440">
        <v>1</v>
      </c>
      <c r="M311" s="440">
        <v>263</v>
      </c>
      <c r="N311" s="440">
        <v>4</v>
      </c>
      <c r="O311" s="440">
        <v>1056</v>
      </c>
      <c r="P311" s="509">
        <v>2.0076045627376424</v>
      </c>
      <c r="Q311" s="441">
        <v>264</v>
      </c>
    </row>
    <row r="312" spans="1:17" ht="14.4" customHeight="1" x14ac:dyDescent="0.3">
      <c r="A312" s="436" t="s">
        <v>860</v>
      </c>
      <c r="B312" s="437" t="s">
        <v>699</v>
      </c>
      <c r="C312" s="437" t="s">
        <v>700</v>
      </c>
      <c r="D312" s="437" t="s">
        <v>789</v>
      </c>
      <c r="E312" s="437" t="s">
        <v>790</v>
      </c>
      <c r="F312" s="440"/>
      <c r="G312" s="440"/>
      <c r="H312" s="440"/>
      <c r="I312" s="440"/>
      <c r="J312" s="440">
        <v>9</v>
      </c>
      <c r="K312" s="440">
        <v>19170</v>
      </c>
      <c r="L312" s="440">
        <v>1</v>
      </c>
      <c r="M312" s="440">
        <v>2130</v>
      </c>
      <c r="N312" s="440">
        <v>12</v>
      </c>
      <c r="O312" s="440">
        <v>25572</v>
      </c>
      <c r="P312" s="509">
        <v>1.3339593114241002</v>
      </c>
      <c r="Q312" s="441">
        <v>2131</v>
      </c>
    </row>
    <row r="313" spans="1:17" ht="14.4" customHeight="1" x14ac:dyDescent="0.3">
      <c r="A313" s="436" t="s">
        <v>860</v>
      </c>
      <c r="B313" s="437" t="s">
        <v>699</v>
      </c>
      <c r="C313" s="437" t="s">
        <v>700</v>
      </c>
      <c r="D313" s="437" t="s">
        <v>791</v>
      </c>
      <c r="E313" s="437" t="s">
        <v>792</v>
      </c>
      <c r="F313" s="440"/>
      <c r="G313" s="440"/>
      <c r="H313" s="440"/>
      <c r="I313" s="440"/>
      <c r="J313" s="440">
        <v>12</v>
      </c>
      <c r="K313" s="440">
        <v>2904</v>
      </c>
      <c r="L313" s="440">
        <v>1</v>
      </c>
      <c r="M313" s="440">
        <v>242</v>
      </c>
      <c r="N313" s="440">
        <v>6</v>
      </c>
      <c r="O313" s="440">
        <v>1452</v>
      </c>
      <c r="P313" s="509">
        <v>0.5</v>
      </c>
      <c r="Q313" s="441">
        <v>242</v>
      </c>
    </row>
    <row r="314" spans="1:17" ht="14.4" customHeight="1" x14ac:dyDescent="0.3">
      <c r="A314" s="436" t="s">
        <v>860</v>
      </c>
      <c r="B314" s="437" t="s">
        <v>699</v>
      </c>
      <c r="C314" s="437" t="s">
        <v>700</v>
      </c>
      <c r="D314" s="437" t="s">
        <v>793</v>
      </c>
      <c r="E314" s="437" t="s">
        <v>794</v>
      </c>
      <c r="F314" s="440">
        <v>1</v>
      </c>
      <c r="G314" s="440">
        <v>418</v>
      </c>
      <c r="H314" s="440"/>
      <c r="I314" s="440">
        <v>418</v>
      </c>
      <c r="J314" s="440"/>
      <c r="K314" s="440"/>
      <c r="L314" s="440"/>
      <c r="M314" s="440"/>
      <c r="N314" s="440">
        <v>1</v>
      </c>
      <c r="O314" s="440">
        <v>424</v>
      </c>
      <c r="P314" s="509"/>
      <c r="Q314" s="441">
        <v>424</v>
      </c>
    </row>
    <row r="315" spans="1:17" ht="14.4" customHeight="1" x14ac:dyDescent="0.3">
      <c r="A315" s="436" t="s">
        <v>860</v>
      </c>
      <c r="B315" s="437" t="s">
        <v>699</v>
      </c>
      <c r="C315" s="437" t="s">
        <v>700</v>
      </c>
      <c r="D315" s="437" t="s">
        <v>798</v>
      </c>
      <c r="E315" s="437" t="s">
        <v>799</v>
      </c>
      <c r="F315" s="440"/>
      <c r="G315" s="440"/>
      <c r="H315" s="440"/>
      <c r="I315" s="440"/>
      <c r="J315" s="440">
        <v>3</v>
      </c>
      <c r="K315" s="440">
        <v>15648</v>
      </c>
      <c r="L315" s="440">
        <v>1</v>
      </c>
      <c r="M315" s="440">
        <v>5216</v>
      </c>
      <c r="N315" s="440">
        <v>2</v>
      </c>
      <c r="O315" s="440">
        <v>10440</v>
      </c>
      <c r="P315" s="509">
        <v>0.66717791411042948</v>
      </c>
      <c r="Q315" s="441">
        <v>5220</v>
      </c>
    </row>
    <row r="316" spans="1:17" ht="14.4" customHeight="1" x14ac:dyDescent="0.3">
      <c r="A316" s="436" t="s">
        <v>860</v>
      </c>
      <c r="B316" s="437" t="s">
        <v>699</v>
      </c>
      <c r="C316" s="437" t="s">
        <v>700</v>
      </c>
      <c r="D316" s="437" t="s">
        <v>802</v>
      </c>
      <c r="E316" s="437" t="s">
        <v>803</v>
      </c>
      <c r="F316" s="440">
        <v>1</v>
      </c>
      <c r="G316" s="440">
        <v>269</v>
      </c>
      <c r="H316" s="440"/>
      <c r="I316" s="440">
        <v>269</v>
      </c>
      <c r="J316" s="440"/>
      <c r="K316" s="440"/>
      <c r="L316" s="440"/>
      <c r="M316" s="440"/>
      <c r="N316" s="440"/>
      <c r="O316" s="440"/>
      <c r="P316" s="509"/>
      <c r="Q316" s="441"/>
    </row>
    <row r="317" spans="1:17" ht="14.4" customHeight="1" x14ac:dyDescent="0.3">
      <c r="A317" s="436" t="s">
        <v>860</v>
      </c>
      <c r="B317" s="437" t="s">
        <v>699</v>
      </c>
      <c r="C317" s="437" t="s">
        <v>700</v>
      </c>
      <c r="D317" s="437" t="s">
        <v>804</v>
      </c>
      <c r="E317" s="437" t="s">
        <v>805</v>
      </c>
      <c r="F317" s="440">
        <v>1</v>
      </c>
      <c r="G317" s="440">
        <v>1050</v>
      </c>
      <c r="H317" s="440"/>
      <c r="I317" s="440">
        <v>1050</v>
      </c>
      <c r="J317" s="440"/>
      <c r="K317" s="440"/>
      <c r="L317" s="440"/>
      <c r="M317" s="440"/>
      <c r="N317" s="440">
        <v>1</v>
      </c>
      <c r="O317" s="440">
        <v>1098</v>
      </c>
      <c r="P317" s="509"/>
      <c r="Q317" s="441">
        <v>1098</v>
      </c>
    </row>
    <row r="318" spans="1:17" ht="14.4" customHeight="1" x14ac:dyDescent="0.3">
      <c r="A318" s="436" t="s">
        <v>861</v>
      </c>
      <c r="B318" s="437" t="s">
        <v>699</v>
      </c>
      <c r="C318" s="437" t="s">
        <v>700</v>
      </c>
      <c r="D318" s="437" t="s">
        <v>701</v>
      </c>
      <c r="E318" s="437" t="s">
        <v>702</v>
      </c>
      <c r="F318" s="440">
        <v>72</v>
      </c>
      <c r="G318" s="440">
        <v>3888</v>
      </c>
      <c r="H318" s="440">
        <v>0.93103448275862066</v>
      </c>
      <c r="I318" s="440">
        <v>54</v>
      </c>
      <c r="J318" s="440">
        <v>72</v>
      </c>
      <c r="K318" s="440">
        <v>4176</v>
      </c>
      <c r="L318" s="440">
        <v>1</v>
      </c>
      <c r="M318" s="440">
        <v>58</v>
      </c>
      <c r="N318" s="440">
        <v>35</v>
      </c>
      <c r="O318" s="440">
        <v>2030</v>
      </c>
      <c r="P318" s="509">
        <v>0.4861111111111111</v>
      </c>
      <c r="Q318" s="441">
        <v>58</v>
      </c>
    </row>
    <row r="319" spans="1:17" ht="14.4" customHeight="1" x14ac:dyDescent="0.3">
      <c r="A319" s="436" t="s">
        <v>861</v>
      </c>
      <c r="B319" s="437" t="s">
        <v>699</v>
      </c>
      <c r="C319" s="437" t="s">
        <v>700</v>
      </c>
      <c r="D319" s="437" t="s">
        <v>703</v>
      </c>
      <c r="E319" s="437" t="s">
        <v>704</v>
      </c>
      <c r="F319" s="440">
        <v>8</v>
      </c>
      <c r="G319" s="440">
        <v>984</v>
      </c>
      <c r="H319" s="440">
        <v>1.251908396946565</v>
      </c>
      <c r="I319" s="440">
        <v>123</v>
      </c>
      <c r="J319" s="440">
        <v>6</v>
      </c>
      <c r="K319" s="440">
        <v>786</v>
      </c>
      <c r="L319" s="440">
        <v>1</v>
      </c>
      <c r="M319" s="440">
        <v>131</v>
      </c>
      <c r="N319" s="440">
        <v>7</v>
      </c>
      <c r="O319" s="440">
        <v>917</v>
      </c>
      <c r="P319" s="509">
        <v>1.1666666666666667</v>
      </c>
      <c r="Q319" s="441">
        <v>131</v>
      </c>
    </row>
    <row r="320" spans="1:17" ht="14.4" customHeight="1" x14ac:dyDescent="0.3">
      <c r="A320" s="436" t="s">
        <v>861</v>
      </c>
      <c r="B320" s="437" t="s">
        <v>699</v>
      </c>
      <c r="C320" s="437" t="s">
        <v>700</v>
      </c>
      <c r="D320" s="437" t="s">
        <v>709</v>
      </c>
      <c r="E320" s="437" t="s">
        <v>710</v>
      </c>
      <c r="F320" s="440"/>
      <c r="G320" s="440"/>
      <c r="H320" s="440"/>
      <c r="I320" s="440"/>
      <c r="J320" s="440">
        <v>3</v>
      </c>
      <c r="K320" s="440">
        <v>1221</v>
      </c>
      <c r="L320" s="440">
        <v>1</v>
      </c>
      <c r="M320" s="440">
        <v>407</v>
      </c>
      <c r="N320" s="440">
        <v>4</v>
      </c>
      <c r="O320" s="440">
        <v>1632</v>
      </c>
      <c r="P320" s="509">
        <v>1.3366093366093366</v>
      </c>
      <c r="Q320" s="441">
        <v>408</v>
      </c>
    </row>
    <row r="321" spans="1:17" ht="14.4" customHeight="1" x14ac:dyDescent="0.3">
      <c r="A321" s="436" t="s">
        <v>861</v>
      </c>
      <c r="B321" s="437" t="s">
        <v>699</v>
      </c>
      <c r="C321" s="437" t="s">
        <v>700</v>
      </c>
      <c r="D321" s="437" t="s">
        <v>711</v>
      </c>
      <c r="E321" s="437" t="s">
        <v>712</v>
      </c>
      <c r="F321" s="440">
        <v>23</v>
      </c>
      <c r="G321" s="440">
        <v>3956</v>
      </c>
      <c r="H321" s="440"/>
      <c r="I321" s="440">
        <v>172</v>
      </c>
      <c r="J321" s="440"/>
      <c r="K321" s="440"/>
      <c r="L321" s="440"/>
      <c r="M321" s="440"/>
      <c r="N321" s="440">
        <v>4</v>
      </c>
      <c r="O321" s="440">
        <v>720</v>
      </c>
      <c r="P321" s="509"/>
      <c r="Q321" s="441">
        <v>180</v>
      </c>
    </row>
    <row r="322" spans="1:17" ht="14.4" customHeight="1" x14ac:dyDescent="0.3">
      <c r="A322" s="436" t="s">
        <v>861</v>
      </c>
      <c r="B322" s="437" t="s">
        <v>699</v>
      </c>
      <c r="C322" s="437" t="s">
        <v>700</v>
      </c>
      <c r="D322" s="437" t="s">
        <v>715</v>
      </c>
      <c r="E322" s="437" t="s">
        <v>716</v>
      </c>
      <c r="F322" s="440">
        <v>10</v>
      </c>
      <c r="G322" s="440">
        <v>3220</v>
      </c>
      <c r="H322" s="440">
        <v>0.96119402985074631</v>
      </c>
      <c r="I322" s="440">
        <v>322</v>
      </c>
      <c r="J322" s="440">
        <v>10</v>
      </c>
      <c r="K322" s="440">
        <v>3350</v>
      </c>
      <c r="L322" s="440">
        <v>1</v>
      </c>
      <c r="M322" s="440">
        <v>335</v>
      </c>
      <c r="N322" s="440">
        <v>5</v>
      </c>
      <c r="O322" s="440">
        <v>1680</v>
      </c>
      <c r="P322" s="509">
        <v>0.5014925373134328</v>
      </c>
      <c r="Q322" s="441">
        <v>336</v>
      </c>
    </row>
    <row r="323" spans="1:17" ht="14.4" customHeight="1" x14ac:dyDescent="0.3">
      <c r="A323" s="436" t="s">
        <v>861</v>
      </c>
      <c r="B323" s="437" t="s">
        <v>699</v>
      </c>
      <c r="C323" s="437" t="s">
        <v>700</v>
      </c>
      <c r="D323" s="437" t="s">
        <v>717</v>
      </c>
      <c r="E323" s="437" t="s">
        <v>718</v>
      </c>
      <c r="F323" s="440">
        <v>5</v>
      </c>
      <c r="G323" s="440">
        <v>2195</v>
      </c>
      <c r="H323" s="440">
        <v>0.59907205240174677</v>
      </c>
      <c r="I323" s="440">
        <v>439</v>
      </c>
      <c r="J323" s="440">
        <v>8</v>
      </c>
      <c r="K323" s="440">
        <v>3664</v>
      </c>
      <c r="L323" s="440">
        <v>1</v>
      </c>
      <c r="M323" s="440">
        <v>458</v>
      </c>
      <c r="N323" s="440">
        <v>7</v>
      </c>
      <c r="O323" s="440">
        <v>3213</v>
      </c>
      <c r="P323" s="509">
        <v>0.87691048034934493</v>
      </c>
      <c r="Q323" s="441">
        <v>459</v>
      </c>
    </row>
    <row r="324" spans="1:17" ht="14.4" customHeight="1" x14ac:dyDescent="0.3">
      <c r="A324" s="436" t="s">
        <v>861</v>
      </c>
      <c r="B324" s="437" t="s">
        <v>699</v>
      </c>
      <c r="C324" s="437" t="s">
        <v>700</v>
      </c>
      <c r="D324" s="437" t="s">
        <v>719</v>
      </c>
      <c r="E324" s="437" t="s">
        <v>720</v>
      </c>
      <c r="F324" s="440">
        <v>106</v>
      </c>
      <c r="G324" s="440">
        <v>36146</v>
      </c>
      <c r="H324" s="440">
        <v>2.9591485878018831</v>
      </c>
      <c r="I324" s="440">
        <v>341</v>
      </c>
      <c r="J324" s="440">
        <v>35</v>
      </c>
      <c r="K324" s="440">
        <v>12215</v>
      </c>
      <c r="L324" s="440">
        <v>1</v>
      </c>
      <c r="M324" s="440">
        <v>349</v>
      </c>
      <c r="N324" s="440">
        <v>81</v>
      </c>
      <c r="O324" s="440">
        <v>28269</v>
      </c>
      <c r="P324" s="509">
        <v>2.3142857142857145</v>
      </c>
      <c r="Q324" s="441">
        <v>349</v>
      </c>
    </row>
    <row r="325" spans="1:17" ht="14.4" customHeight="1" x14ac:dyDescent="0.3">
      <c r="A325" s="436" t="s">
        <v>861</v>
      </c>
      <c r="B325" s="437" t="s">
        <v>699</v>
      </c>
      <c r="C325" s="437" t="s">
        <v>700</v>
      </c>
      <c r="D325" s="437" t="s">
        <v>721</v>
      </c>
      <c r="E325" s="437" t="s">
        <v>722</v>
      </c>
      <c r="F325" s="440"/>
      <c r="G325" s="440"/>
      <c r="H325" s="440"/>
      <c r="I325" s="440"/>
      <c r="J325" s="440">
        <v>2</v>
      </c>
      <c r="K325" s="440">
        <v>3306</v>
      </c>
      <c r="L325" s="440">
        <v>1</v>
      </c>
      <c r="M325" s="440">
        <v>1653</v>
      </c>
      <c r="N325" s="440">
        <v>6</v>
      </c>
      <c r="O325" s="440">
        <v>9918</v>
      </c>
      <c r="P325" s="509">
        <v>3</v>
      </c>
      <c r="Q325" s="441">
        <v>1653</v>
      </c>
    </row>
    <row r="326" spans="1:17" ht="14.4" customHeight="1" x14ac:dyDescent="0.3">
      <c r="A326" s="436" t="s">
        <v>861</v>
      </c>
      <c r="B326" s="437" t="s">
        <v>699</v>
      </c>
      <c r="C326" s="437" t="s">
        <v>700</v>
      </c>
      <c r="D326" s="437" t="s">
        <v>725</v>
      </c>
      <c r="E326" s="437" t="s">
        <v>726</v>
      </c>
      <c r="F326" s="440">
        <v>1</v>
      </c>
      <c r="G326" s="440">
        <v>5933</v>
      </c>
      <c r="H326" s="440"/>
      <c r="I326" s="440">
        <v>5933</v>
      </c>
      <c r="J326" s="440"/>
      <c r="K326" s="440"/>
      <c r="L326" s="440"/>
      <c r="M326" s="440"/>
      <c r="N326" s="440">
        <v>1</v>
      </c>
      <c r="O326" s="440">
        <v>6231</v>
      </c>
      <c r="P326" s="509"/>
      <c r="Q326" s="441">
        <v>6231</v>
      </c>
    </row>
    <row r="327" spans="1:17" ht="14.4" customHeight="1" x14ac:dyDescent="0.3">
      <c r="A327" s="436" t="s">
        <v>861</v>
      </c>
      <c r="B327" s="437" t="s">
        <v>699</v>
      </c>
      <c r="C327" s="437" t="s">
        <v>700</v>
      </c>
      <c r="D327" s="437" t="s">
        <v>727</v>
      </c>
      <c r="E327" s="437" t="s">
        <v>728</v>
      </c>
      <c r="F327" s="440"/>
      <c r="G327" s="440"/>
      <c r="H327" s="440"/>
      <c r="I327" s="440"/>
      <c r="J327" s="440">
        <v>1</v>
      </c>
      <c r="K327" s="440">
        <v>117</v>
      </c>
      <c r="L327" s="440">
        <v>1</v>
      </c>
      <c r="M327" s="440">
        <v>117</v>
      </c>
      <c r="N327" s="440"/>
      <c r="O327" s="440"/>
      <c r="P327" s="509"/>
      <c r="Q327" s="441"/>
    </row>
    <row r="328" spans="1:17" ht="14.4" customHeight="1" x14ac:dyDescent="0.3">
      <c r="A328" s="436" t="s">
        <v>861</v>
      </c>
      <c r="B328" s="437" t="s">
        <v>699</v>
      </c>
      <c r="C328" s="437" t="s">
        <v>700</v>
      </c>
      <c r="D328" s="437" t="s">
        <v>731</v>
      </c>
      <c r="E328" s="437" t="s">
        <v>732</v>
      </c>
      <c r="F328" s="440">
        <v>1</v>
      </c>
      <c r="G328" s="440">
        <v>376</v>
      </c>
      <c r="H328" s="440"/>
      <c r="I328" s="440">
        <v>376</v>
      </c>
      <c r="J328" s="440"/>
      <c r="K328" s="440"/>
      <c r="L328" s="440"/>
      <c r="M328" s="440"/>
      <c r="N328" s="440">
        <v>2</v>
      </c>
      <c r="O328" s="440">
        <v>782</v>
      </c>
      <c r="P328" s="509"/>
      <c r="Q328" s="441">
        <v>391</v>
      </c>
    </row>
    <row r="329" spans="1:17" ht="14.4" customHeight="1" x14ac:dyDescent="0.3">
      <c r="A329" s="436" t="s">
        <v>861</v>
      </c>
      <c r="B329" s="437" t="s">
        <v>699</v>
      </c>
      <c r="C329" s="437" t="s">
        <v>700</v>
      </c>
      <c r="D329" s="437" t="s">
        <v>733</v>
      </c>
      <c r="E329" s="437" t="s">
        <v>734</v>
      </c>
      <c r="F329" s="440"/>
      <c r="G329" s="440"/>
      <c r="H329" s="440"/>
      <c r="I329" s="440"/>
      <c r="J329" s="440">
        <v>1</v>
      </c>
      <c r="K329" s="440">
        <v>38</v>
      </c>
      <c r="L329" s="440">
        <v>1</v>
      </c>
      <c r="M329" s="440">
        <v>38</v>
      </c>
      <c r="N329" s="440"/>
      <c r="O329" s="440"/>
      <c r="P329" s="509"/>
      <c r="Q329" s="441"/>
    </row>
    <row r="330" spans="1:17" ht="14.4" customHeight="1" x14ac:dyDescent="0.3">
      <c r="A330" s="436" t="s">
        <v>861</v>
      </c>
      <c r="B330" s="437" t="s">
        <v>699</v>
      </c>
      <c r="C330" s="437" t="s">
        <v>700</v>
      </c>
      <c r="D330" s="437" t="s">
        <v>737</v>
      </c>
      <c r="E330" s="437" t="s">
        <v>738</v>
      </c>
      <c r="F330" s="440">
        <v>1</v>
      </c>
      <c r="G330" s="440">
        <v>676</v>
      </c>
      <c r="H330" s="440"/>
      <c r="I330" s="440">
        <v>676</v>
      </c>
      <c r="J330" s="440"/>
      <c r="K330" s="440"/>
      <c r="L330" s="440"/>
      <c r="M330" s="440"/>
      <c r="N330" s="440">
        <v>2</v>
      </c>
      <c r="O330" s="440">
        <v>1410</v>
      </c>
      <c r="P330" s="509"/>
      <c r="Q330" s="441">
        <v>705</v>
      </c>
    </row>
    <row r="331" spans="1:17" ht="14.4" customHeight="1" x14ac:dyDescent="0.3">
      <c r="A331" s="436" t="s">
        <v>861</v>
      </c>
      <c r="B331" s="437" t="s">
        <v>699</v>
      </c>
      <c r="C331" s="437" t="s">
        <v>700</v>
      </c>
      <c r="D331" s="437" t="s">
        <v>741</v>
      </c>
      <c r="E331" s="437" t="s">
        <v>742</v>
      </c>
      <c r="F331" s="440">
        <v>31</v>
      </c>
      <c r="G331" s="440">
        <v>8835</v>
      </c>
      <c r="H331" s="440">
        <v>0.96875</v>
      </c>
      <c r="I331" s="440">
        <v>285</v>
      </c>
      <c r="J331" s="440">
        <v>30</v>
      </c>
      <c r="K331" s="440">
        <v>9120</v>
      </c>
      <c r="L331" s="440">
        <v>1</v>
      </c>
      <c r="M331" s="440">
        <v>304</v>
      </c>
      <c r="N331" s="440">
        <v>28</v>
      </c>
      <c r="O331" s="440">
        <v>8540</v>
      </c>
      <c r="P331" s="509">
        <v>0.93640350877192979</v>
      </c>
      <c r="Q331" s="441">
        <v>305</v>
      </c>
    </row>
    <row r="332" spans="1:17" ht="14.4" customHeight="1" x14ac:dyDescent="0.3">
      <c r="A332" s="436" t="s">
        <v>861</v>
      </c>
      <c r="B332" s="437" t="s">
        <v>699</v>
      </c>
      <c r="C332" s="437" t="s">
        <v>700</v>
      </c>
      <c r="D332" s="437" t="s">
        <v>745</v>
      </c>
      <c r="E332" s="437" t="s">
        <v>746</v>
      </c>
      <c r="F332" s="440">
        <v>7</v>
      </c>
      <c r="G332" s="440">
        <v>3234</v>
      </c>
      <c r="H332" s="440">
        <v>1.3093117408906882</v>
      </c>
      <c r="I332" s="440">
        <v>462</v>
      </c>
      <c r="J332" s="440">
        <v>5</v>
      </c>
      <c r="K332" s="440">
        <v>2470</v>
      </c>
      <c r="L332" s="440">
        <v>1</v>
      </c>
      <c r="M332" s="440">
        <v>494</v>
      </c>
      <c r="N332" s="440">
        <v>15</v>
      </c>
      <c r="O332" s="440">
        <v>7410</v>
      </c>
      <c r="P332" s="509">
        <v>3</v>
      </c>
      <c r="Q332" s="441">
        <v>494</v>
      </c>
    </row>
    <row r="333" spans="1:17" ht="14.4" customHeight="1" x14ac:dyDescent="0.3">
      <c r="A333" s="436" t="s">
        <v>861</v>
      </c>
      <c r="B333" s="437" t="s">
        <v>699</v>
      </c>
      <c r="C333" s="437" t="s">
        <v>700</v>
      </c>
      <c r="D333" s="437" t="s">
        <v>747</v>
      </c>
      <c r="E333" s="437" t="s">
        <v>748</v>
      </c>
      <c r="F333" s="440">
        <v>34</v>
      </c>
      <c r="G333" s="440">
        <v>12104</v>
      </c>
      <c r="H333" s="440">
        <v>0.96216216216216222</v>
      </c>
      <c r="I333" s="440">
        <v>356</v>
      </c>
      <c r="J333" s="440">
        <v>34</v>
      </c>
      <c r="K333" s="440">
        <v>12580</v>
      </c>
      <c r="L333" s="440">
        <v>1</v>
      </c>
      <c r="M333" s="440">
        <v>370</v>
      </c>
      <c r="N333" s="440">
        <v>40</v>
      </c>
      <c r="O333" s="440">
        <v>14800</v>
      </c>
      <c r="P333" s="509">
        <v>1.1764705882352942</v>
      </c>
      <c r="Q333" s="441">
        <v>370</v>
      </c>
    </row>
    <row r="334" spans="1:17" ht="14.4" customHeight="1" x14ac:dyDescent="0.3">
      <c r="A334" s="436" t="s">
        <v>861</v>
      </c>
      <c r="B334" s="437" t="s">
        <v>699</v>
      </c>
      <c r="C334" s="437" t="s">
        <v>700</v>
      </c>
      <c r="D334" s="437" t="s">
        <v>753</v>
      </c>
      <c r="E334" s="437" t="s">
        <v>754</v>
      </c>
      <c r="F334" s="440">
        <v>1</v>
      </c>
      <c r="G334" s="440">
        <v>105</v>
      </c>
      <c r="H334" s="440"/>
      <c r="I334" s="440">
        <v>105</v>
      </c>
      <c r="J334" s="440"/>
      <c r="K334" s="440"/>
      <c r="L334" s="440"/>
      <c r="M334" s="440"/>
      <c r="N334" s="440"/>
      <c r="O334" s="440"/>
      <c r="P334" s="509"/>
      <c r="Q334" s="441"/>
    </row>
    <row r="335" spans="1:17" ht="14.4" customHeight="1" x14ac:dyDescent="0.3">
      <c r="A335" s="436" t="s">
        <v>861</v>
      </c>
      <c r="B335" s="437" t="s">
        <v>699</v>
      </c>
      <c r="C335" s="437" t="s">
        <v>700</v>
      </c>
      <c r="D335" s="437" t="s">
        <v>755</v>
      </c>
      <c r="E335" s="437" t="s">
        <v>756</v>
      </c>
      <c r="F335" s="440"/>
      <c r="G335" s="440"/>
      <c r="H335" s="440"/>
      <c r="I335" s="440"/>
      <c r="J335" s="440">
        <v>2</v>
      </c>
      <c r="K335" s="440">
        <v>250</v>
      </c>
      <c r="L335" s="440">
        <v>1</v>
      </c>
      <c r="M335" s="440">
        <v>125</v>
      </c>
      <c r="N335" s="440"/>
      <c r="O335" s="440"/>
      <c r="P335" s="509"/>
      <c r="Q335" s="441"/>
    </row>
    <row r="336" spans="1:17" ht="14.4" customHeight="1" x14ac:dyDescent="0.3">
      <c r="A336" s="436" t="s">
        <v>861</v>
      </c>
      <c r="B336" s="437" t="s">
        <v>699</v>
      </c>
      <c r="C336" s="437" t="s">
        <v>700</v>
      </c>
      <c r="D336" s="437" t="s">
        <v>757</v>
      </c>
      <c r="E336" s="437" t="s">
        <v>758</v>
      </c>
      <c r="F336" s="440"/>
      <c r="G336" s="440"/>
      <c r="H336" s="440"/>
      <c r="I336" s="440"/>
      <c r="J336" s="440">
        <v>1</v>
      </c>
      <c r="K336" s="440">
        <v>495</v>
      </c>
      <c r="L336" s="440">
        <v>1</v>
      </c>
      <c r="M336" s="440">
        <v>495</v>
      </c>
      <c r="N336" s="440">
        <v>1</v>
      </c>
      <c r="O336" s="440">
        <v>495</v>
      </c>
      <c r="P336" s="509">
        <v>1</v>
      </c>
      <c r="Q336" s="441">
        <v>495</v>
      </c>
    </row>
    <row r="337" spans="1:17" ht="14.4" customHeight="1" x14ac:dyDescent="0.3">
      <c r="A337" s="436" t="s">
        <v>861</v>
      </c>
      <c r="B337" s="437" t="s">
        <v>699</v>
      </c>
      <c r="C337" s="437" t="s">
        <v>700</v>
      </c>
      <c r="D337" s="437" t="s">
        <v>761</v>
      </c>
      <c r="E337" s="437" t="s">
        <v>762</v>
      </c>
      <c r="F337" s="440">
        <v>9</v>
      </c>
      <c r="G337" s="440">
        <v>3933</v>
      </c>
      <c r="H337" s="440">
        <v>1.2321428571428572</v>
      </c>
      <c r="I337" s="440">
        <v>437</v>
      </c>
      <c r="J337" s="440">
        <v>7</v>
      </c>
      <c r="K337" s="440">
        <v>3192</v>
      </c>
      <c r="L337" s="440">
        <v>1</v>
      </c>
      <c r="M337" s="440">
        <v>456</v>
      </c>
      <c r="N337" s="440">
        <v>2</v>
      </c>
      <c r="O337" s="440">
        <v>912</v>
      </c>
      <c r="P337" s="509">
        <v>0.2857142857142857</v>
      </c>
      <c r="Q337" s="441">
        <v>456</v>
      </c>
    </row>
    <row r="338" spans="1:17" ht="14.4" customHeight="1" x14ac:dyDescent="0.3">
      <c r="A338" s="436" t="s">
        <v>861</v>
      </c>
      <c r="B338" s="437" t="s">
        <v>699</v>
      </c>
      <c r="C338" s="437" t="s">
        <v>700</v>
      </c>
      <c r="D338" s="437" t="s">
        <v>763</v>
      </c>
      <c r="E338" s="437" t="s">
        <v>764</v>
      </c>
      <c r="F338" s="440">
        <v>14</v>
      </c>
      <c r="G338" s="440">
        <v>756</v>
      </c>
      <c r="H338" s="440">
        <v>1.3034482758620689</v>
      </c>
      <c r="I338" s="440">
        <v>54</v>
      </c>
      <c r="J338" s="440">
        <v>10</v>
      </c>
      <c r="K338" s="440">
        <v>580</v>
      </c>
      <c r="L338" s="440">
        <v>1</v>
      </c>
      <c r="M338" s="440">
        <v>58</v>
      </c>
      <c r="N338" s="440">
        <v>20</v>
      </c>
      <c r="O338" s="440">
        <v>1160</v>
      </c>
      <c r="P338" s="509">
        <v>2</v>
      </c>
      <c r="Q338" s="441">
        <v>58</v>
      </c>
    </row>
    <row r="339" spans="1:17" ht="14.4" customHeight="1" x14ac:dyDescent="0.3">
      <c r="A339" s="436" t="s">
        <v>861</v>
      </c>
      <c r="B339" s="437" t="s">
        <v>699</v>
      </c>
      <c r="C339" s="437" t="s">
        <v>700</v>
      </c>
      <c r="D339" s="437" t="s">
        <v>765</v>
      </c>
      <c r="E339" s="437" t="s">
        <v>766</v>
      </c>
      <c r="F339" s="440"/>
      <c r="G339" s="440"/>
      <c r="H339" s="440"/>
      <c r="I339" s="440"/>
      <c r="J339" s="440"/>
      <c r="K339" s="440"/>
      <c r="L339" s="440"/>
      <c r="M339" s="440"/>
      <c r="N339" s="440">
        <v>1</v>
      </c>
      <c r="O339" s="440">
        <v>2173</v>
      </c>
      <c r="P339" s="509"/>
      <c r="Q339" s="441">
        <v>2173</v>
      </c>
    </row>
    <row r="340" spans="1:17" ht="14.4" customHeight="1" x14ac:dyDescent="0.3">
      <c r="A340" s="436" t="s">
        <v>861</v>
      </c>
      <c r="B340" s="437" t="s">
        <v>699</v>
      </c>
      <c r="C340" s="437" t="s">
        <v>700</v>
      </c>
      <c r="D340" s="437" t="s">
        <v>771</v>
      </c>
      <c r="E340" s="437" t="s">
        <v>772</v>
      </c>
      <c r="F340" s="440">
        <v>123</v>
      </c>
      <c r="G340" s="440">
        <v>20787</v>
      </c>
      <c r="H340" s="440">
        <v>1.6051737451737451</v>
      </c>
      <c r="I340" s="440">
        <v>169</v>
      </c>
      <c r="J340" s="440">
        <v>74</v>
      </c>
      <c r="K340" s="440">
        <v>12950</v>
      </c>
      <c r="L340" s="440">
        <v>1</v>
      </c>
      <c r="M340" s="440">
        <v>175</v>
      </c>
      <c r="N340" s="440">
        <v>147</v>
      </c>
      <c r="O340" s="440">
        <v>25872</v>
      </c>
      <c r="P340" s="509">
        <v>1.9978378378378379</v>
      </c>
      <c r="Q340" s="441">
        <v>176</v>
      </c>
    </row>
    <row r="341" spans="1:17" ht="14.4" customHeight="1" x14ac:dyDescent="0.3">
      <c r="A341" s="436" t="s">
        <v>861</v>
      </c>
      <c r="B341" s="437" t="s">
        <v>699</v>
      </c>
      <c r="C341" s="437" t="s">
        <v>700</v>
      </c>
      <c r="D341" s="437" t="s">
        <v>773</v>
      </c>
      <c r="E341" s="437" t="s">
        <v>774</v>
      </c>
      <c r="F341" s="440">
        <v>2</v>
      </c>
      <c r="G341" s="440">
        <v>162</v>
      </c>
      <c r="H341" s="440"/>
      <c r="I341" s="440">
        <v>81</v>
      </c>
      <c r="J341" s="440"/>
      <c r="K341" s="440"/>
      <c r="L341" s="440"/>
      <c r="M341" s="440"/>
      <c r="N341" s="440">
        <v>4</v>
      </c>
      <c r="O341" s="440">
        <v>340</v>
      </c>
      <c r="P341" s="509"/>
      <c r="Q341" s="441">
        <v>85</v>
      </c>
    </row>
    <row r="342" spans="1:17" ht="14.4" customHeight="1" x14ac:dyDescent="0.3">
      <c r="A342" s="436" t="s">
        <v>861</v>
      </c>
      <c r="B342" s="437" t="s">
        <v>699</v>
      </c>
      <c r="C342" s="437" t="s">
        <v>700</v>
      </c>
      <c r="D342" s="437" t="s">
        <v>777</v>
      </c>
      <c r="E342" s="437" t="s">
        <v>778</v>
      </c>
      <c r="F342" s="440">
        <v>10</v>
      </c>
      <c r="G342" s="440">
        <v>1630</v>
      </c>
      <c r="H342" s="440">
        <v>0.87681549220010757</v>
      </c>
      <c r="I342" s="440">
        <v>163</v>
      </c>
      <c r="J342" s="440">
        <v>11</v>
      </c>
      <c r="K342" s="440">
        <v>1859</v>
      </c>
      <c r="L342" s="440">
        <v>1</v>
      </c>
      <c r="M342" s="440">
        <v>169</v>
      </c>
      <c r="N342" s="440">
        <v>8</v>
      </c>
      <c r="O342" s="440">
        <v>1360</v>
      </c>
      <c r="P342" s="509">
        <v>0.73157611619150076</v>
      </c>
      <c r="Q342" s="441">
        <v>170</v>
      </c>
    </row>
    <row r="343" spans="1:17" ht="14.4" customHeight="1" x14ac:dyDescent="0.3">
      <c r="A343" s="436" t="s">
        <v>861</v>
      </c>
      <c r="B343" s="437" t="s">
        <v>699</v>
      </c>
      <c r="C343" s="437" t="s">
        <v>700</v>
      </c>
      <c r="D343" s="437" t="s">
        <v>781</v>
      </c>
      <c r="E343" s="437" t="s">
        <v>782</v>
      </c>
      <c r="F343" s="440"/>
      <c r="G343" s="440"/>
      <c r="H343" s="440"/>
      <c r="I343" s="440"/>
      <c r="J343" s="440"/>
      <c r="K343" s="440"/>
      <c r="L343" s="440"/>
      <c r="M343" s="440"/>
      <c r="N343" s="440">
        <v>1</v>
      </c>
      <c r="O343" s="440">
        <v>1012</v>
      </c>
      <c r="P343" s="509"/>
      <c r="Q343" s="441">
        <v>1012</v>
      </c>
    </row>
    <row r="344" spans="1:17" ht="14.4" customHeight="1" x14ac:dyDescent="0.3">
      <c r="A344" s="436" t="s">
        <v>861</v>
      </c>
      <c r="B344" s="437" t="s">
        <v>699</v>
      </c>
      <c r="C344" s="437" t="s">
        <v>700</v>
      </c>
      <c r="D344" s="437" t="s">
        <v>787</v>
      </c>
      <c r="E344" s="437" t="s">
        <v>788</v>
      </c>
      <c r="F344" s="440">
        <v>1</v>
      </c>
      <c r="G344" s="440">
        <v>247</v>
      </c>
      <c r="H344" s="440"/>
      <c r="I344" s="440">
        <v>247</v>
      </c>
      <c r="J344" s="440"/>
      <c r="K344" s="440"/>
      <c r="L344" s="440"/>
      <c r="M344" s="440"/>
      <c r="N344" s="440">
        <v>2</v>
      </c>
      <c r="O344" s="440">
        <v>528</v>
      </c>
      <c r="P344" s="509"/>
      <c r="Q344" s="441">
        <v>264</v>
      </c>
    </row>
    <row r="345" spans="1:17" ht="14.4" customHeight="1" x14ac:dyDescent="0.3">
      <c r="A345" s="436" t="s">
        <v>861</v>
      </c>
      <c r="B345" s="437" t="s">
        <v>699</v>
      </c>
      <c r="C345" s="437" t="s">
        <v>700</v>
      </c>
      <c r="D345" s="437" t="s">
        <v>789</v>
      </c>
      <c r="E345" s="437" t="s">
        <v>790</v>
      </c>
      <c r="F345" s="440">
        <v>1</v>
      </c>
      <c r="G345" s="440">
        <v>2012</v>
      </c>
      <c r="H345" s="440"/>
      <c r="I345" s="440">
        <v>2012</v>
      </c>
      <c r="J345" s="440"/>
      <c r="K345" s="440"/>
      <c r="L345" s="440"/>
      <c r="M345" s="440"/>
      <c r="N345" s="440">
        <v>6</v>
      </c>
      <c r="O345" s="440">
        <v>12786</v>
      </c>
      <c r="P345" s="509"/>
      <c r="Q345" s="441">
        <v>2131</v>
      </c>
    </row>
    <row r="346" spans="1:17" ht="14.4" customHeight="1" x14ac:dyDescent="0.3">
      <c r="A346" s="436" t="s">
        <v>861</v>
      </c>
      <c r="B346" s="437" t="s">
        <v>699</v>
      </c>
      <c r="C346" s="437" t="s">
        <v>700</v>
      </c>
      <c r="D346" s="437" t="s">
        <v>791</v>
      </c>
      <c r="E346" s="437" t="s">
        <v>792</v>
      </c>
      <c r="F346" s="440"/>
      <c r="G346" s="440"/>
      <c r="H346" s="440"/>
      <c r="I346" s="440"/>
      <c r="J346" s="440">
        <v>2</v>
      </c>
      <c r="K346" s="440">
        <v>484</v>
      </c>
      <c r="L346" s="440">
        <v>1</v>
      </c>
      <c r="M346" s="440">
        <v>242</v>
      </c>
      <c r="N346" s="440">
        <v>4</v>
      </c>
      <c r="O346" s="440">
        <v>968</v>
      </c>
      <c r="P346" s="509">
        <v>2</v>
      </c>
      <c r="Q346" s="441">
        <v>242</v>
      </c>
    </row>
    <row r="347" spans="1:17" ht="14.4" customHeight="1" x14ac:dyDescent="0.3">
      <c r="A347" s="436" t="s">
        <v>861</v>
      </c>
      <c r="B347" s="437" t="s">
        <v>699</v>
      </c>
      <c r="C347" s="437" t="s">
        <v>700</v>
      </c>
      <c r="D347" s="437" t="s">
        <v>798</v>
      </c>
      <c r="E347" s="437" t="s">
        <v>799</v>
      </c>
      <c r="F347" s="440">
        <v>4</v>
      </c>
      <c r="G347" s="440">
        <v>20356</v>
      </c>
      <c r="H347" s="440"/>
      <c r="I347" s="440">
        <v>5089</v>
      </c>
      <c r="J347" s="440"/>
      <c r="K347" s="440"/>
      <c r="L347" s="440"/>
      <c r="M347" s="440"/>
      <c r="N347" s="440">
        <v>2</v>
      </c>
      <c r="O347" s="440">
        <v>10440</v>
      </c>
      <c r="P347" s="509"/>
      <c r="Q347" s="441">
        <v>5220</v>
      </c>
    </row>
    <row r="348" spans="1:17" ht="14.4" customHeight="1" x14ac:dyDescent="0.3">
      <c r="A348" s="436" t="s">
        <v>861</v>
      </c>
      <c r="B348" s="437" t="s">
        <v>699</v>
      </c>
      <c r="C348" s="437" t="s">
        <v>700</v>
      </c>
      <c r="D348" s="437" t="s">
        <v>802</v>
      </c>
      <c r="E348" s="437" t="s">
        <v>803</v>
      </c>
      <c r="F348" s="440"/>
      <c r="G348" s="440"/>
      <c r="H348" s="440"/>
      <c r="I348" s="440"/>
      <c r="J348" s="440">
        <v>1</v>
      </c>
      <c r="K348" s="440">
        <v>288</v>
      </c>
      <c r="L348" s="440">
        <v>1</v>
      </c>
      <c r="M348" s="440">
        <v>288</v>
      </c>
      <c r="N348" s="440">
        <v>1</v>
      </c>
      <c r="O348" s="440">
        <v>289</v>
      </c>
      <c r="P348" s="509">
        <v>1.0034722222222223</v>
      </c>
      <c r="Q348" s="441">
        <v>289</v>
      </c>
    </row>
    <row r="349" spans="1:17" ht="14.4" customHeight="1" x14ac:dyDescent="0.3">
      <c r="A349" s="436" t="s">
        <v>861</v>
      </c>
      <c r="B349" s="437" t="s">
        <v>699</v>
      </c>
      <c r="C349" s="437" t="s">
        <v>700</v>
      </c>
      <c r="D349" s="437" t="s">
        <v>810</v>
      </c>
      <c r="E349" s="437" t="s">
        <v>811</v>
      </c>
      <c r="F349" s="440"/>
      <c r="G349" s="440"/>
      <c r="H349" s="440"/>
      <c r="I349" s="440"/>
      <c r="J349" s="440"/>
      <c r="K349" s="440"/>
      <c r="L349" s="440"/>
      <c r="M349" s="440"/>
      <c r="N349" s="440">
        <v>1</v>
      </c>
      <c r="O349" s="440">
        <v>0</v>
      </c>
      <c r="P349" s="509"/>
      <c r="Q349" s="441">
        <v>0</v>
      </c>
    </row>
    <row r="350" spans="1:17" ht="14.4" customHeight="1" x14ac:dyDescent="0.3">
      <c r="A350" s="436" t="s">
        <v>862</v>
      </c>
      <c r="B350" s="437" t="s">
        <v>699</v>
      </c>
      <c r="C350" s="437" t="s">
        <v>700</v>
      </c>
      <c r="D350" s="437" t="s">
        <v>701</v>
      </c>
      <c r="E350" s="437" t="s">
        <v>702</v>
      </c>
      <c r="F350" s="440">
        <v>2564</v>
      </c>
      <c r="G350" s="440">
        <v>138456</v>
      </c>
      <c r="H350" s="440">
        <v>1.5460961229229944</v>
      </c>
      <c r="I350" s="440">
        <v>54</v>
      </c>
      <c r="J350" s="440">
        <v>1544</v>
      </c>
      <c r="K350" s="440">
        <v>89552</v>
      </c>
      <c r="L350" s="440">
        <v>1</v>
      </c>
      <c r="M350" s="440">
        <v>58</v>
      </c>
      <c r="N350" s="440">
        <v>877</v>
      </c>
      <c r="O350" s="440">
        <v>50866</v>
      </c>
      <c r="P350" s="509">
        <v>0.56800518134715028</v>
      </c>
      <c r="Q350" s="441">
        <v>58</v>
      </c>
    </row>
    <row r="351" spans="1:17" ht="14.4" customHeight="1" x14ac:dyDescent="0.3">
      <c r="A351" s="436" t="s">
        <v>862</v>
      </c>
      <c r="B351" s="437" t="s">
        <v>699</v>
      </c>
      <c r="C351" s="437" t="s">
        <v>700</v>
      </c>
      <c r="D351" s="437" t="s">
        <v>703</v>
      </c>
      <c r="E351" s="437" t="s">
        <v>704</v>
      </c>
      <c r="F351" s="440">
        <v>348</v>
      </c>
      <c r="G351" s="440">
        <v>42804</v>
      </c>
      <c r="H351" s="440">
        <v>0.91783171798610519</v>
      </c>
      <c r="I351" s="440">
        <v>123</v>
      </c>
      <c r="J351" s="440">
        <v>356</v>
      </c>
      <c r="K351" s="440">
        <v>46636</v>
      </c>
      <c r="L351" s="440">
        <v>1</v>
      </c>
      <c r="M351" s="440">
        <v>131</v>
      </c>
      <c r="N351" s="440">
        <v>253</v>
      </c>
      <c r="O351" s="440">
        <v>33143</v>
      </c>
      <c r="P351" s="509">
        <v>0.7106741573033708</v>
      </c>
      <c r="Q351" s="441">
        <v>131</v>
      </c>
    </row>
    <row r="352" spans="1:17" ht="14.4" customHeight="1" x14ac:dyDescent="0.3">
      <c r="A352" s="436" t="s">
        <v>862</v>
      </c>
      <c r="B352" s="437" t="s">
        <v>699</v>
      </c>
      <c r="C352" s="437" t="s">
        <v>700</v>
      </c>
      <c r="D352" s="437" t="s">
        <v>705</v>
      </c>
      <c r="E352" s="437" t="s">
        <v>706</v>
      </c>
      <c r="F352" s="440">
        <v>62</v>
      </c>
      <c r="G352" s="440">
        <v>10974</v>
      </c>
      <c r="H352" s="440">
        <v>0.90724206349206349</v>
      </c>
      <c r="I352" s="440">
        <v>177</v>
      </c>
      <c r="J352" s="440">
        <v>64</v>
      </c>
      <c r="K352" s="440">
        <v>12096</v>
      </c>
      <c r="L352" s="440">
        <v>1</v>
      </c>
      <c r="M352" s="440">
        <v>189</v>
      </c>
      <c r="N352" s="440">
        <v>81</v>
      </c>
      <c r="O352" s="440">
        <v>15309</v>
      </c>
      <c r="P352" s="509">
        <v>1.265625</v>
      </c>
      <c r="Q352" s="441">
        <v>189</v>
      </c>
    </row>
    <row r="353" spans="1:17" ht="14.4" customHeight="1" x14ac:dyDescent="0.3">
      <c r="A353" s="436" t="s">
        <v>862</v>
      </c>
      <c r="B353" s="437" t="s">
        <v>699</v>
      </c>
      <c r="C353" s="437" t="s">
        <v>700</v>
      </c>
      <c r="D353" s="437" t="s">
        <v>709</v>
      </c>
      <c r="E353" s="437" t="s">
        <v>710</v>
      </c>
      <c r="F353" s="440">
        <v>4</v>
      </c>
      <c r="G353" s="440">
        <v>1536</v>
      </c>
      <c r="H353" s="440">
        <v>0.41932841932841936</v>
      </c>
      <c r="I353" s="440">
        <v>384</v>
      </c>
      <c r="J353" s="440">
        <v>9</v>
      </c>
      <c r="K353" s="440">
        <v>3663</v>
      </c>
      <c r="L353" s="440">
        <v>1</v>
      </c>
      <c r="M353" s="440">
        <v>407</v>
      </c>
      <c r="N353" s="440">
        <v>7</v>
      </c>
      <c r="O353" s="440">
        <v>2856</v>
      </c>
      <c r="P353" s="509">
        <v>0.7796887796887797</v>
      </c>
      <c r="Q353" s="441">
        <v>408</v>
      </c>
    </row>
    <row r="354" spans="1:17" ht="14.4" customHeight="1" x14ac:dyDescent="0.3">
      <c r="A354" s="436" t="s">
        <v>862</v>
      </c>
      <c r="B354" s="437" t="s">
        <v>699</v>
      </c>
      <c r="C354" s="437" t="s">
        <v>700</v>
      </c>
      <c r="D354" s="437" t="s">
        <v>711</v>
      </c>
      <c r="E354" s="437" t="s">
        <v>712</v>
      </c>
      <c r="F354" s="440">
        <v>88</v>
      </c>
      <c r="G354" s="440">
        <v>15136</v>
      </c>
      <c r="H354" s="440">
        <v>1.5374301675977653</v>
      </c>
      <c r="I354" s="440">
        <v>172</v>
      </c>
      <c r="J354" s="440">
        <v>55</v>
      </c>
      <c r="K354" s="440">
        <v>9845</v>
      </c>
      <c r="L354" s="440">
        <v>1</v>
      </c>
      <c r="M354" s="440">
        <v>179</v>
      </c>
      <c r="N354" s="440">
        <v>52</v>
      </c>
      <c r="O354" s="440">
        <v>9360</v>
      </c>
      <c r="P354" s="509">
        <v>0.95073641442356527</v>
      </c>
      <c r="Q354" s="441">
        <v>180</v>
      </c>
    </row>
    <row r="355" spans="1:17" ht="14.4" customHeight="1" x14ac:dyDescent="0.3">
      <c r="A355" s="436" t="s">
        <v>862</v>
      </c>
      <c r="B355" s="437" t="s">
        <v>699</v>
      </c>
      <c r="C355" s="437" t="s">
        <v>700</v>
      </c>
      <c r="D355" s="437" t="s">
        <v>715</v>
      </c>
      <c r="E355" s="437" t="s">
        <v>716</v>
      </c>
      <c r="F355" s="440">
        <v>18</v>
      </c>
      <c r="G355" s="440">
        <v>5796</v>
      </c>
      <c r="H355" s="440">
        <v>0.50886742756804215</v>
      </c>
      <c r="I355" s="440">
        <v>322</v>
      </c>
      <c r="J355" s="440">
        <v>34</v>
      </c>
      <c r="K355" s="440">
        <v>11390</v>
      </c>
      <c r="L355" s="440">
        <v>1</v>
      </c>
      <c r="M355" s="440">
        <v>335</v>
      </c>
      <c r="N355" s="440">
        <v>13</v>
      </c>
      <c r="O355" s="440">
        <v>4368</v>
      </c>
      <c r="P355" s="509">
        <v>0.38349429323968393</v>
      </c>
      <c r="Q355" s="441">
        <v>336</v>
      </c>
    </row>
    <row r="356" spans="1:17" ht="14.4" customHeight="1" x14ac:dyDescent="0.3">
      <c r="A356" s="436" t="s">
        <v>862</v>
      </c>
      <c r="B356" s="437" t="s">
        <v>699</v>
      </c>
      <c r="C356" s="437" t="s">
        <v>700</v>
      </c>
      <c r="D356" s="437" t="s">
        <v>719</v>
      </c>
      <c r="E356" s="437" t="s">
        <v>720</v>
      </c>
      <c r="F356" s="440">
        <v>253</v>
      </c>
      <c r="G356" s="440">
        <v>86273</v>
      </c>
      <c r="H356" s="440">
        <v>0.75366028373750782</v>
      </c>
      <c r="I356" s="440">
        <v>341</v>
      </c>
      <c r="J356" s="440">
        <v>328</v>
      </c>
      <c r="K356" s="440">
        <v>114472</v>
      </c>
      <c r="L356" s="440">
        <v>1</v>
      </c>
      <c r="M356" s="440">
        <v>349</v>
      </c>
      <c r="N356" s="440">
        <v>261</v>
      </c>
      <c r="O356" s="440">
        <v>91089</v>
      </c>
      <c r="P356" s="509">
        <v>0.79573170731707321</v>
      </c>
      <c r="Q356" s="441">
        <v>349</v>
      </c>
    </row>
    <row r="357" spans="1:17" ht="14.4" customHeight="1" x14ac:dyDescent="0.3">
      <c r="A357" s="436" t="s">
        <v>862</v>
      </c>
      <c r="B357" s="437" t="s">
        <v>699</v>
      </c>
      <c r="C357" s="437" t="s">
        <v>700</v>
      </c>
      <c r="D357" s="437" t="s">
        <v>727</v>
      </c>
      <c r="E357" s="437" t="s">
        <v>728</v>
      </c>
      <c r="F357" s="440">
        <v>5</v>
      </c>
      <c r="G357" s="440">
        <v>545</v>
      </c>
      <c r="H357" s="440">
        <v>0.66544566544566541</v>
      </c>
      <c r="I357" s="440">
        <v>109</v>
      </c>
      <c r="J357" s="440">
        <v>7</v>
      </c>
      <c r="K357" s="440">
        <v>819</v>
      </c>
      <c r="L357" s="440">
        <v>1</v>
      </c>
      <c r="M357" s="440">
        <v>117</v>
      </c>
      <c r="N357" s="440">
        <v>13</v>
      </c>
      <c r="O357" s="440">
        <v>1521</v>
      </c>
      <c r="P357" s="509">
        <v>1.8571428571428572</v>
      </c>
      <c r="Q357" s="441">
        <v>117</v>
      </c>
    </row>
    <row r="358" spans="1:17" ht="14.4" customHeight="1" x14ac:dyDescent="0.3">
      <c r="A358" s="436" t="s">
        <v>862</v>
      </c>
      <c r="B358" s="437" t="s">
        <v>699</v>
      </c>
      <c r="C358" s="437" t="s">
        <v>700</v>
      </c>
      <c r="D358" s="437" t="s">
        <v>731</v>
      </c>
      <c r="E358" s="437" t="s">
        <v>732</v>
      </c>
      <c r="F358" s="440">
        <v>3</v>
      </c>
      <c r="G358" s="440">
        <v>1128</v>
      </c>
      <c r="H358" s="440">
        <v>1.4573643410852712</v>
      </c>
      <c r="I358" s="440">
        <v>376</v>
      </c>
      <c r="J358" s="440">
        <v>2</v>
      </c>
      <c r="K358" s="440">
        <v>774</v>
      </c>
      <c r="L358" s="440">
        <v>1</v>
      </c>
      <c r="M358" s="440">
        <v>387</v>
      </c>
      <c r="N358" s="440">
        <v>2</v>
      </c>
      <c r="O358" s="440">
        <v>782</v>
      </c>
      <c r="P358" s="509">
        <v>1.0103359173126616</v>
      </c>
      <c r="Q358" s="441">
        <v>391</v>
      </c>
    </row>
    <row r="359" spans="1:17" ht="14.4" customHeight="1" x14ac:dyDescent="0.3">
      <c r="A359" s="436" t="s">
        <v>862</v>
      </c>
      <c r="B359" s="437" t="s">
        <v>699</v>
      </c>
      <c r="C359" s="437" t="s">
        <v>700</v>
      </c>
      <c r="D359" s="437" t="s">
        <v>733</v>
      </c>
      <c r="E359" s="437" t="s">
        <v>734</v>
      </c>
      <c r="F359" s="440">
        <v>5</v>
      </c>
      <c r="G359" s="440">
        <v>185</v>
      </c>
      <c r="H359" s="440">
        <v>0.81140350877192979</v>
      </c>
      <c r="I359" s="440">
        <v>37</v>
      </c>
      <c r="J359" s="440">
        <v>6</v>
      </c>
      <c r="K359" s="440">
        <v>228</v>
      </c>
      <c r="L359" s="440">
        <v>1</v>
      </c>
      <c r="M359" s="440">
        <v>38</v>
      </c>
      <c r="N359" s="440">
        <v>8</v>
      </c>
      <c r="O359" s="440">
        <v>304</v>
      </c>
      <c r="P359" s="509">
        <v>1.3333333333333333</v>
      </c>
      <c r="Q359" s="441">
        <v>38</v>
      </c>
    </row>
    <row r="360" spans="1:17" ht="14.4" customHeight="1" x14ac:dyDescent="0.3">
      <c r="A360" s="436" t="s">
        <v>862</v>
      </c>
      <c r="B360" s="437" t="s">
        <v>699</v>
      </c>
      <c r="C360" s="437" t="s">
        <v>700</v>
      </c>
      <c r="D360" s="437" t="s">
        <v>737</v>
      </c>
      <c r="E360" s="437" t="s">
        <v>738</v>
      </c>
      <c r="F360" s="440">
        <v>72</v>
      </c>
      <c r="G360" s="440">
        <v>48672</v>
      </c>
      <c r="H360" s="440">
        <v>1.2345779220779221</v>
      </c>
      <c r="I360" s="440">
        <v>676</v>
      </c>
      <c r="J360" s="440">
        <v>56</v>
      </c>
      <c r="K360" s="440">
        <v>39424</v>
      </c>
      <c r="L360" s="440">
        <v>1</v>
      </c>
      <c r="M360" s="440">
        <v>704</v>
      </c>
      <c r="N360" s="440">
        <v>39</v>
      </c>
      <c r="O360" s="440">
        <v>27495</v>
      </c>
      <c r="P360" s="509">
        <v>0.69741781655844159</v>
      </c>
      <c r="Q360" s="441">
        <v>705</v>
      </c>
    </row>
    <row r="361" spans="1:17" ht="14.4" customHeight="1" x14ac:dyDescent="0.3">
      <c r="A361" s="436" t="s">
        <v>862</v>
      </c>
      <c r="B361" s="437" t="s">
        <v>699</v>
      </c>
      <c r="C361" s="437" t="s">
        <v>700</v>
      </c>
      <c r="D361" s="437" t="s">
        <v>739</v>
      </c>
      <c r="E361" s="437" t="s">
        <v>740</v>
      </c>
      <c r="F361" s="440">
        <v>4</v>
      </c>
      <c r="G361" s="440">
        <v>552</v>
      </c>
      <c r="H361" s="440"/>
      <c r="I361" s="440">
        <v>138</v>
      </c>
      <c r="J361" s="440"/>
      <c r="K361" s="440"/>
      <c r="L361" s="440"/>
      <c r="M361" s="440"/>
      <c r="N361" s="440"/>
      <c r="O361" s="440"/>
      <c r="P361" s="509"/>
      <c r="Q361" s="441"/>
    </row>
    <row r="362" spans="1:17" ht="14.4" customHeight="1" x14ac:dyDescent="0.3">
      <c r="A362" s="436" t="s">
        <v>862</v>
      </c>
      <c r="B362" s="437" t="s">
        <v>699</v>
      </c>
      <c r="C362" s="437" t="s">
        <v>700</v>
      </c>
      <c r="D362" s="437" t="s">
        <v>741</v>
      </c>
      <c r="E362" s="437" t="s">
        <v>742</v>
      </c>
      <c r="F362" s="440">
        <v>156</v>
      </c>
      <c r="G362" s="440">
        <v>44460</v>
      </c>
      <c r="H362" s="440">
        <v>0.76171875</v>
      </c>
      <c r="I362" s="440">
        <v>285</v>
      </c>
      <c r="J362" s="440">
        <v>192</v>
      </c>
      <c r="K362" s="440">
        <v>58368</v>
      </c>
      <c r="L362" s="440">
        <v>1</v>
      </c>
      <c r="M362" s="440">
        <v>304</v>
      </c>
      <c r="N362" s="440">
        <v>233</v>
      </c>
      <c r="O362" s="440">
        <v>71065</v>
      </c>
      <c r="P362" s="509">
        <v>1.2175335800438596</v>
      </c>
      <c r="Q362" s="441">
        <v>305</v>
      </c>
    </row>
    <row r="363" spans="1:17" ht="14.4" customHeight="1" x14ac:dyDescent="0.3">
      <c r="A363" s="436" t="s">
        <v>862</v>
      </c>
      <c r="B363" s="437" t="s">
        <v>699</v>
      </c>
      <c r="C363" s="437" t="s">
        <v>700</v>
      </c>
      <c r="D363" s="437" t="s">
        <v>745</v>
      </c>
      <c r="E363" s="437" t="s">
        <v>746</v>
      </c>
      <c r="F363" s="440">
        <v>385</v>
      </c>
      <c r="G363" s="440">
        <v>177870</v>
      </c>
      <c r="H363" s="440">
        <v>1.0085734698737794</v>
      </c>
      <c r="I363" s="440">
        <v>462</v>
      </c>
      <c r="J363" s="440">
        <v>357</v>
      </c>
      <c r="K363" s="440">
        <v>176358</v>
      </c>
      <c r="L363" s="440">
        <v>1</v>
      </c>
      <c r="M363" s="440">
        <v>494</v>
      </c>
      <c r="N363" s="440">
        <v>313</v>
      </c>
      <c r="O363" s="440">
        <v>154622</v>
      </c>
      <c r="P363" s="509">
        <v>0.87675070028011204</v>
      </c>
      <c r="Q363" s="441">
        <v>494</v>
      </c>
    </row>
    <row r="364" spans="1:17" ht="14.4" customHeight="1" x14ac:dyDescent="0.3">
      <c r="A364" s="436" t="s">
        <v>862</v>
      </c>
      <c r="B364" s="437" t="s">
        <v>699</v>
      </c>
      <c r="C364" s="437" t="s">
        <v>700</v>
      </c>
      <c r="D364" s="437" t="s">
        <v>747</v>
      </c>
      <c r="E364" s="437" t="s">
        <v>748</v>
      </c>
      <c r="F364" s="440">
        <v>534</v>
      </c>
      <c r="G364" s="440">
        <v>190104</v>
      </c>
      <c r="H364" s="440">
        <v>1.1002025580184038</v>
      </c>
      <c r="I364" s="440">
        <v>356</v>
      </c>
      <c r="J364" s="440">
        <v>467</v>
      </c>
      <c r="K364" s="440">
        <v>172790</v>
      </c>
      <c r="L364" s="440">
        <v>1</v>
      </c>
      <c r="M364" s="440">
        <v>370</v>
      </c>
      <c r="N364" s="440">
        <v>456</v>
      </c>
      <c r="O364" s="440">
        <v>168720</v>
      </c>
      <c r="P364" s="509">
        <v>0.97644539614561032</v>
      </c>
      <c r="Q364" s="441">
        <v>370</v>
      </c>
    </row>
    <row r="365" spans="1:17" ht="14.4" customHeight="1" x14ac:dyDescent="0.3">
      <c r="A365" s="436" t="s">
        <v>862</v>
      </c>
      <c r="B365" s="437" t="s">
        <v>699</v>
      </c>
      <c r="C365" s="437" t="s">
        <v>700</v>
      </c>
      <c r="D365" s="437" t="s">
        <v>753</v>
      </c>
      <c r="E365" s="437" t="s">
        <v>754</v>
      </c>
      <c r="F365" s="440"/>
      <c r="G365" s="440"/>
      <c r="H365" s="440"/>
      <c r="I365" s="440"/>
      <c r="J365" s="440">
        <v>3</v>
      </c>
      <c r="K365" s="440">
        <v>333</v>
      </c>
      <c r="L365" s="440">
        <v>1</v>
      </c>
      <c r="M365" s="440">
        <v>111</v>
      </c>
      <c r="N365" s="440">
        <v>4</v>
      </c>
      <c r="O365" s="440">
        <v>444</v>
      </c>
      <c r="P365" s="509">
        <v>1.3333333333333333</v>
      </c>
      <c r="Q365" s="441">
        <v>111</v>
      </c>
    </row>
    <row r="366" spans="1:17" ht="14.4" customHeight="1" x14ac:dyDescent="0.3">
      <c r="A366" s="436" t="s">
        <v>862</v>
      </c>
      <c r="B366" s="437" t="s">
        <v>699</v>
      </c>
      <c r="C366" s="437" t="s">
        <v>700</v>
      </c>
      <c r="D366" s="437" t="s">
        <v>755</v>
      </c>
      <c r="E366" s="437" t="s">
        <v>756</v>
      </c>
      <c r="F366" s="440">
        <v>17</v>
      </c>
      <c r="G366" s="440">
        <v>1989</v>
      </c>
      <c r="H366" s="440">
        <v>1.768</v>
      </c>
      <c r="I366" s="440">
        <v>117</v>
      </c>
      <c r="J366" s="440">
        <v>9</v>
      </c>
      <c r="K366" s="440">
        <v>1125</v>
      </c>
      <c r="L366" s="440">
        <v>1</v>
      </c>
      <c r="M366" s="440">
        <v>125</v>
      </c>
      <c r="N366" s="440">
        <v>4</v>
      </c>
      <c r="O366" s="440">
        <v>500</v>
      </c>
      <c r="P366" s="509">
        <v>0.44444444444444442</v>
      </c>
      <c r="Q366" s="441">
        <v>125</v>
      </c>
    </row>
    <row r="367" spans="1:17" ht="14.4" customHeight="1" x14ac:dyDescent="0.3">
      <c r="A367" s="436" t="s">
        <v>862</v>
      </c>
      <c r="B367" s="437" t="s">
        <v>699</v>
      </c>
      <c r="C367" s="437" t="s">
        <v>700</v>
      </c>
      <c r="D367" s="437" t="s">
        <v>757</v>
      </c>
      <c r="E367" s="437" t="s">
        <v>758</v>
      </c>
      <c r="F367" s="440">
        <v>20</v>
      </c>
      <c r="G367" s="440">
        <v>9260</v>
      </c>
      <c r="H367" s="440">
        <v>1.2471380471380471</v>
      </c>
      <c r="I367" s="440">
        <v>463</v>
      </c>
      <c r="J367" s="440">
        <v>15</v>
      </c>
      <c r="K367" s="440">
        <v>7425</v>
      </c>
      <c r="L367" s="440">
        <v>1</v>
      </c>
      <c r="M367" s="440">
        <v>495</v>
      </c>
      <c r="N367" s="440">
        <v>20</v>
      </c>
      <c r="O367" s="440">
        <v>9900</v>
      </c>
      <c r="P367" s="509">
        <v>1.3333333333333333</v>
      </c>
      <c r="Q367" s="441">
        <v>495</v>
      </c>
    </row>
    <row r="368" spans="1:17" ht="14.4" customHeight="1" x14ac:dyDescent="0.3">
      <c r="A368" s="436" t="s">
        <v>862</v>
      </c>
      <c r="B368" s="437" t="s">
        <v>699</v>
      </c>
      <c r="C368" s="437" t="s">
        <v>700</v>
      </c>
      <c r="D368" s="437" t="s">
        <v>759</v>
      </c>
      <c r="E368" s="437" t="s">
        <v>760</v>
      </c>
      <c r="F368" s="440"/>
      <c r="G368" s="440"/>
      <c r="H368" s="440"/>
      <c r="I368" s="440"/>
      <c r="J368" s="440">
        <v>3</v>
      </c>
      <c r="K368" s="440">
        <v>3849</v>
      </c>
      <c r="L368" s="440">
        <v>1</v>
      </c>
      <c r="M368" s="440">
        <v>1283</v>
      </c>
      <c r="N368" s="440">
        <v>2</v>
      </c>
      <c r="O368" s="440">
        <v>2570</v>
      </c>
      <c r="P368" s="509">
        <v>0.6677058976357495</v>
      </c>
      <c r="Q368" s="441">
        <v>1285</v>
      </c>
    </row>
    <row r="369" spans="1:17" ht="14.4" customHeight="1" x14ac:dyDescent="0.3">
      <c r="A369" s="436" t="s">
        <v>862</v>
      </c>
      <c r="B369" s="437" t="s">
        <v>699</v>
      </c>
      <c r="C369" s="437" t="s">
        <v>700</v>
      </c>
      <c r="D369" s="437" t="s">
        <v>761</v>
      </c>
      <c r="E369" s="437" t="s">
        <v>762</v>
      </c>
      <c r="F369" s="440">
        <v>6</v>
      </c>
      <c r="G369" s="440">
        <v>2622</v>
      </c>
      <c r="H369" s="440">
        <v>0.52272727272727271</v>
      </c>
      <c r="I369" s="440">
        <v>437</v>
      </c>
      <c r="J369" s="440">
        <v>11</v>
      </c>
      <c r="K369" s="440">
        <v>5016</v>
      </c>
      <c r="L369" s="440">
        <v>1</v>
      </c>
      <c r="M369" s="440">
        <v>456</v>
      </c>
      <c r="N369" s="440">
        <v>7</v>
      </c>
      <c r="O369" s="440">
        <v>3192</v>
      </c>
      <c r="P369" s="509">
        <v>0.63636363636363635</v>
      </c>
      <c r="Q369" s="441">
        <v>456</v>
      </c>
    </row>
    <row r="370" spans="1:17" ht="14.4" customHeight="1" x14ac:dyDescent="0.3">
      <c r="A370" s="436" t="s">
        <v>862</v>
      </c>
      <c r="B370" s="437" t="s">
        <v>699</v>
      </c>
      <c r="C370" s="437" t="s">
        <v>700</v>
      </c>
      <c r="D370" s="437" t="s">
        <v>763</v>
      </c>
      <c r="E370" s="437" t="s">
        <v>764</v>
      </c>
      <c r="F370" s="440">
        <v>606</v>
      </c>
      <c r="G370" s="440">
        <v>32724</v>
      </c>
      <c r="H370" s="440">
        <v>0.67007944958637067</v>
      </c>
      <c r="I370" s="440">
        <v>54</v>
      </c>
      <c r="J370" s="440">
        <v>842</v>
      </c>
      <c r="K370" s="440">
        <v>48836</v>
      </c>
      <c r="L370" s="440">
        <v>1</v>
      </c>
      <c r="M370" s="440">
        <v>58</v>
      </c>
      <c r="N370" s="440">
        <v>647</v>
      </c>
      <c r="O370" s="440">
        <v>37526</v>
      </c>
      <c r="P370" s="509">
        <v>0.76840855106888362</v>
      </c>
      <c r="Q370" s="441">
        <v>58</v>
      </c>
    </row>
    <row r="371" spans="1:17" ht="14.4" customHeight="1" x14ac:dyDescent="0.3">
      <c r="A371" s="436" t="s">
        <v>862</v>
      </c>
      <c r="B371" s="437" t="s">
        <v>699</v>
      </c>
      <c r="C371" s="437" t="s">
        <v>700</v>
      </c>
      <c r="D371" s="437" t="s">
        <v>771</v>
      </c>
      <c r="E371" s="437" t="s">
        <v>772</v>
      </c>
      <c r="F371" s="440">
        <v>2981</v>
      </c>
      <c r="G371" s="440">
        <v>503789</v>
      </c>
      <c r="H371" s="440">
        <v>1.0842916330373957</v>
      </c>
      <c r="I371" s="440">
        <v>169</v>
      </c>
      <c r="J371" s="440">
        <v>2655</v>
      </c>
      <c r="K371" s="440">
        <v>464625</v>
      </c>
      <c r="L371" s="440">
        <v>1</v>
      </c>
      <c r="M371" s="440">
        <v>175</v>
      </c>
      <c r="N371" s="440">
        <v>2962</v>
      </c>
      <c r="O371" s="440">
        <v>521312</v>
      </c>
      <c r="P371" s="509">
        <v>1.1220059187516815</v>
      </c>
      <c r="Q371" s="441">
        <v>176</v>
      </c>
    </row>
    <row r="372" spans="1:17" ht="14.4" customHeight="1" x14ac:dyDescent="0.3">
      <c r="A372" s="436" t="s">
        <v>862</v>
      </c>
      <c r="B372" s="437" t="s">
        <v>699</v>
      </c>
      <c r="C372" s="437" t="s">
        <v>700</v>
      </c>
      <c r="D372" s="437" t="s">
        <v>773</v>
      </c>
      <c r="E372" s="437" t="s">
        <v>774</v>
      </c>
      <c r="F372" s="440">
        <v>146</v>
      </c>
      <c r="G372" s="440">
        <v>11826</v>
      </c>
      <c r="H372" s="440">
        <v>1.2204334365325078</v>
      </c>
      <c r="I372" s="440">
        <v>81</v>
      </c>
      <c r="J372" s="440">
        <v>114</v>
      </c>
      <c r="K372" s="440">
        <v>9690</v>
      </c>
      <c r="L372" s="440">
        <v>1</v>
      </c>
      <c r="M372" s="440">
        <v>85</v>
      </c>
      <c r="N372" s="440">
        <v>82</v>
      </c>
      <c r="O372" s="440">
        <v>6970</v>
      </c>
      <c r="P372" s="509">
        <v>0.7192982456140351</v>
      </c>
      <c r="Q372" s="441">
        <v>85</v>
      </c>
    </row>
    <row r="373" spans="1:17" ht="14.4" customHeight="1" x14ac:dyDescent="0.3">
      <c r="A373" s="436" t="s">
        <v>862</v>
      </c>
      <c r="B373" s="437" t="s">
        <v>699</v>
      </c>
      <c r="C373" s="437" t="s">
        <v>700</v>
      </c>
      <c r="D373" s="437" t="s">
        <v>777</v>
      </c>
      <c r="E373" s="437" t="s">
        <v>778</v>
      </c>
      <c r="F373" s="440">
        <v>7</v>
      </c>
      <c r="G373" s="440">
        <v>1141</v>
      </c>
      <c r="H373" s="440">
        <v>0.75016436554898092</v>
      </c>
      <c r="I373" s="440">
        <v>163</v>
      </c>
      <c r="J373" s="440">
        <v>9</v>
      </c>
      <c r="K373" s="440">
        <v>1521</v>
      </c>
      <c r="L373" s="440">
        <v>1</v>
      </c>
      <c r="M373" s="440">
        <v>169</v>
      </c>
      <c r="N373" s="440"/>
      <c r="O373" s="440"/>
      <c r="P373" s="509"/>
      <c r="Q373" s="441"/>
    </row>
    <row r="374" spans="1:17" ht="14.4" customHeight="1" x14ac:dyDescent="0.3">
      <c r="A374" s="436" t="s">
        <v>862</v>
      </c>
      <c r="B374" s="437" t="s">
        <v>699</v>
      </c>
      <c r="C374" s="437" t="s">
        <v>700</v>
      </c>
      <c r="D374" s="437" t="s">
        <v>781</v>
      </c>
      <c r="E374" s="437" t="s">
        <v>782</v>
      </c>
      <c r="F374" s="440">
        <v>3</v>
      </c>
      <c r="G374" s="440">
        <v>3024</v>
      </c>
      <c r="H374" s="440">
        <v>0.29910979228486645</v>
      </c>
      <c r="I374" s="440">
        <v>1008</v>
      </c>
      <c r="J374" s="440">
        <v>10</v>
      </c>
      <c r="K374" s="440">
        <v>10110</v>
      </c>
      <c r="L374" s="440">
        <v>1</v>
      </c>
      <c r="M374" s="440">
        <v>1011</v>
      </c>
      <c r="N374" s="440">
        <v>4</v>
      </c>
      <c r="O374" s="440">
        <v>4048</v>
      </c>
      <c r="P374" s="509">
        <v>0.40039564787339266</v>
      </c>
      <c r="Q374" s="441">
        <v>1012</v>
      </c>
    </row>
    <row r="375" spans="1:17" ht="14.4" customHeight="1" x14ac:dyDescent="0.3">
      <c r="A375" s="436" t="s">
        <v>862</v>
      </c>
      <c r="B375" s="437" t="s">
        <v>699</v>
      </c>
      <c r="C375" s="437" t="s">
        <v>700</v>
      </c>
      <c r="D375" s="437" t="s">
        <v>783</v>
      </c>
      <c r="E375" s="437" t="s">
        <v>784</v>
      </c>
      <c r="F375" s="440"/>
      <c r="G375" s="440"/>
      <c r="H375" s="440"/>
      <c r="I375" s="440"/>
      <c r="J375" s="440">
        <v>1</v>
      </c>
      <c r="K375" s="440">
        <v>176</v>
      </c>
      <c r="L375" s="440">
        <v>1</v>
      </c>
      <c r="M375" s="440">
        <v>176</v>
      </c>
      <c r="N375" s="440"/>
      <c r="O375" s="440"/>
      <c r="P375" s="509"/>
      <c r="Q375" s="441"/>
    </row>
    <row r="376" spans="1:17" ht="14.4" customHeight="1" x14ac:dyDescent="0.3">
      <c r="A376" s="436" t="s">
        <v>862</v>
      </c>
      <c r="B376" s="437" t="s">
        <v>699</v>
      </c>
      <c r="C376" s="437" t="s">
        <v>700</v>
      </c>
      <c r="D376" s="437" t="s">
        <v>785</v>
      </c>
      <c r="E376" s="437" t="s">
        <v>786</v>
      </c>
      <c r="F376" s="440"/>
      <c r="G376" s="440"/>
      <c r="H376" s="440"/>
      <c r="I376" s="440"/>
      <c r="J376" s="440">
        <v>16</v>
      </c>
      <c r="K376" s="440">
        <v>36704</v>
      </c>
      <c r="L376" s="440">
        <v>1</v>
      </c>
      <c r="M376" s="440">
        <v>2294</v>
      </c>
      <c r="N376" s="440">
        <v>7</v>
      </c>
      <c r="O376" s="440">
        <v>16079</v>
      </c>
      <c r="P376" s="509">
        <v>0.43807214472537054</v>
      </c>
      <c r="Q376" s="441">
        <v>2297</v>
      </c>
    </row>
    <row r="377" spans="1:17" ht="14.4" customHeight="1" x14ac:dyDescent="0.3">
      <c r="A377" s="436" t="s">
        <v>862</v>
      </c>
      <c r="B377" s="437" t="s">
        <v>699</v>
      </c>
      <c r="C377" s="437" t="s">
        <v>700</v>
      </c>
      <c r="D377" s="437" t="s">
        <v>787</v>
      </c>
      <c r="E377" s="437" t="s">
        <v>788</v>
      </c>
      <c r="F377" s="440">
        <v>53</v>
      </c>
      <c r="G377" s="440">
        <v>13091</v>
      </c>
      <c r="H377" s="440">
        <v>0.95722433460076051</v>
      </c>
      <c r="I377" s="440">
        <v>247</v>
      </c>
      <c r="J377" s="440">
        <v>52</v>
      </c>
      <c r="K377" s="440">
        <v>13676</v>
      </c>
      <c r="L377" s="440">
        <v>1</v>
      </c>
      <c r="M377" s="440">
        <v>263</v>
      </c>
      <c r="N377" s="440">
        <v>31</v>
      </c>
      <c r="O377" s="440">
        <v>8184</v>
      </c>
      <c r="P377" s="509">
        <v>0.59842059081602805</v>
      </c>
      <c r="Q377" s="441">
        <v>264</v>
      </c>
    </row>
    <row r="378" spans="1:17" ht="14.4" customHeight="1" x14ac:dyDescent="0.3">
      <c r="A378" s="436" t="s">
        <v>862</v>
      </c>
      <c r="B378" s="437" t="s">
        <v>699</v>
      </c>
      <c r="C378" s="437" t="s">
        <v>700</v>
      </c>
      <c r="D378" s="437" t="s">
        <v>789</v>
      </c>
      <c r="E378" s="437" t="s">
        <v>790</v>
      </c>
      <c r="F378" s="440"/>
      <c r="G378" s="440"/>
      <c r="H378" s="440"/>
      <c r="I378" s="440"/>
      <c r="J378" s="440">
        <v>7</v>
      </c>
      <c r="K378" s="440">
        <v>14910</v>
      </c>
      <c r="L378" s="440">
        <v>1</v>
      </c>
      <c r="M378" s="440">
        <v>2130</v>
      </c>
      <c r="N378" s="440">
        <v>9</v>
      </c>
      <c r="O378" s="440">
        <v>19179</v>
      </c>
      <c r="P378" s="509">
        <v>1.286317907444668</v>
      </c>
      <c r="Q378" s="441">
        <v>2131</v>
      </c>
    </row>
    <row r="379" spans="1:17" ht="14.4" customHeight="1" x14ac:dyDescent="0.3">
      <c r="A379" s="436" t="s">
        <v>862</v>
      </c>
      <c r="B379" s="437" t="s">
        <v>699</v>
      </c>
      <c r="C379" s="437" t="s">
        <v>700</v>
      </c>
      <c r="D379" s="437" t="s">
        <v>791</v>
      </c>
      <c r="E379" s="437" t="s">
        <v>792</v>
      </c>
      <c r="F379" s="440">
        <v>5</v>
      </c>
      <c r="G379" s="440">
        <v>1130</v>
      </c>
      <c r="H379" s="440">
        <v>0.42449286250939144</v>
      </c>
      <c r="I379" s="440">
        <v>226</v>
      </c>
      <c r="J379" s="440">
        <v>11</v>
      </c>
      <c r="K379" s="440">
        <v>2662</v>
      </c>
      <c r="L379" s="440">
        <v>1</v>
      </c>
      <c r="M379" s="440">
        <v>242</v>
      </c>
      <c r="N379" s="440">
        <v>16</v>
      </c>
      <c r="O379" s="440">
        <v>3872</v>
      </c>
      <c r="P379" s="509">
        <v>1.4545454545454546</v>
      </c>
      <c r="Q379" s="441">
        <v>242</v>
      </c>
    </row>
    <row r="380" spans="1:17" ht="14.4" customHeight="1" x14ac:dyDescent="0.3">
      <c r="A380" s="436" t="s">
        <v>862</v>
      </c>
      <c r="B380" s="437" t="s">
        <v>699</v>
      </c>
      <c r="C380" s="437" t="s">
        <v>700</v>
      </c>
      <c r="D380" s="437" t="s">
        <v>797</v>
      </c>
      <c r="E380" s="437" t="s">
        <v>702</v>
      </c>
      <c r="F380" s="440"/>
      <c r="G380" s="440"/>
      <c r="H380" s="440"/>
      <c r="I380" s="440"/>
      <c r="J380" s="440">
        <v>2</v>
      </c>
      <c r="K380" s="440">
        <v>74</v>
      </c>
      <c r="L380" s="440">
        <v>1</v>
      </c>
      <c r="M380" s="440">
        <v>37</v>
      </c>
      <c r="N380" s="440"/>
      <c r="O380" s="440"/>
      <c r="P380" s="509"/>
      <c r="Q380" s="441"/>
    </row>
    <row r="381" spans="1:17" ht="14.4" customHeight="1" x14ac:dyDescent="0.3">
      <c r="A381" s="436" t="s">
        <v>862</v>
      </c>
      <c r="B381" s="437" t="s">
        <v>699</v>
      </c>
      <c r="C381" s="437" t="s">
        <v>700</v>
      </c>
      <c r="D381" s="437" t="s">
        <v>800</v>
      </c>
      <c r="E381" s="437" t="s">
        <v>801</v>
      </c>
      <c r="F381" s="440">
        <v>299</v>
      </c>
      <c r="G381" s="440">
        <v>312455</v>
      </c>
      <c r="H381" s="440">
        <v>0.91692221912461669</v>
      </c>
      <c r="I381" s="440">
        <v>1045</v>
      </c>
      <c r="J381" s="440">
        <v>323</v>
      </c>
      <c r="K381" s="440">
        <v>340765</v>
      </c>
      <c r="L381" s="440">
        <v>1</v>
      </c>
      <c r="M381" s="440">
        <v>1055</v>
      </c>
      <c r="N381" s="440">
        <v>264</v>
      </c>
      <c r="O381" s="440">
        <v>279048</v>
      </c>
      <c r="P381" s="509">
        <v>0.8188869162032486</v>
      </c>
      <c r="Q381" s="441">
        <v>1057</v>
      </c>
    </row>
    <row r="382" spans="1:17" ht="14.4" customHeight="1" x14ac:dyDescent="0.3">
      <c r="A382" s="436" t="s">
        <v>862</v>
      </c>
      <c r="B382" s="437" t="s">
        <v>699</v>
      </c>
      <c r="C382" s="437" t="s">
        <v>700</v>
      </c>
      <c r="D382" s="437" t="s">
        <v>802</v>
      </c>
      <c r="E382" s="437" t="s">
        <v>803</v>
      </c>
      <c r="F382" s="440">
        <v>1</v>
      </c>
      <c r="G382" s="440">
        <v>269</v>
      </c>
      <c r="H382" s="440"/>
      <c r="I382" s="440">
        <v>269</v>
      </c>
      <c r="J382" s="440"/>
      <c r="K382" s="440"/>
      <c r="L382" s="440"/>
      <c r="M382" s="440"/>
      <c r="N382" s="440"/>
      <c r="O382" s="440"/>
      <c r="P382" s="509"/>
      <c r="Q382" s="441"/>
    </row>
    <row r="383" spans="1:17" ht="14.4" customHeight="1" x14ac:dyDescent="0.3">
      <c r="A383" s="436" t="s">
        <v>862</v>
      </c>
      <c r="B383" s="437" t="s">
        <v>699</v>
      </c>
      <c r="C383" s="437" t="s">
        <v>700</v>
      </c>
      <c r="D383" s="437" t="s">
        <v>808</v>
      </c>
      <c r="E383" s="437" t="s">
        <v>809</v>
      </c>
      <c r="F383" s="440"/>
      <c r="G383" s="440"/>
      <c r="H383" s="440"/>
      <c r="I383" s="440"/>
      <c r="J383" s="440">
        <v>1</v>
      </c>
      <c r="K383" s="440">
        <v>314</v>
      </c>
      <c r="L383" s="440">
        <v>1</v>
      </c>
      <c r="M383" s="440">
        <v>314</v>
      </c>
      <c r="N383" s="440"/>
      <c r="O383" s="440"/>
      <c r="P383" s="509"/>
      <c r="Q383" s="441"/>
    </row>
    <row r="384" spans="1:17" ht="14.4" customHeight="1" x14ac:dyDescent="0.3">
      <c r="A384" s="436" t="s">
        <v>863</v>
      </c>
      <c r="B384" s="437" t="s">
        <v>699</v>
      </c>
      <c r="C384" s="437" t="s">
        <v>700</v>
      </c>
      <c r="D384" s="437" t="s">
        <v>701</v>
      </c>
      <c r="E384" s="437" t="s">
        <v>702</v>
      </c>
      <c r="F384" s="440">
        <v>170</v>
      </c>
      <c r="G384" s="440">
        <v>9180</v>
      </c>
      <c r="H384" s="440">
        <v>0.8243534482758621</v>
      </c>
      <c r="I384" s="440">
        <v>54</v>
      </c>
      <c r="J384" s="440">
        <v>192</v>
      </c>
      <c r="K384" s="440">
        <v>11136</v>
      </c>
      <c r="L384" s="440">
        <v>1</v>
      </c>
      <c r="M384" s="440">
        <v>58</v>
      </c>
      <c r="N384" s="440">
        <v>155</v>
      </c>
      <c r="O384" s="440">
        <v>8990</v>
      </c>
      <c r="P384" s="509">
        <v>0.80729166666666663</v>
      </c>
      <c r="Q384" s="441">
        <v>58</v>
      </c>
    </row>
    <row r="385" spans="1:17" ht="14.4" customHeight="1" x14ac:dyDescent="0.3">
      <c r="A385" s="436" t="s">
        <v>863</v>
      </c>
      <c r="B385" s="437" t="s">
        <v>699</v>
      </c>
      <c r="C385" s="437" t="s">
        <v>700</v>
      </c>
      <c r="D385" s="437" t="s">
        <v>703</v>
      </c>
      <c r="E385" s="437" t="s">
        <v>704</v>
      </c>
      <c r="F385" s="440">
        <v>92</v>
      </c>
      <c r="G385" s="440">
        <v>11316</v>
      </c>
      <c r="H385" s="440">
        <v>0.79983036471586089</v>
      </c>
      <c r="I385" s="440">
        <v>123</v>
      </c>
      <c r="J385" s="440">
        <v>108</v>
      </c>
      <c r="K385" s="440">
        <v>14148</v>
      </c>
      <c r="L385" s="440">
        <v>1</v>
      </c>
      <c r="M385" s="440">
        <v>131</v>
      </c>
      <c r="N385" s="440">
        <v>64</v>
      </c>
      <c r="O385" s="440">
        <v>8384</v>
      </c>
      <c r="P385" s="509">
        <v>0.59259259259259256</v>
      </c>
      <c r="Q385" s="441">
        <v>131</v>
      </c>
    </row>
    <row r="386" spans="1:17" ht="14.4" customHeight="1" x14ac:dyDescent="0.3">
      <c r="A386" s="436" t="s">
        <v>863</v>
      </c>
      <c r="B386" s="437" t="s">
        <v>699</v>
      </c>
      <c r="C386" s="437" t="s">
        <v>700</v>
      </c>
      <c r="D386" s="437" t="s">
        <v>705</v>
      </c>
      <c r="E386" s="437" t="s">
        <v>706</v>
      </c>
      <c r="F386" s="440">
        <v>11</v>
      </c>
      <c r="G386" s="440">
        <v>1947</v>
      </c>
      <c r="H386" s="440">
        <v>1.716931216931217</v>
      </c>
      <c r="I386" s="440">
        <v>177</v>
      </c>
      <c r="J386" s="440">
        <v>6</v>
      </c>
      <c r="K386" s="440">
        <v>1134</v>
      </c>
      <c r="L386" s="440">
        <v>1</v>
      </c>
      <c r="M386" s="440">
        <v>189</v>
      </c>
      <c r="N386" s="440">
        <v>8</v>
      </c>
      <c r="O386" s="440">
        <v>1512</v>
      </c>
      <c r="P386" s="509">
        <v>1.3333333333333333</v>
      </c>
      <c r="Q386" s="441">
        <v>189</v>
      </c>
    </row>
    <row r="387" spans="1:17" ht="14.4" customHeight="1" x14ac:dyDescent="0.3">
      <c r="A387" s="436" t="s">
        <v>863</v>
      </c>
      <c r="B387" s="437" t="s">
        <v>699</v>
      </c>
      <c r="C387" s="437" t="s">
        <v>700</v>
      </c>
      <c r="D387" s="437" t="s">
        <v>709</v>
      </c>
      <c r="E387" s="437" t="s">
        <v>710</v>
      </c>
      <c r="F387" s="440">
        <v>17</v>
      </c>
      <c r="G387" s="440">
        <v>6528</v>
      </c>
      <c r="H387" s="440">
        <v>1.1456651456651457</v>
      </c>
      <c r="I387" s="440">
        <v>384</v>
      </c>
      <c r="J387" s="440">
        <v>14</v>
      </c>
      <c r="K387" s="440">
        <v>5698</v>
      </c>
      <c r="L387" s="440">
        <v>1</v>
      </c>
      <c r="M387" s="440">
        <v>407</v>
      </c>
      <c r="N387" s="440">
        <v>23</v>
      </c>
      <c r="O387" s="440">
        <v>9384</v>
      </c>
      <c r="P387" s="509">
        <v>1.6468936468936468</v>
      </c>
      <c r="Q387" s="441">
        <v>408</v>
      </c>
    </row>
    <row r="388" spans="1:17" ht="14.4" customHeight="1" x14ac:dyDescent="0.3">
      <c r="A388" s="436" t="s">
        <v>863</v>
      </c>
      <c r="B388" s="437" t="s">
        <v>699</v>
      </c>
      <c r="C388" s="437" t="s">
        <v>700</v>
      </c>
      <c r="D388" s="437" t="s">
        <v>711</v>
      </c>
      <c r="E388" s="437" t="s">
        <v>712</v>
      </c>
      <c r="F388" s="440">
        <v>33</v>
      </c>
      <c r="G388" s="440">
        <v>5676</v>
      </c>
      <c r="H388" s="440">
        <v>1.441340782122905</v>
      </c>
      <c r="I388" s="440">
        <v>172</v>
      </c>
      <c r="J388" s="440">
        <v>22</v>
      </c>
      <c r="K388" s="440">
        <v>3938</v>
      </c>
      <c r="L388" s="440">
        <v>1</v>
      </c>
      <c r="M388" s="440">
        <v>179</v>
      </c>
      <c r="N388" s="440">
        <v>23</v>
      </c>
      <c r="O388" s="440">
        <v>4140</v>
      </c>
      <c r="P388" s="509">
        <v>1.0512950736414424</v>
      </c>
      <c r="Q388" s="441">
        <v>180</v>
      </c>
    </row>
    <row r="389" spans="1:17" ht="14.4" customHeight="1" x14ac:dyDescent="0.3">
      <c r="A389" s="436" t="s">
        <v>863</v>
      </c>
      <c r="B389" s="437" t="s">
        <v>699</v>
      </c>
      <c r="C389" s="437" t="s">
        <v>700</v>
      </c>
      <c r="D389" s="437" t="s">
        <v>715</v>
      </c>
      <c r="E389" s="437" t="s">
        <v>716</v>
      </c>
      <c r="F389" s="440">
        <v>9</v>
      </c>
      <c r="G389" s="440">
        <v>2898</v>
      </c>
      <c r="H389" s="440">
        <v>1.2358208955223882</v>
      </c>
      <c r="I389" s="440">
        <v>322</v>
      </c>
      <c r="J389" s="440">
        <v>7</v>
      </c>
      <c r="K389" s="440">
        <v>2345</v>
      </c>
      <c r="L389" s="440">
        <v>1</v>
      </c>
      <c r="M389" s="440">
        <v>335</v>
      </c>
      <c r="N389" s="440">
        <v>21</v>
      </c>
      <c r="O389" s="440">
        <v>7056</v>
      </c>
      <c r="P389" s="509">
        <v>3.008955223880597</v>
      </c>
      <c r="Q389" s="441">
        <v>336</v>
      </c>
    </row>
    <row r="390" spans="1:17" ht="14.4" customHeight="1" x14ac:dyDescent="0.3">
      <c r="A390" s="436" t="s">
        <v>863</v>
      </c>
      <c r="B390" s="437" t="s">
        <v>699</v>
      </c>
      <c r="C390" s="437" t="s">
        <v>700</v>
      </c>
      <c r="D390" s="437" t="s">
        <v>719</v>
      </c>
      <c r="E390" s="437" t="s">
        <v>720</v>
      </c>
      <c r="F390" s="440">
        <v>79</v>
      </c>
      <c r="G390" s="440">
        <v>26939</v>
      </c>
      <c r="H390" s="440">
        <v>0.45139831431491817</v>
      </c>
      <c r="I390" s="440">
        <v>341</v>
      </c>
      <c r="J390" s="440">
        <v>171</v>
      </c>
      <c r="K390" s="440">
        <v>59679</v>
      </c>
      <c r="L390" s="440">
        <v>1</v>
      </c>
      <c r="M390" s="440">
        <v>349</v>
      </c>
      <c r="N390" s="440">
        <v>224</v>
      </c>
      <c r="O390" s="440">
        <v>78176</v>
      </c>
      <c r="P390" s="509">
        <v>1.3099415204678362</v>
      </c>
      <c r="Q390" s="441">
        <v>349</v>
      </c>
    </row>
    <row r="391" spans="1:17" ht="14.4" customHeight="1" x14ac:dyDescent="0.3">
      <c r="A391" s="436" t="s">
        <v>863</v>
      </c>
      <c r="B391" s="437" t="s">
        <v>699</v>
      </c>
      <c r="C391" s="437" t="s">
        <v>700</v>
      </c>
      <c r="D391" s="437" t="s">
        <v>727</v>
      </c>
      <c r="E391" s="437" t="s">
        <v>728</v>
      </c>
      <c r="F391" s="440">
        <v>11</v>
      </c>
      <c r="G391" s="440">
        <v>1199</v>
      </c>
      <c r="H391" s="440">
        <v>1.0247863247863247</v>
      </c>
      <c r="I391" s="440">
        <v>109</v>
      </c>
      <c r="J391" s="440">
        <v>10</v>
      </c>
      <c r="K391" s="440">
        <v>1170</v>
      </c>
      <c r="L391" s="440">
        <v>1</v>
      </c>
      <c r="M391" s="440">
        <v>117</v>
      </c>
      <c r="N391" s="440">
        <v>13</v>
      </c>
      <c r="O391" s="440">
        <v>1521</v>
      </c>
      <c r="P391" s="509">
        <v>1.3</v>
      </c>
      <c r="Q391" s="441">
        <v>117</v>
      </c>
    </row>
    <row r="392" spans="1:17" ht="14.4" customHeight="1" x14ac:dyDescent="0.3">
      <c r="A392" s="436" t="s">
        <v>863</v>
      </c>
      <c r="B392" s="437" t="s">
        <v>699</v>
      </c>
      <c r="C392" s="437" t="s">
        <v>700</v>
      </c>
      <c r="D392" s="437" t="s">
        <v>729</v>
      </c>
      <c r="E392" s="437" t="s">
        <v>730</v>
      </c>
      <c r="F392" s="440"/>
      <c r="G392" s="440"/>
      <c r="H392" s="440"/>
      <c r="I392" s="440"/>
      <c r="J392" s="440">
        <v>1</v>
      </c>
      <c r="K392" s="440">
        <v>49</v>
      </c>
      <c r="L392" s="440">
        <v>1</v>
      </c>
      <c r="M392" s="440">
        <v>49</v>
      </c>
      <c r="N392" s="440">
        <v>2</v>
      </c>
      <c r="O392" s="440">
        <v>98</v>
      </c>
      <c r="P392" s="509">
        <v>2</v>
      </c>
      <c r="Q392" s="441">
        <v>49</v>
      </c>
    </row>
    <row r="393" spans="1:17" ht="14.4" customHeight="1" x14ac:dyDescent="0.3">
      <c r="A393" s="436" t="s">
        <v>863</v>
      </c>
      <c r="B393" s="437" t="s">
        <v>699</v>
      </c>
      <c r="C393" s="437" t="s">
        <v>700</v>
      </c>
      <c r="D393" s="437" t="s">
        <v>733</v>
      </c>
      <c r="E393" s="437" t="s">
        <v>734</v>
      </c>
      <c r="F393" s="440">
        <v>11</v>
      </c>
      <c r="G393" s="440">
        <v>407</v>
      </c>
      <c r="H393" s="440">
        <v>0.97368421052631582</v>
      </c>
      <c r="I393" s="440">
        <v>37</v>
      </c>
      <c r="J393" s="440">
        <v>11</v>
      </c>
      <c r="K393" s="440">
        <v>418</v>
      </c>
      <c r="L393" s="440">
        <v>1</v>
      </c>
      <c r="M393" s="440">
        <v>38</v>
      </c>
      <c r="N393" s="440">
        <v>12</v>
      </c>
      <c r="O393" s="440">
        <v>456</v>
      </c>
      <c r="P393" s="509">
        <v>1.0909090909090908</v>
      </c>
      <c r="Q393" s="441">
        <v>38</v>
      </c>
    </row>
    <row r="394" spans="1:17" ht="14.4" customHeight="1" x14ac:dyDescent="0.3">
      <c r="A394" s="436" t="s">
        <v>863</v>
      </c>
      <c r="B394" s="437" t="s">
        <v>699</v>
      </c>
      <c r="C394" s="437" t="s">
        <v>700</v>
      </c>
      <c r="D394" s="437" t="s">
        <v>737</v>
      </c>
      <c r="E394" s="437" t="s">
        <v>738</v>
      </c>
      <c r="F394" s="440">
        <v>1</v>
      </c>
      <c r="G394" s="440">
        <v>676</v>
      </c>
      <c r="H394" s="440"/>
      <c r="I394" s="440">
        <v>676</v>
      </c>
      <c r="J394" s="440"/>
      <c r="K394" s="440"/>
      <c r="L394" s="440"/>
      <c r="M394" s="440"/>
      <c r="N394" s="440">
        <v>1</v>
      </c>
      <c r="O394" s="440">
        <v>705</v>
      </c>
      <c r="P394" s="509"/>
      <c r="Q394" s="441">
        <v>705</v>
      </c>
    </row>
    <row r="395" spans="1:17" ht="14.4" customHeight="1" x14ac:dyDescent="0.3">
      <c r="A395" s="436" t="s">
        <v>863</v>
      </c>
      <c r="B395" s="437" t="s">
        <v>699</v>
      </c>
      <c r="C395" s="437" t="s">
        <v>700</v>
      </c>
      <c r="D395" s="437" t="s">
        <v>739</v>
      </c>
      <c r="E395" s="437" t="s">
        <v>740</v>
      </c>
      <c r="F395" s="440"/>
      <c r="G395" s="440"/>
      <c r="H395" s="440"/>
      <c r="I395" s="440"/>
      <c r="J395" s="440">
        <v>1</v>
      </c>
      <c r="K395" s="440">
        <v>147</v>
      </c>
      <c r="L395" s="440">
        <v>1</v>
      </c>
      <c r="M395" s="440">
        <v>147</v>
      </c>
      <c r="N395" s="440"/>
      <c r="O395" s="440"/>
      <c r="P395" s="509"/>
      <c r="Q395" s="441"/>
    </row>
    <row r="396" spans="1:17" ht="14.4" customHeight="1" x14ac:dyDescent="0.3">
      <c r="A396" s="436" t="s">
        <v>863</v>
      </c>
      <c r="B396" s="437" t="s">
        <v>699</v>
      </c>
      <c r="C396" s="437" t="s">
        <v>700</v>
      </c>
      <c r="D396" s="437" t="s">
        <v>741</v>
      </c>
      <c r="E396" s="437" t="s">
        <v>742</v>
      </c>
      <c r="F396" s="440">
        <v>129</v>
      </c>
      <c r="G396" s="440">
        <v>36765</v>
      </c>
      <c r="H396" s="440">
        <v>0.80625000000000002</v>
      </c>
      <c r="I396" s="440">
        <v>285</v>
      </c>
      <c r="J396" s="440">
        <v>150</v>
      </c>
      <c r="K396" s="440">
        <v>45600</v>
      </c>
      <c r="L396" s="440">
        <v>1</v>
      </c>
      <c r="M396" s="440">
        <v>304</v>
      </c>
      <c r="N396" s="440">
        <v>159</v>
      </c>
      <c r="O396" s="440">
        <v>48495</v>
      </c>
      <c r="P396" s="509">
        <v>1.0634868421052632</v>
      </c>
      <c r="Q396" s="441">
        <v>305</v>
      </c>
    </row>
    <row r="397" spans="1:17" ht="14.4" customHeight="1" x14ac:dyDescent="0.3">
      <c r="A397" s="436" t="s">
        <v>863</v>
      </c>
      <c r="B397" s="437" t="s">
        <v>699</v>
      </c>
      <c r="C397" s="437" t="s">
        <v>700</v>
      </c>
      <c r="D397" s="437" t="s">
        <v>745</v>
      </c>
      <c r="E397" s="437" t="s">
        <v>746</v>
      </c>
      <c r="F397" s="440">
        <v>53</v>
      </c>
      <c r="G397" s="440">
        <v>24486</v>
      </c>
      <c r="H397" s="440">
        <v>1.0546128004134723</v>
      </c>
      <c r="I397" s="440">
        <v>462</v>
      </c>
      <c r="J397" s="440">
        <v>47</v>
      </c>
      <c r="K397" s="440">
        <v>23218</v>
      </c>
      <c r="L397" s="440">
        <v>1</v>
      </c>
      <c r="M397" s="440">
        <v>494</v>
      </c>
      <c r="N397" s="440">
        <v>67</v>
      </c>
      <c r="O397" s="440">
        <v>33098</v>
      </c>
      <c r="P397" s="509">
        <v>1.425531914893617</v>
      </c>
      <c r="Q397" s="441">
        <v>494</v>
      </c>
    </row>
    <row r="398" spans="1:17" ht="14.4" customHeight="1" x14ac:dyDescent="0.3">
      <c r="A398" s="436" t="s">
        <v>863</v>
      </c>
      <c r="B398" s="437" t="s">
        <v>699</v>
      </c>
      <c r="C398" s="437" t="s">
        <v>700</v>
      </c>
      <c r="D398" s="437" t="s">
        <v>747</v>
      </c>
      <c r="E398" s="437" t="s">
        <v>748</v>
      </c>
      <c r="F398" s="440">
        <v>166</v>
      </c>
      <c r="G398" s="440">
        <v>59096</v>
      </c>
      <c r="H398" s="440">
        <v>0.95640071208933486</v>
      </c>
      <c r="I398" s="440">
        <v>356</v>
      </c>
      <c r="J398" s="440">
        <v>167</v>
      </c>
      <c r="K398" s="440">
        <v>61790</v>
      </c>
      <c r="L398" s="440">
        <v>1</v>
      </c>
      <c r="M398" s="440">
        <v>370</v>
      </c>
      <c r="N398" s="440">
        <v>180</v>
      </c>
      <c r="O398" s="440">
        <v>66600</v>
      </c>
      <c r="P398" s="509">
        <v>1.0778443113772456</v>
      </c>
      <c r="Q398" s="441">
        <v>370</v>
      </c>
    </row>
    <row r="399" spans="1:17" ht="14.4" customHeight="1" x14ac:dyDescent="0.3">
      <c r="A399" s="436" t="s">
        <v>863</v>
      </c>
      <c r="B399" s="437" t="s">
        <v>699</v>
      </c>
      <c r="C399" s="437" t="s">
        <v>700</v>
      </c>
      <c r="D399" s="437" t="s">
        <v>753</v>
      </c>
      <c r="E399" s="437" t="s">
        <v>754</v>
      </c>
      <c r="F399" s="440">
        <v>4</v>
      </c>
      <c r="G399" s="440">
        <v>420</v>
      </c>
      <c r="H399" s="440">
        <v>1.2612612612612613</v>
      </c>
      <c r="I399" s="440">
        <v>105</v>
      </c>
      <c r="J399" s="440">
        <v>3</v>
      </c>
      <c r="K399" s="440">
        <v>333</v>
      </c>
      <c r="L399" s="440">
        <v>1</v>
      </c>
      <c r="M399" s="440">
        <v>111</v>
      </c>
      <c r="N399" s="440">
        <v>7</v>
      </c>
      <c r="O399" s="440">
        <v>777</v>
      </c>
      <c r="P399" s="509">
        <v>2.3333333333333335</v>
      </c>
      <c r="Q399" s="441">
        <v>111</v>
      </c>
    </row>
    <row r="400" spans="1:17" ht="14.4" customHeight="1" x14ac:dyDescent="0.3">
      <c r="A400" s="436" t="s">
        <v>863</v>
      </c>
      <c r="B400" s="437" t="s">
        <v>699</v>
      </c>
      <c r="C400" s="437" t="s">
        <v>700</v>
      </c>
      <c r="D400" s="437" t="s">
        <v>755</v>
      </c>
      <c r="E400" s="437" t="s">
        <v>756</v>
      </c>
      <c r="F400" s="440">
        <v>3</v>
      </c>
      <c r="G400" s="440">
        <v>351</v>
      </c>
      <c r="H400" s="440">
        <v>1.4039999999999999</v>
      </c>
      <c r="I400" s="440">
        <v>117</v>
      </c>
      <c r="J400" s="440">
        <v>2</v>
      </c>
      <c r="K400" s="440">
        <v>250</v>
      </c>
      <c r="L400" s="440">
        <v>1</v>
      </c>
      <c r="M400" s="440">
        <v>125</v>
      </c>
      <c r="N400" s="440">
        <v>5</v>
      </c>
      <c r="O400" s="440">
        <v>625</v>
      </c>
      <c r="P400" s="509">
        <v>2.5</v>
      </c>
      <c r="Q400" s="441">
        <v>125</v>
      </c>
    </row>
    <row r="401" spans="1:17" ht="14.4" customHeight="1" x14ac:dyDescent="0.3">
      <c r="A401" s="436" t="s">
        <v>863</v>
      </c>
      <c r="B401" s="437" t="s">
        <v>699</v>
      </c>
      <c r="C401" s="437" t="s">
        <v>700</v>
      </c>
      <c r="D401" s="437" t="s">
        <v>757</v>
      </c>
      <c r="E401" s="437" t="s">
        <v>758</v>
      </c>
      <c r="F401" s="440">
        <v>16</v>
      </c>
      <c r="G401" s="440">
        <v>7408</v>
      </c>
      <c r="H401" s="440">
        <v>1.6628507295173962</v>
      </c>
      <c r="I401" s="440">
        <v>463</v>
      </c>
      <c r="J401" s="440">
        <v>9</v>
      </c>
      <c r="K401" s="440">
        <v>4455</v>
      </c>
      <c r="L401" s="440">
        <v>1</v>
      </c>
      <c r="M401" s="440">
        <v>495</v>
      </c>
      <c r="N401" s="440">
        <v>18</v>
      </c>
      <c r="O401" s="440">
        <v>8910</v>
      </c>
      <c r="P401" s="509">
        <v>2</v>
      </c>
      <c r="Q401" s="441">
        <v>495</v>
      </c>
    </row>
    <row r="402" spans="1:17" ht="14.4" customHeight="1" x14ac:dyDescent="0.3">
      <c r="A402" s="436" t="s">
        <v>863</v>
      </c>
      <c r="B402" s="437" t="s">
        <v>699</v>
      </c>
      <c r="C402" s="437" t="s">
        <v>700</v>
      </c>
      <c r="D402" s="437" t="s">
        <v>759</v>
      </c>
      <c r="E402" s="437" t="s">
        <v>760</v>
      </c>
      <c r="F402" s="440">
        <v>1</v>
      </c>
      <c r="G402" s="440">
        <v>1268</v>
      </c>
      <c r="H402" s="440"/>
      <c r="I402" s="440">
        <v>1268</v>
      </c>
      <c r="J402" s="440"/>
      <c r="K402" s="440"/>
      <c r="L402" s="440"/>
      <c r="M402" s="440"/>
      <c r="N402" s="440">
        <v>3</v>
      </c>
      <c r="O402" s="440">
        <v>3855</v>
      </c>
      <c r="P402" s="509"/>
      <c r="Q402" s="441">
        <v>1285</v>
      </c>
    </row>
    <row r="403" spans="1:17" ht="14.4" customHeight="1" x14ac:dyDescent="0.3">
      <c r="A403" s="436" t="s">
        <v>863</v>
      </c>
      <c r="B403" s="437" t="s">
        <v>699</v>
      </c>
      <c r="C403" s="437" t="s">
        <v>700</v>
      </c>
      <c r="D403" s="437" t="s">
        <v>761</v>
      </c>
      <c r="E403" s="437" t="s">
        <v>762</v>
      </c>
      <c r="F403" s="440">
        <v>7</v>
      </c>
      <c r="G403" s="440">
        <v>3059</v>
      </c>
      <c r="H403" s="440">
        <v>1.3416666666666666</v>
      </c>
      <c r="I403" s="440">
        <v>437</v>
      </c>
      <c r="J403" s="440">
        <v>5</v>
      </c>
      <c r="K403" s="440">
        <v>2280</v>
      </c>
      <c r="L403" s="440">
        <v>1</v>
      </c>
      <c r="M403" s="440">
        <v>456</v>
      </c>
      <c r="N403" s="440">
        <v>14</v>
      </c>
      <c r="O403" s="440">
        <v>6384</v>
      </c>
      <c r="P403" s="509">
        <v>2.8</v>
      </c>
      <c r="Q403" s="441">
        <v>456</v>
      </c>
    </row>
    <row r="404" spans="1:17" ht="14.4" customHeight="1" x14ac:dyDescent="0.3">
      <c r="A404" s="436" t="s">
        <v>863</v>
      </c>
      <c r="B404" s="437" t="s">
        <v>699</v>
      </c>
      <c r="C404" s="437" t="s">
        <v>700</v>
      </c>
      <c r="D404" s="437" t="s">
        <v>763</v>
      </c>
      <c r="E404" s="437" t="s">
        <v>764</v>
      </c>
      <c r="F404" s="440">
        <v>162</v>
      </c>
      <c r="G404" s="440">
        <v>8748</v>
      </c>
      <c r="H404" s="440">
        <v>1.3711598746081504</v>
      </c>
      <c r="I404" s="440">
        <v>54</v>
      </c>
      <c r="J404" s="440">
        <v>110</v>
      </c>
      <c r="K404" s="440">
        <v>6380</v>
      </c>
      <c r="L404" s="440">
        <v>1</v>
      </c>
      <c r="M404" s="440">
        <v>58</v>
      </c>
      <c r="N404" s="440">
        <v>107</v>
      </c>
      <c r="O404" s="440">
        <v>6206</v>
      </c>
      <c r="P404" s="509">
        <v>0.97272727272727277</v>
      </c>
      <c r="Q404" s="441">
        <v>58</v>
      </c>
    </row>
    <row r="405" spans="1:17" ht="14.4" customHeight="1" x14ac:dyDescent="0.3">
      <c r="A405" s="436" t="s">
        <v>863</v>
      </c>
      <c r="B405" s="437" t="s">
        <v>699</v>
      </c>
      <c r="C405" s="437" t="s">
        <v>700</v>
      </c>
      <c r="D405" s="437" t="s">
        <v>771</v>
      </c>
      <c r="E405" s="437" t="s">
        <v>772</v>
      </c>
      <c r="F405" s="440">
        <v>388</v>
      </c>
      <c r="G405" s="440">
        <v>65572</v>
      </c>
      <c r="H405" s="440">
        <v>0.92063180063180061</v>
      </c>
      <c r="I405" s="440">
        <v>169</v>
      </c>
      <c r="J405" s="440">
        <v>407</v>
      </c>
      <c r="K405" s="440">
        <v>71225</v>
      </c>
      <c r="L405" s="440">
        <v>1</v>
      </c>
      <c r="M405" s="440">
        <v>175</v>
      </c>
      <c r="N405" s="440">
        <v>350</v>
      </c>
      <c r="O405" s="440">
        <v>61600</v>
      </c>
      <c r="P405" s="509">
        <v>0.86486486486486491</v>
      </c>
      <c r="Q405" s="441">
        <v>176</v>
      </c>
    </row>
    <row r="406" spans="1:17" ht="14.4" customHeight="1" x14ac:dyDescent="0.3">
      <c r="A406" s="436" t="s">
        <v>863</v>
      </c>
      <c r="B406" s="437" t="s">
        <v>699</v>
      </c>
      <c r="C406" s="437" t="s">
        <v>700</v>
      </c>
      <c r="D406" s="437" t="s">
        <v>773</v>
      </c>
      <c r="E406" s="437" t="s">
        <v>774</v>
      </c>
      <c r="F406" s="440">
        <v>12</v>
      </c>
      <c r="G406" s="440">
        <v>972</v>
      </c>
      <c r="H406" s="440">
        <v>1.6336134453781512</v>
      </c>
      <c r="I406" s="440">
        <v>81</v>
      </c>
      <c r="J406" s="440">
        <v>7</v>
      </c>
      <c r="K406" s="440">
        <v>595</v>
      </c>
      <c r="L406" s="440">
        <v>1</v>
      </c>
      <c r="M406" s="440">
        <v>85</v>
      </c>
      <c r="N406" s="440">
        <v>22</v>
      </c>
      <c r="O406" s="440">
        <v>1870</v>
      </c>
      <c r="P406" s="509">
        <v>3.1428571428571428</v>
      </c>
      <c r="Q406" s="441">
        <v>85</v>
      </c>
    </row>
    <row r="407" spans="1:17" ht="14.4" customHeight="1" x14ac:dyDescent="0.3">
      <c r="A407" s="436" t="s">
        <v>863</v>
      </c>
      <c r="B407" s="437" t="s">
        <v>699</v>
      </c>
      <c r="C407" s="437" t="s">
        <v>700</v>
      </c>
      <c r="D407" s="437" t="s">
        <v>775</v>
      </c>
      <c r="E407" s="437" t="s">
        <v>776</v>
      </c>
      <c r="F407" s="440"/>
      <c r="G407" s="440"/>
      <c r="H407" s="440"/>
      <c r="I407" s="440"/>
      <c r="J407" s="440"/>
      <c r="K407" s="440"/>
      <c r="L407" s="440"/>
      <c r="M407" s="440"/>
      <c r="N407" s="440">
        <v>1</v>
      </c>
      <c r="O407" s="440">
        <v>178</v>
      </c>
      <c r="P407" s="509"/>
      <c r="Q407" s="441">
        <v>178</v>
      </c>
    </row>
    <row r="408" spans="1:17" ht="14.4" customHeight="1" x14ac:dyDescent="0.3">
      <c r="A408" s="436" t="s">
        <v>863</v>
      </c>
      <c r="B408" s="437" t="s">
        <v>699</v>
      </c>
      <c r="C408" s="437" t="s">
        <v>700</v>
      </c>
      <c r="D408" s="437" t="s">
        <v>777</v>
      </c>
      <c r="E408" s="437" t="s">
        <v>778</v>
      </c>
      <c r="F408" s="440">
        <v>2</v>
      </c>
      <c r="G408" s="440">
        <v>326</v>
      </c>
      <c r="H408" s="440">
        <v>0.64299802761341218</v>
      </c>
      <c r="I408" s="440">
        <v>163</v>
      </c>
      <c r="J408" s="440">
        <v>3</v>
      </c>
      <c r="K408" s="440">
        <v>507</v>
      </c>
      <c r="L408" s="440">
        <v>1</v>
      </c>
      <c r="M408" s="440">
        <v>169</v>
      </c>
      <c r="N408" s="440">
        <v>4</v>
      </c>
      <c r="O408" s="440">
        <v>680</v>
      </c>
      <c r="P408" s="509">
        <v>1.3412228796844181</v>
      </c>
      <c r="Q408" s="441">
        <v>170</v>
      </c>
    </row>
    <row r="409" spans="1:17" ht="14.4" customHeight="1" x14ac:dyDescent="0.3">
      <c r="A409" s="436" t="s">
        <v>863</v>
      </c>
      <c r="B409" s="437" t="s">
        <v>699</v>
      </c>
      <c r="C409" s="437" t="s">
        <v>700</v>
      </c>
      <c r="D409" s="437" t="s">
        <v>779</v>
      </c>
      <c r="E409" s="437" t="s">
        <v>780</v>
      </c>
      <c r="F409" s="440"/>
      <c r="G409" s="440"/>
      <c r="H409" s="440"/>
      <c r="I409" s="440"/>
      <c r="J409" s="440">
        <v>1</v>
      </c>
      <c r="K409" s="440">
        <v>29</v>
      </c>
      <c r="L409" s="440">
        <v>1</v>
      </c>
      <c r="M409" s="440">
        <v>29</v>
      </c>
      <c r="N409" s="440">
        <v>2</v>
      </c>
      <c r="O409" s="440">
        <v>58</v>
      </c>
      <c r="P409" s="509">
        <v>2</v>
      </c>
      <c r="Q409" s="441">
        <v>29</v>
      </c>
    </row>
    <row r="410" spans="1:17" ht="14.4" customHeight="1" x14ac:dyDescent="0.3">
      <c r="A410" s="436" t="s">
        <v>863</v>
      </c>
      <c r="B410" s="437" t="s">
        <v>699</v>
      </c>
      <c r="C410" s="437" t="s">
        <v>700</v>
      </c>
      <c r="D410" s="437" t="s">
        <v>781</v>
      </c>
      <c r="E410" s="437" t="s">
        <v>782</v>
      </c>
      <c r="F410" s="440">
        <v>7</v>
      </c>
      <c r="G410" s="440">
        <v>7056</v>
      </c>
      <c r="H410" s="440"/>
      <c r="I410" s="440">
        <v>1008</v>
      </c>
      <c r="J410" s="440"/>
      <c r="K410" s="440"/>
      <c r="L410" s="440"/>
      <c r="M410" s="440"/>
      <c r="N410" s="440">
        <v>10</v>
      </c>
      <c r="O410" s="440">
        <v>10120</v>
      </c>
      <c r="P410" s="509"/>
      <c r="Q410" s="441">
        <v>1012</v>
      </c>
    </row>
    <row r="411" spans="1:17" ht="14.4" customHeight="1" x14ac:dyDescent="0.3">
      <c r="A411" s="436" t="s">
        <v>863</v>
      </c>
      <c r="B411" s="437" t="s">
        <v>699</v>
      </c>
      <c r="C411" s="437" t="s">
        <v>700</v>
      </c>
      <c r="D411" s="437" t="s">
        <v>783</v>
      </c>
      <c r="E411" s="437" t="s">
        <v>784</v>
      </c>
      <c r="F411" s="440">
        <v>1</v>
      </c>
      <c r="G411" s="440">
        <v>170</v>
      </c>
      <c r="H411" s="440">
        <v>0.96590909090909094</v>
      </c>
      <c r="I411" s="440">
        <v>170</v>
      </c>
      <c r="J411" s="440">
        <v>1</v>
      </c>
      <c r="K411" s="440">
        <v>176</v>
      </c>
      <c r="L411" s="440">
        <v>1</v>
      </c>
      <c r="M411" s="440">
        <v>176</v>
      </c>
      <c r="N411" s="440">
        <v>4</v>
      </c>
      <c r="O411" s="440">
        <v>704</v>
      </c>
      <c r="P411" s="509">
        <v>4</v>
      </c>
      <c r="Q411" s="441">
        <v>176</v>
      </c>
    </row>
    <row r="412" spans="1:17" ht="14.4" customHeight="1" x14ac:dyDescent="0.3">
      <c r="A412" s="436" t="s">
        <v>863</v>
      </c>
      <c r="B412" s="437" t="s">
        <v>699</v>
      </c>
      <c r="C412" s="437" t="s">
        <v>700</v>
      </c>
      <c r="D412" s="437" t="s">
        <v>785</v>
      </c>
      <c r="E412" s="437" t="s">
        <v>786</v>
      </c>
      <c r="F412" s="440">
        <v>7</v>
      </c>
      <c r="G412" s="440">
        <v>15848</v>
      </c>
      <c r="H412" s="440"/>
      <c r="I412" s="440">
        <v>2264</v>
      </c>
      <c r="J412" s="440"/>
      <c r="K412" s="440"/>
      <c r="L412" s="440"/>
      <c r="M412" s="440"/>
      <c r="N412" s="440">
        <v>13</v>
      </c>
      <c r="O412" s="440">
        <v>29861</v>
      </c>
      <c r="P412" s="509"/>
      <c r="Q412" s="441">
        <v>2297</v>
      </c>
    </row>
    <row r="413" spans="1:17" ht="14.4" customHeight="1" x14ac:dyDescent="0.3">
      <c r="A413" s="436" t="s">
        <v>863</v>
      </c>
      <c r="B413" s="437" t="s">
        <v>699</v>
      </c>
      <c r="C413" s="437" t="s">
        <v>700</v>
      </c>
      <c r="D413" s="437" t="s">
        <v>787</v>
      </c>
      <c r="E413" s="437" t="s">
        <v>788</v>
      </c>
      <c r="F413" s="440">
        <v>4</v>
      </c>
      <c r="G413" s="440">
        <v>988</v>
      </c>
      <c r="H413" s="440">
        <v>1.8783269961977187</v>
      </c>
      <c r="I413" s="440">
        <v>247</v>
      </c>
      <c r="J413" s="440">
        <v>2</v>
      </c>
      <c r="K413" s="440">
        <v>526</v>
      </c>
      <c r="L413" s="440">
        <v>1</v>
      </c>
      <c r="M413" s="440">
        <v>263</v>
      </c>
      <c r="N413" s="440">
        <v>5</v>
      </c>
      <c r="O413" s="440">
        <v>1320</v>
      </c>
      <c r="P413" s="509">
        <v>2.5095057034220534</v>
      </c>
      <c r="Q413" s="441">
        <v>264</v>
      </c>
    </row>
    <row r="414" spans="1:17" ht="14.4" customHeight="1" x14ac:dyDescent="0.3">
      <c r="A414" s="436" t="s">
        <v>863</v>
      </c>
      <c r="B414" s="437" t="s">
        <v>699</v>
      </c>
      <c r="C414" s="437" t="s">
        <v>700</v>
      </c>
      <c r="D414" s="437" t="s">
        <v>789</v>
      </c>
      <c r="E414" s="437" t="s">
        <v>790</v>
      </c>
      <c r="F414" s="440">
        <v>2</v>
      </c>
      <c r="G414" s="440">
        <v>4024</v>
      </c>
      <c r="H414" s="440">
        <v>0.47230046948356808</v>
      </c>
      <c r="I414" s="440">
        <v>2012</v>
      </c>
      <c r="J414" s="440">
        <v>4</v>
      </c>
      <c r="K414" s="440">
        <v>8520</v>
      </c>
      <c r="L414" s="440">
        <v>1</v>
      </c>
      <c r="M414" s="440">
        <v>2130</v>
      </c>
      <c r="N414" s="440">
        <v>4</v>
      </c>
      <c r="O414" s="440">
        <v>8524</v>
      </c>
      <c r="P414" s="509">
        <v>1.0004694835680752</v>
      </c>
      <c r="Q414" s="441">
        <v>2131</v>
      </c>
    </row>
    <row r="415" spans="1:17" ht="14.4" customHeight="1" x14ac:dyDescent="0.3">
      <c r="A415" s="436" t="s">
        <v>863</v>
      </c>
      <c r="B415" s="437" t="s">
        <v>699</v>
      </c>
      <c r="C415" s="437" t="s">
        <v>700</v>
      </c>
      <c r="D415" s="437" t="s">
        <v>791</v>
      </c>
      <c r="E415" s="437" t="s">
        <v>792</v>
      </c>
      <c r="F415" s="440">
        <v>15</v>
      </c>
      <c r="G415" s="440">
        <v>3390</v>
      </c>
      <c r="H415" s="440">
        <v>1.4008264462809918</v>
      </c>
      <c r="I415" s="440">
        <v>226</v>
      </c>
      <c r="J415" s="440">
        <v>10</v>
      </c>
      <c r="K415" s="440">
        <v>2420</v>
      </c>
      <c r="L415" s="440">
        <v>1</v>
      </c>
      <c r="M415" s="440">
        <v>242</v>
      </c>
      <c r="N415" s="440">
        <v>22</v>
      </c>
      <c r="O415" s="440">
        <v>5324</v>
      </c>
      <c r="P415" s="509">
        <v>2.2000000000000002</v>
      </c>
      <c r="Q415" s="441">
        <v>242</v>
      </c>
    </row>
    <row r="416" spans="1:17" ht="14.4" customHeight="1" x14ac:dyDescent="0.3">
      <c r="A416" s="436" t="s">
        <v>863</v>
      </c>
      <c r="B416" s="437" t="s">
        <v>699</v>
      </c>
      <c r="C416" s="437" t="s">
        <v>700</v>
      </c>
      <c r="D416" s="437" t="s">
        <v>797</v>
      </c>
      <c r="E416" s="437" t="s">
        <v>702</v>
      </c>
      <c r="F416" s="440"/>
      <c r="G416" s="440"/>
      <c r="H416" s="440"/>
      <c r="I416" s="440"/>
      <c r="J416" s="440"/>
      <c r="K416" s="440"/>
      <c r="L416" s="440"/>
      <c r="M416" s="440"/>
      <c r="N416" s="440">
        <v>1</v>
      </c>
      <c r="O416" s="440">
        <v>37</v>
      </c>
      <c r="P416" s="509"/>
      <c r="Q416" s="441">
        <v>37</v>
      </c>
    </row>
    <row r="417" spans="1:17" ht="14.4" customHeight="1" x14ac:dyDescent="0.3">
      <c r="A417" s="436" t="s">
        <v>864</v>
      </c>
      <c r="B417" s="437" t="s">
        <v>699</v>
      </c>
      <c r="C417" s="437" t="s">
        <v>700</v>
      </c>
      <c r="D417" s="437" t="s">
        <v>701</v>
      </c>
      <c r="E417" s="437" t="s">
        <v>702</v>
      </c>
      <c r="F417" s="440">
        <v>18</v>
      </c>
      <c r="G417" s="440">
        <v>972</v>
      </c>
      <c r="H417" s="440">
        <v>4.1896551724137927</v>
      </c>
      <c r="I417" s="440">
        <v>54</v>
      </c>
      <c r="J417" s="440">
        <v>4</v>
      </c>
      <c r="K417" s="440">
        <v>232</v>
      </c>
      <c r="L417" s="440">
        <v>1</v>
      </c>
      <c r="M417" s="440">
        <v>58</v>
      </c>
      <c r="N417" s="440">
        <v>10</v>
      </c>
      <c r="O417" s="440">
        <v>580</v>
      </c>
      <c r="P417" s="509">
        <v>2.5</v>
      </c>
      <c r="Q417" s="441">
        <v>58</v>
      </c>
    </row>
    <row r="418" spans="1:17" ht="14.4" customHeight="1" x14ac:dyDescent="0.3">
      <c r="A418" s="436" t="s">
        <v>864</v>
      </c>
      <c r="B418" s="437" t="s">
        <v>699</v>
      </c>
      <c r="C418" s="437" t="s">
        <v>700</v>
      </c>
      <c r="D418" s="437" t="s">
        <v>703</v>
      </c>
      <c r="E418" s="437" t="s">
        <v>704</v>
      </c>
      <c r="F418" s="440">
        <v>10</v>
      </c>
      <c r="G418" s="440">
        <v>1230</v>
      </c>
      <c r="H418" s="440">
        <v>4.6946564885496187</v>
      </c>
      <c r="I418" s="440">
        <v>123</v>
      </c>
      <c r="J418" s="440">
        <v>2</v>
      </c>
      <c r="K418" s="440">
        <v>262</v>
      </c>
      <c r="L418" s="440">
        <v>1</v>
      </c>
      <c r="M418" s="440">
        <v>131</v>
      </c>
      <c r="N418" s="440"/>
      <c r="O418" s="440"/>
      <c r="P418" s="509"/>
      <c r="Q418" s="441"/>
    </row>
    <row r="419" spans="1:17" ht="14.4" customHeight="1" x14ac:dyDescent="0.3">
      <c r="A419" s="436" t="s">
        <v>864</v>
      </c>
      <c r="B419" s="437" t="s">
        <v>699</v>
      </c>
      <c r="C419" s="437" t="s">
        <v>700</v>
      </c>
      <c r="D419" s="437" t="s">
        <v>705</v>
      </c>
      <c r="E419" s="437" t="s">
        <v>706</v>
      </c>
      <c r="F419" s="440"/>
      <c r="G419" s="440"/>
      <c r="H419" s="440"/>
      <c r="I419" s="440"/>
      <c r="J419" s="440"/>
      <c r="K419" s="440"/>
      <c r="L419" s="440"/>
      <c r="M419" s="440"/>
      <c r="N419" s="440">
        <v>2</v>
      </c>
      <c r="O419" s="440">
        <v>378</v>
      </c>
      <c r="P419" s="509"/>
      <c r="Q419" s="441">
        <v>189</v>
      </c>
    </row>
    <row r="420" spans="1:17" ht="14.4" customHeight="1" x14ac:dyDescent="0.3">
      <c r="A420" s="436" t="s">
        <v>864</v>
      </c>
      <c r="B420" s="437" t="s">
        <v>699</v>
      </c>
      <c r="C420" s="437" t="s">
        <v>700</v>
      </c>
      <c r="D420" s="437" t="s">
        <v>711</v>
      </c>
      <c r="E420" s="437" t="s">
        <v>712</v>
      </c>
      <c r="F420" s="440">
        <v>7</v>
      </c>
      <c r="G420" s="440">
        <v>1204</v>
      </c>
      <c r="H420" s="440">
        <v>3.3631284916201118</v>
      </c>
      <c r="I420" s="440">
        <v>172</v>
      </c>
      <c r="J420" s="440">
        <v>2</v>
      </c>
      <c r="K420" s="440">
        <v>358</v>
      </c>
      <c r="L420" s="440">
        <v>1</v>
      </c>
      <c r="M420" s="440">
        <v>179</v>
      </c>
      <c r="N420" s="440"/>
      <c r="O420" s="440"/>
      <c r="P420" s="509"/>
      <c r="Q420" s="441"/>
    </row>
    <row r="421" spans="1:17" ht="14.4" customHeight="1" x14ac:dyDescent="0.3">
      <c r="A421" s="436" t="s">
        <v>864</v>
      </c>
      <c r="B421" s="437" t="s">
        <v>699</v>
      </c>
      <c r="C421" s="437" t="s">
        <v>700</v>
      </c>
      <c r="D421" s="437" t="s">
        <v>715</v>
      </c>
      <c r="E421" s="437" t="s">
        <v>716</v>
      </c>
      <c r="F421" s="440"/>
      <c r="G421" s="440"/>
      <c r="H421" s="440"/>
      <c r="I421" s="440"/>
      <c r="J421" s="440">
        <v>1</v>
      </c>
      <c r="K421" s="440">
        <v>335</v>
      </c>
      <c r="L421" s="440">
        <v>1</v>
      </c>
      <c r="M421" s="440">
        <v>335</v>
      </c>
      <c r="N421" s="440"/>
      <c r="O421" s="440"/>
      <c r="P421" s="509"/>
      <c r="Q421" s="441"/>
    </row>
    <row r="422" spans="1:17" ht="14.4" customHeight="1" x14ac:dyDescent="0.3">
      <c r="A422" s="436" t="s">
        <v>864</v>
      </c>
      <c r="B422" s="437" t="s">
        <v>699</v>
      </c>
      <c r="C422" s="437" t="s">
        <v>700</v>
      </c>
      <c r="D422" s="437" t="s">
        <v>719</v>
      </c>
      <c r="E422" s="437" t="s">
        <v>720</v>
      </c>
      <c r="F422" s="440">
        <v>11</v>
      </c>
      <c r="G422" s="440">
        <v>3751</v>
      </c>
      <c r="H422" s="440"/>
      <c r="I422" s="440">
        <v>341</v>
      </c>
      <c r="J422" s="440"/>
      <c r="K422" s="440"/>
      <c r="L422" s="440"/>
      <c r="M422" s="440"/>
      <c r="N422" s="440"/>
      <c r="O422" s="440"/>
      <c r="P422" s="509"/>
      <c r="Q422" s="441"/>
    </row>
    <row r="423" spans="1:17" ht="14.4" customHeight="1" x14ac:dyDescent="0.3">
      <c r="A423" s="436" t="s">
        <v>864</v>
      </c>
      <c r="B423" s="437" t="s">
        <v>699</v>
      </c>
      <c r="C423" s="437" t="s">
        <v>700</v>
      </c>
      <c r="D423" s="437" t="s">
        <v>741</v>
      </c>
      <c r="E423" s="437" t="s">
        <v>742</v>
      </c>
      <c r="F423" s="440">
        <v>12</v>
      </c>
      <c r="G423" s="440">
        <v>3420</v>
      </c>
      <c r="H423" s="440">
        <v>3.75</v>
      </c>
      <c r="I423" s="440">
        <v>285</v>
      </c>
      <c r="J423" s="440">
        <v>3</v>
      </c>
      <c r="K423" s="440">
        <v>912</v>
      </c>
      <c r="L423" s="440">
        <v>1</v>
      </c>
      <c r="M423" s="440">
        <v>304</v>
      </c>
      <c r="N423" s="440">
        <v>2</v>
      </c>
      <c r="O423" s="440">
        <v>610</v>
      </c>
      <c r="P423" s="509">
        <v>0.66885964912280704</v>
      </c>
      <c r="Q423" s="441">
        <v>305</v>
      </c>
    </row>
    <row r="424" spans="1:17" ht="14.4" customHeight="1" x14ac:dyDescent="0.3">
      <c r="A424" s="436" t="s">
        <v>864</v>
      </c>
      <c r="B424" s="437" t="s">
        <v>699</v>
      </c>
      <c r="C424" s="437" t="s">
        <v>700</v>
      </c>
      <c r="D424" s="437" t="s">
        <v>745</v>
      </c>
      <c r="E424" s="437" t="s">
        <v>746</v>
      </c>
      <c r="F424" s="440">
        <v>8</v>
      </c>
      <c r="G424" s="440">
        <v>3696</v>
      </c>
      <c r="H424" s="440">
        <v>3.7408906882591095</v>
      </c>
      <c r="I424" s="440">
        <v>462</v>
      </c>
      <c r="J424" s="440">
        <v>2</v>
      </c>
      <c r="K424" s="440">
        <v>988</v>
      </c>
      <c r="L424" s="440">
        <v>1</v>
      </c>
      <c r="M424" s="440">
        <v>494</v>
      </c>
      <c r="N424" s="440">
        <v>6</v>
      </c>
      <c r="O424" s="440">
        <v>2964</v>
      </c>
      <c r="P424" s="509">
        <v>3</v>
      </c>
      <c r="Q424" s="441">
        <v>494</v>
      </c>
    </row>
    <row r="425" spans="1:17" ht="14.4" customHeight="1" x14ac:dyDescent="0.3">
      <c r="A425" s="436" t="s">
        <v>864</v>
      </c>
      <c r="B425" s="437" t="s">
        <v>699</v>
      </c>
      <c r="C425" s="437" t="s">
        <v>700</v>
      </c>
      <c r="D425" s="437" t="s">
        <v>747</v>
      </c>
      <c r="E425" s="437" t="s">
        <v>748</v>
      </c>
      <c r="F425" s="440">
        <v>17</v>
      </c>
      <c r="G425" s="440">
        <v>6052</v>
      </c>
      <c r="H425" s="440">
        <v>2.7261261261261263</v>
      </c>
      <c r="I425" s="440">
        <v>356</v>
      </c>
      <c r="J425" s="440">
        <v>6</v>
      </c>
      <c r="K425" s="440">
        <v>2220</v>
      </c>
      <c r="L425" s="440">
        <v>1</v>
      </c>
      <c r="M425" s="440">
        <v>370</v>
      </c>
      <c r="N425" s="440">
        <v>8</v>
      </c>
      <c r="O425" s="440">
        <v>2960</v>
      </c>
      <c r="P425" s="509">
        <v>1.3333333333333333</v>
      </c>
      <c r="Q425" s="441">
        <v>370</v>
      </c>
    </row>
    <row r="426" spans="1:17" ht="14.4" customHeight="1" x14ac:dyDescent="0.3">
      <c r="A426" s="436" t="s">
        <v>864</v>
      </c>
      <c r="B426" s="437" t="s">
        <v>699</v>
      </c>
      <c r="C426" s="437" t="s">
        <v>700</v>
      </c>
      <c r="D426" s="437" t="s">
        <v>761</v>
      </c>
      <c r="E426" s="437" t="s">
        <v>762</v>
      </c>
      <c r="F426" s="440">
        <v>1</v>
      </c>
      <c r="G426" s="440">
        <v>437</v>
      </c>
      <c r="H426" s="440"/>
      <c r="I426" s="440">
        <v>437</v>
      </c>
      <c r="J426" s="440"/>
      <c r="K426" s="440"/>
      <c r="L426" s="440"/>
      <c r="M426" s="440"/>
      <c r="N426" s="440"/>
      <c r="O426" s="440"/>
      <c r="P426" s="509"/>
      <c r="Q426" s="441"/>
    </row>
    <row r="427" spans="1:17" ht="14.4" customHeight="1" x14ac:dyDescent="0.3">
      <c r="A427" s="436" t="s">
        <v>864</v>
      </c>
      <c r="B427" s="437" t="s">
        <v>699</v>
      </c>
      <c r="C427" s="437" t="s">
        <v>700</v>
      </c>
      <c r="D427" s="437" t="s">
        <v>763</v>
      </c>
      <c r="E427" s="437" t="s">
        <v>764</v>
      </c>
      <c r="F427" s="440">
        <v>10</v>
      </c>
      <c r="G427" s="440">
        <v>540</v>
      </c>
      <c r="H427" s="440">
        <v>1.1637931034482758</v>
      </c>
      <c r="I427" s="440">
        <v>54</v>
      </c>
      <c r="J427" s="440">
        <v>8</v>
      </c>
      <c r="K427" s="440">
        <v>464</v>
      </c>
      <c r="L427" s="440">
        <v>1</v>
      </c>
      <c r="M427" s="440">
        <v>58</v>
      </c>
      <c r="N427" s="440"/>
      <c r="O427" s="440"/>
      <c r="P427" s="509"/>
      <c r="Q427" s="441"/>
    </row>
    <row r="428" spans="1:17" ht="14.4" customHeight="1" x14ac:dyDescent="0.3">
      <c r="A428" s="436" t="s">
        <v>864</v>
      </c>
      <c r="B428" s="437" t="s">
        <v>699</v>
      </c>
      <c r="C428" s="437" t="s">
        <v>700</v>
      </c>
      <c r="D428" s="437" t="s">
        <v>771</v>
      </c>
      <c r="E428" s="437" t="s">
        <v>772</v>
      </c>
      <c r="F428" s="440">
        <v>23</v>
      </c>
      <c r="G428" s="440">
        <v>3887</v>
      </c>
      <c r="H428" s="440">
        <v>2.0192207792207792</v>
      </c>
      <c r="I428" s="440">
        <v>169</v>
      </c>
      <c r="J428" s="440">
        <v>11</v>
      </c>
      <c r="K428" s="440">
        <v>1925</v>
      </c>
      <c r="L428" s="440">
        <v>1</v>
      </c>
      <c r="M428" s="440">
        <v>175</v>
      </c>
      <c r="N428" s="440">
        <v>11</v>
      </c>
      <c r="O428" s="440">
        <v>1936</v>
      </c>
      <c r="P428" s="509">
        <v>1.0057142857142858</v>
      </c>
      <c r="Q428" s="441">
        <v>176</v>
      </c>
    </row>
    <row r="429" spans="1:17" ht="14.4" customHeight="1" x14ac:dyDescent="0.3">
      <c r="A429" s="436" t="s">
        <v>865</v>
      </c>
      <c r="B429" s="437" t="s">
        <v>699</v>
      </c>
      <c r="C429" s="437" t="s">
        <v>700</v>
      </c>
      <c r="D429" s="437" t="s">
        <v>701</v>
      </c>
      <c r="E429" s="437" t="s">
        <v>702</v>
      </c>
      <c r="F429" s="440">
        <v>28</v>
      </c>
      <c r="G429" s="440">
        <v>1512</v>
      </c>
      <c r="H429" s="440">
        <v>4.3448275862068968</v>
      </c>
      <c r="I429" s="440">
        <v>54</v>
      </c>
      <c r="J429" s="440">
        <v>6</v>
      </c>
      <c r="K429" s="440">
        <v>348</v>
      </c>
      <c r="L429" s="440">
        <v>1</v>
      </c>
      <c r="M429" s="440">
        <v>58</v>
      </c>
      <c r="N429" s="440">
        <v>17</v>
      </c>
      <c r="O429" s="440">
        <v>986</v>
      </c>
      <c r="P429" s="509">
        <v>2.8333333333333335</v>
      </c>
      <c r="Q429" s="441">
        <v>58</v>
      </c>
    </row>
    <row r="430" spans="1:17" ht="14.4" customHeight="1" x14ac:dyDescent="0.3">
      <c r="A430" s="436" t="s">
        <v>865</v>
      </c>
      <c r="B430" s="437" t="s">
        <v>699</v>
      </c>
      <c r="C430" s="437" t="s">
        <v>700</v>
      </c>
      <c r="D430" s="437" t="s">
        <v>711</v>
      </c>
      <c r="E430" s="437" t="s">
        <v>712</v>
      </c>
      <c r="F430" s="440">
        <v>58</v>
      </c>
      <c r="G430" s="440">
        <v>9976</v>
      </c>
      <c r="H430" s="440">
        <v>0.73331373125551313</v>
      </c>
      <c r="I430" s="440">
        <v>172</v>
      </c>
      <c r="J430" s="440">
        <v>76</v>
      </c>
      <c r="K430" s="440">
        <v>13604</v>
      </c>
      <c r="L430" s="440">
        <v>1</v>
      </c>
      <c r="M430" s="440">
        <v>179</v>
      </c>
      <c r="N430" s="440">
        <v>110</v>
      </c>
      <c r="O430" s="440">
        <v>19800</v>
      </c>
      <c r="P430" s="509">
        <v>1.4554542781534843</v>
      </c>
      <c r="Q430" s="441">
        <v>180</v>
      </c>
    </row>
    <row r="431" spans="1:17" ht="14.4" customHeight="1" x14ac:dyDescent="0.3">
      <c r="A431" s="436" t="s">
        <v>865</v>
      </c>
      <c r="B431" s="437" t="s">
        <v>699</v>
      </c>
      <c r="C431" s="437" t="s">
        <v>700</v>
      </c>
      <c r="D431" s="437" t="s">
        <v>715</v>
      </c>
      <c r="E431" s="437" t="s">
        <v>716</v>
      </c>
      <c r="F431" s="440">
        <v>83</v>
      </c>
      <c r="G431" s="440">
        <v>26726</v>
      </c>
      <c r="H431" s="440">
        <v>1.1732221246707639</v>
      </c>
      <c r="I431" s="440">
        <v>322</v>
      </c>
      <c r="J431" s="440">
        <v>68</v>
      </c>
      <c r="K431" s="440">
        <v>22780</v>
      </c>
      <c r="L431" s="440">
        <v>1</v>
      </c>
      <c r="M431" s="440">
        <v>335</v>
      </c>
      <c r="N431" s="440">
        <v>97</v>
      </c>
      <c r="O431" s="440">
        <v>32592</v>
      </c>
      <c r="P431" s="509">
        <v>1.4307287093942054</v>
      </c>
      <c r="Q431" s="441">
        <v>336</v>
      </c>
    </row>
    <row r="432" spans="1:17" ht="14.4" customHeight="1" x14ac:dyDescent="0.3">
      <c r="A432" s="436" t="s">
        <v>865</v>
      </c>
      <c r="B432" s="437" t="s">
        <v>699</v>
      </c>
      <c r="C432" s="437" t="s">
        <v>700</v>
      </c>
      <c r="D432" s="437" t="s">
        <v>719</v>
      </c>
      <c r="E432" s="437" t="s">
        <v>720</v>
      </c>
      <c r="F432" s="440">
        <v>191</v>
      </c>
      <c r="G432" s="440">
        <v>65131</v>
      </c>
      <c r="H432" s="440">
        <v>1.0484369466533596</v>
      </c>
      <c r="I432" s="440">
        <v>341</v>
      </c>
      <c r="J432" s="440">
        <v>178</v>
      </c>
      <c r="K432" s="440">
        <v>62122</v>
      </c>
      <c r="L432" s="440">
        <v>1</v>
      </c>
      <c r="M432" s="440">
        <v>349</v>
      </c>
      <c r="N432" s="440">
        <v>322</v>
      </c>
      <c r="O432" s="440">
        <v>112378</v>
      </c>
      <c r="P432" s="509">
        <v>1.8089887640449438</v>
      </c>
      <c r="Q432" s="441">
        <v>349</v>
      </c>
    </row>
    <row r="433" spans="1:17" ht="14.4" customHeight="1" x14ac:dyDescent="0.3">
      <c r="A433" s="436" t="s">
        <v>865</v>
      </c>
      <c r="B433" s="437" t="s">
        <v>699</v>
      </c>
      <c r="C433" s="437" t="s">
        <v>700</v>
      </c>
      <c r="D433" s="437" t="s">
        <v>725</v>
      </c>
      <c r="E433" s="437" t="s">
        <v>726</v>
      </c>
      <c r="F433" s="440"/>
      <c r="G433" s="440"/>
      <c r="H433" s="440"/>
      <c r="I433" s="440"/>
      <c r="J433" s="440"/>
      <c r="K433" s="440"/>
      <c r="L433" s="440"/>
      <c r="M433" s="440"/>
      <c r="N433" s="440">
        <v>1</v>
      </c>
      <c r="O433" s="440">
        <v>6231</v>
      </c>
      <c r="P433" s="509"/>
      <c r="Q433" s="441">
        <v>6231</v>
      </c>
    </row>
    <row r="434" spans="1:17" ht="14.4" customHeight="1" x14ac:dyDescent="0.3">
      <c r="A434" s="436" t="s">
        <v>865</v>
      </c>
      <c r="B434" s="437" t="s">
        <v>699</v>
      </c>
      <c r="C434" s="437" t="s">
        <v>700</v>
      </c>
      <c r="D434" s="437" t="s">
        <v>727</v>
      </c>
      <c r="E434" s="437" t="s">
        <v>728</v>
      </c>
      <c r="F434" s="440"/>
      <c r="G434" s="440"/>
      <c r="H434" s="440"/>
      <c r="I434" s="440"/>
      <c r="J434" s="440">
        <v>1</v>
      </c>
      <c r="K434" s="440">
        <v>117</v>
      </c>
      <c r="L434" s="440">
        <v>1</v>
      </c>
      <c r="M434" s="440">
        <v>117</v>
      </c>
      <c r="N434" s="440">
        <v>2</v>
      </c>
      <c r="O434" s="440">
        <v>234</v>
      </c>
      <c r="P434" s="509">
        <v>2</v>
      </c>
      <c r="Q434" s="441">
        <v>117</v>
      </c>
    </row>
    <row r="435" spans="1:17" ht="14.4" customHeight="1" x14ac:dyDescent="0.3">
      <c r="A435" s="436" t="s">
        <v>865</v>
      </c>
      <c r="B435" s="437" t="s">
        <v>699</v>
      </c>
      <c r="C435" s="437" t="s">
        <v>700</v>
      </c>
      <c r="D435" s="437" t="s">
        <v>731</v>
      </c>
      <c r="E435" s="437" t="s">
        <v>732</v>
      </c>
      <c r="F435" s="440">
        <v>7</v>
      </c>
      <c r="G435" s="440">
        <v>2632</v>
      </c>
      <c r="H435" s="440">
        <v>0.30913789053323937</v>
      </c>
      <c r="I435" s="440">
        <v>376</v>
      </c>
      <c r="J435" s="440">
        <v>22</v>
      </c>
      <c r="K435" s="440">
        <v>8514</v>
      </c>
      <c r="L435" s="440">
        <v>1</v>
      </c>
      <c r="M435" s="440">
        <v>387</v>
      </c>
      <c r="N435" s="440">
        <v>35</v>
      </c>
      <c r="O435" s="440">
        <v>13685</v>
      </c>
      <c r="P435" s="509">
        <v>1.6073525957246888</v>
      </c>
      <c r="Q435" s="441">
        <v>391</v>
      </c>
    </row>
    <row r="436" spans="1:17" ht="14.4" customHeight="1" x14ac:dyDescent="0.3">
      <c r="A436" s="436" t="s">
        <v>865</v>
      </c>
      <c r="B436" s="437" t="s">
        <v>699</v>
      </c>
      <c r="C436" s="437" t="s">
        <v>700</v>
      </c>
      <c r="D436" s="437" t="s">
        <v>733</v>
      </c>
      <c r="E436" s="437" t="s">
        <v>734</v>
      </c>
      <c r="F436" s="440"/>
      <c r="G436" s="440"/>
      <c r="H436" s="440"/>
      <c r="I436" s="440"/>
      <c r="J436" s="440">
        <v>2</v>
      </c>
      <c r="K436" s="440">
        <v>76</v>
      </c>
      <c r="L436" s="440">
        <v>1</v>
      </c>
      <c r="M436" s="440">
        <v>38</v>
      </c>
      <c r="N436" s="440"/>
      <c r="O436" s="440"/>
      <c r="P436" s="509"/>
      <c r="Q436" s="441"/>
    </row>
    <row r="437" spans="1:17" ht="14.4" customHeight="1" x14ac:dyDescent="0.3">
      <c r="A437" s="436" t="s">
        <v>865</v>
      </c>
      <c r="B437" s="437" t="s">
        <v>699</v>
      </c>
      <c r="C437" s="437" t="s">
        <v>700</v>
      </c>
      <c r="D437" s="437" t="s">
        <v>737</v>
      </c>
      <c r="E437" s="437" t="s">
        <v>738</v>
      </c>
      <c r="F437" s="440">
        <v>8</v>
      </c>
      <c r="G437" s="440">
        <v>5408</v>
      </c>
      <c r="H437" s="440">
        <v>0.54870129870129869</v>
      </c>
      <c r="I437" s="440">
        <v>676</v>
      </c>
      <c r="J437" s="440">
        <v>14</v>
      </c>
      <c r="K437" s="440">
        <v>9856</v>
      </c>
      <c r="L437" s="440">
        <v>1</v>
      </c>
      <c r="M437" s="440">
        <v>704</v>
      </c>
      <c r="N437" s="440">
        <v>7</v>
      </c>
      <c r="O437" s="440">
        <v>4935</v>
      </c>
      <c r="P437" s="509">
        <v>0.50071022727272729</v>
      </c>
      <c r="Q437" s="441">
        <v>705</v>
      </c>
    </row>
    <row r="438" spans="1:17" ht="14.4" customHeight="1" x14ac:dyDescent="0.3">
      <c r="A438" s="436" t="s">
        <v>865</v>
      </c>
      <c r="B438" s="437" t="s">
        <v>699</v>
      </c>
      <c r="C438" s="437" t="s">
        <v>700</v>
      </c>
      <c r="D438" s="437" t="s">
        <v>741</v>
      </c>
      <c r="E438" s="437" t="s">
        <v>742</v>
      </c>
      <c r="F438" s="440">
        <v>4</v>
      </c>
      <c r="G438" s="440">
        <v>1140</v>
      </c>
      <c r="H438" s="440">
        <v>0.5357142857142857</v>
      </c>
      <c r="I438" s="440">
        <v>285</v>
      </c>
      <c r="J438" s="440">
        <v>7</v>
      </c>
      <c r="K438" s="440">
        <v>2128</v>
      </c>
      <c r="L438" s="440">
        <v>1</v>
      </c>
      <c r="M438" s="440">
        <v>304</v>
      </c>
      <c r="N438" s="440">
        <v>3</v>
      </c>
      <c r="O438" s="440">
        <v>915</v>
      </c>
      <c r="P438" s="509">
        <v>0.4299812030075188</v>
      </c>
      <c r="Q438" s="441">
        <v>305</v>
      </c>
    </row>
    <row r="439" spans="1:17" ht="14.4" customHeight="1" x14ac:dyDescent="0.3">
      <c r="A439" s="436" t="s">
        <v>865</v>
      </c>
      <c r="B439" s="437" t="s">
        <v>699</v>
      </c>
      <c r="C439" s="437" t="s">
        <v>700</v>
      </c>
      <c r="D439" s="437" t="s">
        <v>745</v>
      </c>
      <c r="E439" s="437" t="s">
        <v>746</v>
      </c>
      <c r="F439" s="440">
        <v>92</v>
      </c>
      <c r="G439" s="440">
        <v>42504</v>
      </c>
      <c r="H439" s="440">
        <v>0.98897110149378753</v>
      </c>
      <c r="I439" s="440">
        <v>462</v>
      </c>
      <c r="J439" s="440">
        <v>87</v>
      </c>
      <c r="K439" s="440">
        <v>42978</v>
      </c>
      <c r="L439" s="440">
        <v>1</v>
      </c>
      <c r="M439" s="440">
        <v>494</v>
      </c>
      <c r="N439" s="440">
        <v>98</v>
      </c>
      <c r="O439" s="440">
        <v>48412</v>
      </c>
      <c r="P439" s="509">
        <v>1.1264367816091954</v>
      </c>
      <c r="Q439" s="441">
        <v>494</v>
      </c>
    </row>
    <row r="440" spans="1:17" ht="14.4" customHeight="1" x14ac:dyDescent="0.3">
      <c r="A440" s="436" t="s">
        <v>865</v>
      </c>
      <c r="B440" s="437" t="s">
        <v>699</v>
      </c>
      <c r="C440" s="437" t="s">
        <v>700</v>
      </c>
      <c r="D440" s="437" t="s">
        <v>747</v>
      </c>
      <c r="E440" s="437" t="s">
        <v>748</v>
      </c>
      <c r="F440" s="440">
        <v>92</v>
      </c>
      <c r="G440" s="440">
        <v>32752</v>
      </c>
      <c r="H440" s="440">
        <v>1.0174588381484932</v>
      </c>
      <c r="I440" s="440">
        <v>356</v>
      </c>
      <c r="J440" s="440">
        <v>87</v>
      </c>
      <c r="K440" s="440">
        <v>32190</v>
      </c>
      <c r="L440" s="440">
        <v>1</v>
      </c>
      <c r="M440" s="440">
        <v>370</v>
      </c>
      <c r="N440" s="440">
        <v>98</v>
      </c>
      <c r="O440" s="440">
        <v>36260</v>
      </c>
      <c r="P440" s="509">
        <v>1.1264367816091954</v>
      </c>
      <c r="Q440" s="441">
        <v>370</v>
      </c>
    </row>
    <row r="441" spans="1:17" ht="14.4" customHeight="1" x14ac:dyDescent="0.3">
      <c r="A441" s="436" t="s">
        <v>865</v>
      </c>
      <c r="B441" s="437" t="s">
        <v>699</v>
      </c>
      <c r="C441" s="437" t="s">
        <v>700</v>
      </c>
      <c r="D441" s="437" t="s">
        <v>749</v>
      </c>
      <c r="E441" s="437" t="s">
        <v>750</v>
      </c>
      <c r="F441" s="440"/>
      <c r="G441" s="440"/>
      <c r="H441" s="440"/>
      <c r="I441" s="440"/>
      <c r="J441" s="440"/>
      <c r="K441" s="440"/>
      <c r="L441" s="440"/>
      <c r="M441" s="440"/>
      <c r="N441" s="440">
        <v>1</v>
      </c>
      <c r="O441" s="440">
        <v>3108</v>
      </c>
      <c r="P441" s="509"/>
      <c r="Q441" s="441">
        <v>3108</v>
      </c>
    </row>
    <row r="442" spans="1:17" ht="14.4" customHeight="1" x14ac:dyDescent="0.3">
      <c r="A442" s="436" t="s">
        <v>865</v>
      </c>
      <c r="B442" s="437" t="s">
        <v>699</v>
      </c>
      <c r="C442" s="437" t="s">
        <v>700</v>
      </c>
      <c r="D442" s="437" t="s">
        <v>751</v>
      </c>
      <c r="E442" s="437" t="s">
        <v>752</v>
      </c>
      <c r="F442" s="440"/>
      <c r="G442" s="440"/>
      <c r="H442" s="440"/>
      <c r="I442" s="440"/>
      <c r="J442" s="440"/>
      <c r="K442" s="440"/>
      <c r="L442" s="440"/>
      <c r="M442" s="440"/>
      <c r="N442" s="440">
        <v>1</v>
      </c>
      <c r="O442" s="440">
        <v>12794</v>
      </c>
      <c r="P442" s="509"/>
      <c r="Q442" s="441">
        <v>12794</v>
      </c>
    </row>
    <row r="443" spans="1:17" ht="14.4" customHeight="1" x14ac:dyDescent="0.3">
      <c r="A443" s="436" t="s">
        <v>865</v>
      </c>
      <c r="B443" s="437" t="s">
        <v>699</v>
      </c>
      <c r="C443" s="437" t="s">
        <v>700</v>
      </c>
      <c r="D443" s="437" t="s">
        <v>753</v>
      </c>
      <c r="E443" s="437" t="s">
        <v>754</v>
      </c>
      <c r="F443" s="440">
        <v>15</v>
      </c>
      <c r="G443" s="440">
        <v>1575</v>
      </c>
      <c r="H443" s="440">
        <v>1.5765765765765767</v>
      </c>
      <c r="I443" s="440">
        <v>105</v>
      </c>
      <c r="J443" s="440">
        <v>9</v>
      </c>
      <c r="K443" s="440">
        <v>999</v>
      </c>
      <c r="L443" s="440">
        <v>1</v>
      </c>
      <c r="M443" s="440">
        <v>111</v>
      </c>
      <c r="N443" s="440">
        <v>6</v>
      </c>
      <c r="O443" s="440">
        <v>666</v>
      </c>
      <c r="P443" s="509">
        <v>0.66666666666666663</v>
      </c>
      <c r="Q443" s="441">
        <v>111</v>
      </c>
    </row>
    <row r="444" spans="1:17" ht="14.4" customHeight="1" x14ac:dyDescent="0.3">
      <c r="A444" s="436" t="s">
        <v>865</v>
      </c>
      <c r="B444" s="437" t="s">
        <v>699</v>
      </c>
      <c r="C444" s="437" t="s">
        <v>700</v>
      </c>
      <c r="D444" s="437" t="s">
        <v>757</v>
      </c>
      <c r="E444" s="437" t="s">
        <v>758</v>
      </c>
      <c r="F444" s="440">
        <v>6</v>
      </c>
      <c r="G444" s="440">
        <v>2778</v>
      </c>
      <c r="H444" s="440">
        <v>0.70151515151515154</v>
      </c>
      <c r="I444" s="440">
        <v>463</v>
      </c>
      <c r="J444" s="440">
        <v>8</v>
      </c>
      <c r="K444" s="440">
        <v>3960</v>
      </c>
      <c r="L444" s="440">
        <v>1</v>
      </c>
      <c r="M444" s="440">
        <v>495</v>
      </c>
      <c r="N444" s="440">
        <v>28</v>
      </c>
      <c r="O444" s="440">
        <v>13860</v>
      </c>
      <c r="P444" s="509">
        <v>3.5</v>
      </c>
      <c r="Q444" s="441">
        <v>495</v>
      </c>
    </row>
    <row r="445" spans="1:17" ht="14.4" customHeight="1" x14ac:dyDescent="0.3">
      <c r="A445" s="436" t="s">
        <v>865</v>
      </c>
      <c r="B445" s="437" t="s">
        <v>699</v>
      </c>
      <c r="C445" s="437" t="s">
        <v>700</v>
      </c>
      <c r="D445" s="437" t="s">
        <v>759</v>
      </c>
      <c r="E445" s="437" t="s">
        <v>760</v>
      </c>
      <c r="F445" s="440">
        <v>2</v>
      </c>
      <c r="G445" s="440">
        <v>2536</v>
      </c>
      <c r="H445" s="440">
        <v>0.98830865159781767</v>
      </c>
      <c r="I445" s="440">
        <v>1268</v>
      </c>
      <c r="J445" s="440">
        <v>2</v>
      </c>
      <c r="K445" s="440">
        <v>2566</v>
      </c>
      <c r="L445" s="440">
        <v>1</v>
      </c>
      <c r="M445" s="440">
        <v>1283</v>
      </c>
      <c r="N445" s="440"/>
      <c r="O445" s="440"/>
      <c r="P445" s="509"/>
      <c r="Q445" s="441"/>
    </row>
    <row r="446" spans="1:17" ht="14.4" customHeight="1" x14ac:dyDescent="0.3">
      <c r="A446" s="436" t="s">
        <v>865</v>
      </c>
      <c r="B446" s="437" t="s">
        <v>699</v>
      </c>
      <c r="C446" s="437" t="s">
        <v>700</v>
      </c>
      <c r="D446" s="437" t="s">
        <v>761</v>
      </c>
      <c r="E446" s="437" t="s">
        <v>762</v>
      </c>
      <c r="F446" s="440">
        <v>41</v>
      </c>
      <c r="G446" s="440">
        <v>17917</v>
      </c>
      <c r="H446" s="440">
        <v>1.0619369369369369</v>
      </c>
      <c r="I446" s="440">
        <v>437</v>
      </c>
      <c r="J446" s="440">
        <v>37</v>
      </c>
      <c r="K446" s="440">
        <v>16872</v>
      </c>
      <c r="L446" s="440">
        <v>1</v>
      </c>
      <c r="M446" s="440">
        <v>456</v>
      </c>
      <c r="N446" s="440">
        <v>40</v>
      </c>
      <c r="O446" s="440">
        <v>18240</v>
      </c>
      <c r="P446" s="509">
        <v>1.0810810810810811</v>
      </c>
      <c r="Q446" s="441">
        <v>456</v>
      </c>
    </row>
    <row r="447" spans="1:17" ht="14.4" customHeight="1" x14ac:dyDescent="0.3">
      <c r="A447" s="436" t="s">
        <v>865</v>
      </c>
      <c r="B447" s="437" t="s">
        <v>699</v>
      </c>
      <c r="C447" s="437" t="s">
        <v>700</v>
      </c>
      <c r="D447" s="437" t="s">
        <v>763</v>
      </c>
      <c r="E447" s="437" t="s">
        <v>764</v>
      </c>
      <c r="F447" s="440">
        <v>178</v>
      </c>
      <c r="G447" s="440">
        <v>9612</v>
      </c>
      <c r="H447" s="440">
        <v>0.82862068965517244</v>
      </c>
      <c r="I447" s="440">
        <v>54</v>
      </c>
      <c r="J447" s="440">
        <v>200</v>
      </c>
      <c r="K447" s="440">
        <v>11600</v>
      </c>
      <c r="L447" s="440">
        <v>1</v>
      </c>
      <c r="M447" s="440">
        <v>58</v>
      </c>
      <c r="N447" s="440">
        <v>135</v>
      </c>
      <c r="O447" s="440">
        <v>7830</v>
      </c>
      <c r="P447" s="509">
        <v>0.67500000000000004</v>
      </c>
      <c r="Q447" s="441">
        <v>58</v>
      </c>
    </row>
    <row r="448" spans="1:17" ht="14.4" customHeight="1" x14ac:dyDescent="0.3">
      <c r="A448" s="436" t="s">
        <v>865</v>
      </c>
      <c r="B448" s="437" t="s">
        <v>699</v>
      </c>
      <c r="C448" s="437" t="s">
        <v>700</v>
      </c>
      <c r="D448" s="437" t="s">
        <v>765</v>
      </c>
      <c r="E448" s="437" t="s">
        <v>766</v>
      </c>
      <c r="F448" s="440"/>
      <c r="G448" s="440"/>
      <c r="H448" s="440"/>
      <c r="I448" s="440"/>
      <c r="J448" s="440"/>
      <c r="K448" s="440"/>
      <c r="L448" s="440"/>
      <c r="M448" s="440"/>
      <c r="N448" s="440">
        <v>21</v>
      </c>
      <c r="O448" s="440">
        <v>45633</v>
      </c>
      <c r="P448" s="509"/>
      <c r="Q448" s="441">
        <v>2173</v>
      </c>
    </row>
    <row r="449" spans="1:17" ht="14.4" customHeight="1" x14ac:dyDescent="0.3">
      <c r="A449" s="436" t="s">
        <v>865</v>
      </c>
      <c r="B449" s="437" t="s">
        <v>699</v>
      </c>
      <c r="C449" s="437" t="s">
        <v>700</v>
      </c>
      <c r="D449" s="437" t="s">
        <v>769</v>
      </c>
      <c r="E449" s="437" t="s">
        <v>770</v>
      </c>
      <c r="F449" s="440"/>
      <c r="G449" s="440"/>
      <c r="H449" s="440"/>
      <c r="I449" s="440"/>
      <c r="J449" s="440"/>
      <c r="K449" s="440"/>
      <c r="L449" s="440"/>
      <c r="M449" s="440"/>
      <c r="N449" s="440">
        <v>1</v>
      </c>
      <c r="O449" s="440">
        <v>253</v>
      </c>
      <c r="P449" s="509"/>
      <c r="Q449" s="441">
        <v>253</v>
      </c>
    </row>
    <row r="450" spans="1:17" ht="14.4" customHeight="1" x14ac:dyDescent="0.3">
      <c r="A450" s="436" t="s">
        <v>865</v>
      </c>
      <c r="B450" s="437" t="s">
        <v>699</v>
      </c>
      <c r="C450" s="437" t="s">
        <v>700</v>
      </c>
      <c r="D450" s="437" t="s">
        <v>771</v>
      </c>
      <c r="E450" s="437" t="s">
        <v>772</v>
      </c>
      <c r="F450" s="440">
        <v>4</v>
      </c>
      <c r="G450" s="440">
        <v>676</v>
      </c>
      <c r="H450" s="440">
        <v>1.9314285714285715</v>
      </c>
      <c r="I450" s="440">
        <v>169</v>
      </c>
      <c r="J450" s="440">
        <v>2</v>
      </c>
      <c r="K450" s="440">
        <v>350</v>
      </c>
      <c r="L450" s="440">
        <v>1</v>
      </c>
      <c r="M450" s="440">
        <v>175</v>
      </c>
      <c r="N450" s="440">
        <v>10</v>
      </c>
      <c r="O450" s="440">
        <v>1760</v>
      </c>
      <c r="P450" s="509">
        <v>5.0285714285714285</v>
      </c>
      <c r="Q450" s="441">
        <v>176</v>
      </c>
    </row>
    <row r="451" spans="1:17" ht="14.4" customHeight="1" x14ac:dyDescent="0.3">
      <c r="A451" s="436" t="s">
        <v>865</v>
      </c>
      <c r="B451" s="437" t="s">
        <v>699</v>
      </c>
      <c r="C451" s="437" t="s">
        <v>700</v>
      </c>
      <c r="D451" s="437" t="s">
        <v>773</v>
      </c>
      <c r="E451" s="437" t="s">
        <v>774</v>
      </c>
      <c r="F451" s="440">
        <v>20</v>
      </c>
      <c r="G451" s="440">
        <v>1620</v>
      </c>
      <c r="H451" s="440">
        <v>0.76235294117647057</v>
      </c>
      <c r="I451" s="440">
        <v>81</v>
      </c>
      <c r="J451" s="440">
        <v>25</v>
      </c>
      <c r="K451" s="440">
        <v>2125</v>
      </c>
      <c r="L451" s="440">
        <v>1</v>
      </c>
      <c r="M451" s="440">
        <v>85</v>
      </c>
      <c r="N451" s="440">
        <v>15</v>
      </c>
      <c r="O451" s="440">
        <v>1275</v>
      </c>
      <c r="P451" s="509">
        <v>0.6</v>
      </c>
      <c r="Q451" s="441">
        <v>85</v>
      </c>
    </row>
    <row r="452" spans="1:17" ht="14.4" customHeight="1" x14ac:dyDescent="0.3">
      <c r="A452" s="436" t="s">
        <v>865</v>
      </c>
      <c r="B452" s="437" t="s">
        <v>699</v>
      </c>
      <c r="C452" s="437" t="s">
        <v>700</v>
      </c>
      <c r="D452" s="437" t="s">
        <v>777</v>
      </c>
      <c r="E452" s="437" t="s">
        <v>778</v>
      </c>
      <c r="F452" s="440"/>
      <c r="G452" s="440"/>
      <c r="H452" s="440"/>
      <c r="I452" s="440"/>
      <c r="J452" s="440"/>
      <c r="K452" s="440"/>
      <c r="L452" s="440"/>
      <c r="M452" s="440"/>
      <c r="N452" s="440">
        <v>1</v>
      </c>
      <c r="O452" s="440">
        <v>170</v>
      </c>
      <c r="P452" s="509"/>
      <c r="Q452" s="441">
        <v>170</v>
      </c>
    </row>
    <row r="453" spans="1:17" ht="14.4" customHeight="1" x14ac:dyDescent="0.3">
      <c r="A453" s="436" t="s">
        <v>865</v>
      </c>
      <c r="B453" s="437" t="s">
        <v>699</v>
      </c>
      <c r="C453" s="437" t="s">
        <v>700</v>
      </c>
      <c r="D453" s="437" t="s">
        <v>781</v>
      </c>
      <c r="E453" s="437" t="s">
        <v>782</v>
      </c>
      <c r="F453" s="440">
        <v>4</v>
      </c>
      <c r="G453" s="440">
        <v>4032</v>
      </c>
      <c r="H453" s="440">
        <v>0.9970326409495549</v>
      </c>
      <c r="I453" s="440">
        <v>1008</v>
      </c>
      <c r="J453" s="440">
        <v>4</v>
      </c>
      <c r="K453" s="440">
        <v>4044</v>
      </c>
      <c r="L453" s="440">
        <v>1</v>
      </c>
      <c r="M453" s="440">
        <v>1011</v>
      </c>
      <c r="N453" s="440">
        <v>7</v>
      </c>
      <c r="O453" s="440">
        <v>7084</v>
      </c>
      <c r="P453" s="509">
        <v>1.751730959446093</v>
      </c>
      <c r="Q453" s="441">
        <v>1012</v>
      </c>
    </row>
    <row r="454" spans="1:17" ht="14.4" customHeight="1" x14ac:dyDescent="0.3">
      <c r="A454" s="436" t="s">
        <v>865</v>
      </c>
      <c r="B454" s="437" t="s">
        <v>699</v>
      </c>
      <c r="C454" s="437" t="s">
        <v>700</v>
      </c>
      <c r="D454" s="437" t="s">
        <v>783</v>
      </c>
      <c r="E454" s="437" t="s">
        <v>784</v>
      </c>
      <c r="F454" s="440">
        <v>1</v>
      </c>
      <c r="G454" s="440">
        <v>170</v>
      </c>
      <c r="H454" s="440"/>
      <c r="I454" s="440">
        <v>170</v>
      </c>
      <c r="J454" s="440"/>
      <c r="K454" s="440"/>
      <c r="L454" s="440"/>
      <c r="M454" s="440"/>
      <c r="N454" s="440"/>
      <c r="O454" s="440"/>
      <c r="P454" s="509"/>
      <c r="Q454" s="441"/>
    </row>
    <row r="455" spans="1:17" ht="14.4" customHeight="1" x14ac:dyDescent="0.3">
      <c r="A455" s="436" t="s">
        <v>865</v>
      </c>
      <c r="B455" s="437" t="s">
        <v>699</v>
      </c>
      <c r="C455" s="437" t="s">
        <v>700</v>
      </c>
      <c r="D455" s="437" t="s">
        <v>785</v>
      </c>
      <c r="E455" s="437" t="s">
        <v>786</v>
      </c>
      <c r="F455" s="440">
        <v>9</v>
      </c>
      <c r="G455" s="440">
        <v>20376</v>
      </c>
      <c r="H455" s="440">
        <v>2.2205754141238012</v>
      </c>
      <c r="I455" s="440">
        <v>2264</v>
      </c>
      <c r="J455" s="440">
        <v>4</v>
      </c>
      <c r="K455" s="440">
        <v>9176</v>
      </c>
      <c r="L455" s="440">
        <v>1</v>
      </c>
      <c r="M455" s="440">
        <v>2294</v>
      </c>
      <c r="N455" s="440"/>
      <c r="O455" s="440"/>
      <c r="P455" s="509"/>
      <c r="Q455" s="441"/>
    </row>
    <row r="456" spans="1:17" ht="14.4" customHeight="1" x14ac:dyDescent="0.3">
      <c r="A456" s="436" t="s">
        <v>865</v>
      </c>
      <c r="B456" s="437" t="s">
        <v>699</v>
      </c>
      <c r="C456" s="437" t="s">
        <v>700</v>
      </c>
      <c r="D456" s="437" t="s">
        <v>787</v>
      </c>
      <c r="E456" s="437" t="s">
        <v>788</v>
      </c>
      <c r="F456" s="440">
        <v>3</v>
      </c>
      <c r="G456" s="440">
        <v>741</v>
      </c>
      <c r="H456" s="440">
        <v>0.35218631178707227</v>
      </c>
      <c r="I456" s="440">
        <v>247</v>
      </c>
      <c r="J456" s="440">
        <v>8</v>
      </c>
      <c r="K456" s="440">
        <v>2104</v>
      </c>
      <c r="L456" s="440">
        <v>1</v>
      </c>
      <c r="M456" s="440">
        <v>263</v>
      </c>
      <c r="N456" s="440">
        <v>13</v>
      </c>
      <c r="O456" s="440">
        <v>3432</v>
      </c>
      <c r="P456" s="509">
        <v>1.6311787072243347</v>
      </c>
      <c r="Q456" s="441">
        <v>264</v>
      </c>
    </row>
    <row r="457" spans="1:17" ht="14.4" customHeight="1" x14ac:dyDescent="0.3">
      <c r="A457" s="436" t="s">
        <v>865</v>
      </c>
      <c r="B457" s="437" t="s">
        <v>699</v>
      </c>
      <c r="C457" s="437" t="s">
        <v>700</v>
      </c>
      <c r="D457" s="437" t="s">
        <v>789</v>
      </c>
      <c r="E457" s="437" t="s">
        <v>790</v>
      </c>
      <c r="F457" s="440">
        <v>1</v>
      </c>
      <c r="G457" s="440">
        <v>2012</v>
      </c>
      <c r="H457" s="440">
        <v>0.47230046948356808</v>
      </c>
      <c r="I457" s="440">
        <v>2012</v>
      </c>
      <c r="J457" s="440">
        <v>2</v>
      </c>
      <c r="K457" s="440">
        <v>4260</v>
      </c>
      <c r="L457" s="440">
        <v>1</v>
      </c>
      <c r="M457" s="440">
        <v>2130</v>
      </c>
      <c r="N457" s="440">
        <v>28</v>
      </c>
      <c r="O457" s="440">
        <v>59668</v>
      </c>
      <c r="P457" s="509">
        <v>14.006572769953051</v>
      </c>
      <c r="Q457" s="441">
        <v>2131</v>
      </c>
    </row>
    <row r="458" spans="1:17" ht="14.4" customHeight="1" x14ac:dyDescent="0.3">
      <c r="A458" s="436" t="s">
        <v>865</v>
      </c>
      <c r="B458" s="437" t="s">
        <v>699</v>
      </c>
      <c r="C458" s="437" t="s">
        <v>700</v>
      </c>
      <c r="D458" s="437" t="s">
        <v>791</v>
      </c>
      <c r="E458" s="437" t="s">
        <v>792</v>
      </c>
      <c r="F458" s="440"/>
      <c r="G458" s="440"/>
      <c r="H458" s="440"/>
      <c r="I458" s="440"/>
      <c r="J458" s="440">
        <v>1</v>
      </c>
      <c r="K458" s="440">
        <v>242</v>
      </c>
      <c r="L458" s="440">
        <v>1</v>
      </c>
      <c r="M458" s="440">
        <v>242</v>
      </c>
      <c r="N458" s="440"/>
      <c r="O458" s="440"/>
      <c r="P458" s="509"/>
      <c r="Q458" s="441"/>
    </row>
    <row r="459" spans="1:17" ht="14.4" customHeight="1" x14ac:dyDescent="0.3">
      <c r="A459" s="436" t="s">
        <v>865</v>
      </c>
      <c r="B459" s="437" t="s">
        <v>699</v>
      </c>
      <c r="C459" s="437" t="s">
        <v>700</v>
      </c>
      <c r="D459" s="437" t="s">
        <v>798</v>
      </c>
      <c r="E459" s="437" t="s">
        <v>799</v>
      </c>
      <c r="F459" s="440"/>
      <c r="G459" s="440"/>
      <c r="H459" s="440"/>
      <c r="I459" s="440"/>
      <c r="J459" s="440"/>
      <c r="K459" s="440"/>
      <c r="L459" s="440"/>
      <c r="M459" s="440"/>
      <c r="N459" s="440">
        <v>1</v>
      </c>
      <c r="O459" s="440">
        <v>5220</v>
      </c>
      <c r="P459" s="509"/>
      <c r="Q459" s="441">
        <v>5220</v>
      </c>
    </row>
    <row r="460" spans="1:17" ht="14.4" customHeight="1" x14ac:dyDescent="0.3">
      <c r="A460" s="436" t="s">
        <v>865</v>
      </c>
      <c r="B460" s="437" t="s">
        <v>699</v>
      </c>
      <c r="C460" s="437" t="s">
        <v>700</v>
      </c>
      <c r="D460" s="437" t="s">
        <v>802</v>
      </c>
      <c r="E460" s="437" t="s">
        <v>803</v>
      </c>
      <c r="F460" s="440">
        <v>3</v>
      </c>
      <c r="G460" s="440">
        <v>807</v>
      </c>
      <c r="H460" s="440"/>
      <c r="I460" s="440">
        <v>269</v>
      </c>
      <c r="J460" s="440"/>
      <c r="K460" s="440"/>
      <c r="L460" s="440"/>
      <c r="M460" s="440"/>
      <c r="N460" s="440">
        <v>9</v>
      </c>
      <c r="O460" s="440">
        <v>2601</v>
      </c>
      <c r="P460" s="509"/>
      <c r="Q460" s="441">
        <v>289</v>
      </c>
    </row>
    <row r="461" spans="1:17" ht="14.4" customHeight="1" x14ac:dyDescent="0.3">
      <c r="A461" s="436" t="s">
        <v>865</v>
      </c>
      <c r="B461" s="437" t="s">
        <v>699</v>
      </c>
      <c r="C461" s="437" t="s">
        <v>700</v>
      </c>
      <c r="D461" s="437" t="s">
        <v>812</v>
      </c>
      <c r="E461" s="437" t="s">
        <v>813</v>
      </c>
      <c r="F461" s="440"/>
      <c r="G461" s="440"/>
      <c r="H461" s="440"/>
      <c r="I461" s="440"/>
      <c r="J461" s="440"/>
      <c r="K461" s="440"/>
      <c r="L461" s="440"/>
      <c r="M461" s="440"/>
      <c r="N461" s="440">
        <v>7</v>
      </c>
      <c r="O461" s="440">
        <v>0</v>
      </c>
      <c r="P461" s="509"/>
      <c r="Q461" s="441">
        <v>0</v>
      </c>
    </row>
    <row r="462" spans="1:17" ht="14.4" customHeight="1" x14ac:dyDescent="0.3">
      <c r="A462" s="436" t="s">
        <v>866</v>
      </c>
      <c r="B462" s="437" t="s">
        <v>699</v>
      </c>
      <c r="C462" s="437" t="s">
        <v>700</v>
      </c>
      <c r="D462" s="437" t="s">
        <v>701</v>
      </c>
      <c r="E462" s="437" t="s">
        <v>702</v>
      </c>
      <c r="F462" s="440">
        <v>2</v>
      </c>
      <c r="G462" s="440">
        <v>108</v>
      </c>
      <c r="H462" s="440">
        <v>0.15517241379310345</v>
      </c>
      <c r="I462" s="440">
        <v>54</v>
      </c>
      <c r="J462" s="440">
        <v>12</v>
      </c>
      <c r="K462" s="440">
        <v>696</v>
      </c>
      <c r="L462" s="440">
        <v>1</v>
      </c>
      <c r="M462" s="440">
        <v>58</v>
      </c>
      <c r="N462" s="440">
        <v>1</v>
      </c>
      <c r="O462" s="440">
        <v>58</v>
      </c>
      <c r="P462" s="509">
        <v>8.3333333333333329E-2</v>
      </c>
      <c r="Q462" s="441">
        <v>58</v>
      </c>
    </row>
    <row r="463" spans="1:17" ht="14.4" customHeight="1" x14ac:dyDescent="0.3">
      <c r="A463" s="436" t="s">
        <v>866</v>
      </c>
      <c r="B463" s="437" t="s">
        <v>699</v>
      </c>
      <c r="C463" s="437" t="s">
        <v>700</v>
      </c>
      <c r="D463" s="437" t="s">
        <v>711</v>
      </c>
      <c r="E463" s="437" t="s">
        <v>712</v>
      </c>
      <c r="F463" s="440">
        <v>1</v>
      </c>
      <c r="G463" s="440">
        <v>172</v>
      </c>
      <c r="H463" s="440">
        <v>0.24022346368715083</v>
      </c>
      <c r="I463" s="440">
        <v>172</v>
      </c>
      <c r="J463" s="440">
        <v>4</v>
      </c>
      <c r="K463" s="440">
        <v>716</v>
      </c>
      <c r="L463" s="440">
        <v>1</v>
      </c>
      <c r="M463" s="440">
        <v>179</v>
      </c>
      <c r="N463" s="440">
        <v>2</v>
      </c>
      <c r="O463" s="440">
        <v>360</v>
      </c>
      <c r="P463" s="509">
        <v>0.5027932960893855</v>
      </c>
      <c r="Q463" s="441">
        <v>180</v>
      </c>
    </row>
    <row r="464" spans="1:17" ht="14.4" customHeight="1" x14ac:dyDescent="0.3">
      <c r="A464" s="436" t="s">
        <v>866</v>
      </c>
      <c r="B464" s="437" t="s">
        <v>699</v>
      </c>
      <c r="C464" s="437" t="s">
        <v>700</v>
      </c>
      <c r="D464" s="437" t="s">
        <v>715</v>
      </c>
      <c r="E464" s="437" t="s">
        <v>716</v>
      </c>
      <c r="F464" s="440"/>
      <c r="G464" s="440"/>
      <c r="H464" s="440"/>
      <c r="I464" s="440"/>
      <c r="J464" s="440"/>
      <c r="K464" s="440"/>
      <c r="L464" s="440"/>
      <c r="M464" s="440"/>
      <c r="N464" s="440">
        <v>3</v>
      </c>
      <c r="O464" s="440">
        <v>1008</v>
      </c>
      <c r="P464" s="509"/>
      <c r="Q464" s="441">
        <v>336</v>
      </c>
    </row>
    <row r="465" spans="1:17" ht="14.4" customHeight="1" x14ac:dyDescent="0.3">
      <c r="A465" s="436" t="s">
        <v>866</v>
      </c>
      <c r="B465" s="437" t="s">
        <v>699</v>
      </c>
      <c r="C465" s="437" t="s">
        <v>700</v>
      </c>
      <c r="D465" s="437" t="s">
        <v>717</v>
      </c>
      <c r="E465" s="437" t="s">
        <v>718</v>
      </c>
      <c r="F465" s="440"/>
      <c r="G465" s="440"/>
      <c r="H465" s="440"/>
      <c r="I465" s="440"/>
      <c r="J465" s="440"/>
      <c r="K465" s="440"/>
      <c r="L465" s="440"/>
      <c r="M465" s="440"/>
      <c r="N465" s="440">
        <v>1</v>
      </c>
      <c r="O465" s="440">
        <v>459</v>
      </c>
      <c r="P465" s="509"/>
      <c r="Q465" s="441">
        <v>459</v>
      </c>
    </row>
    <row r="466" spans="1:17" ht="14.4" customHeight="1" x14ac:dyDescent="0.3">
      <c r="A466" s="436" t="s">
        <v>866</v>
      </c>
      <c r="B466" s="437" t="s">
        <v>699</v>
      </c>
      <c r="C466" s="437" t="s">
        <v>700</v>
      </c>
      <c r="D466" s="437" t="s">
        <v>719</v>
      </c>
      <c r="E466" s="437" t="s">
        <v>720</v>
      </c>
      <c r="F466" s="440">
        <v>7</v>
      </c>
      <c r="G466" s="440">
        <v>2387</v>
      </c>
      <c r="H466" s="440">
        <v>0.22798471824259789</v>
      </c>
      <c r="I466" s="440">
        <v>341</v>
      </c>
      <c r="J466" s="440">
        <v>30</v>
      </c>
      <c r="K466" s="440">
        <v>10470</v>
      </c>
      <c r="L466" s="440">
        <v>1</v>
      </c>
      <c r="M466" s="440">
        <v>349</v>
      </c>
      <c r="N466" s="440">
        <v>3</v>
      </c>
      <c r="O466" s="440">
        <v>1047</v>
      </c>
      <c r="P466" s="509">
        <v>0.1</v>
      </c>
      <c r="Q466" s="441">
        <v>349</v>
      </c>
    </row>
    <row r="467" spans="1:17" ht="14.4" customHeight="1" x14ac:dyDescent="0.3">
      <c r="A467" s="436" t="s">
        <v>866</v>
      </c>
      <c r="B467" s="437" t="s">
        <v>699</v>
      </c>
      <c r="C467" s="437" t="s">
        <v>700</v>
      </c>
      <c r="D467" s="437" t="s">
        <v>729</v>
      </c>
      <c r="E467" s="437" t="s">
        <v>730</v>
      </c>
      <c r="F467" s="440"/>
      <c r="G467" s="440"/>
      <c r="H467" s="440"/>
      <c r="I467" s="440"/>
      <c r="J467" s="440"/>
      <c r="K467" s="440"/>
      <c r="L467" s="440"/>
      <c r="M467" s="440"/>
      <c r="N467" s="440">
        <v>1</v>
      </c>
      <c r="O467" s="440">
        <v>49</v>
      </c>
      <c r="P467" s="509"/>
      <c r="Q467" s="441">
        <v>49</v>
      </c>
    </row>
    <row r="468" spans="1:17" ht="14.4" customHeight="1" x14ac:dyDescent="0.3">
      <c r="A468" s="436" t="s">
        <v>866</v>
      </c>
      <c r="B468" s="437" t="s">
        <v>699</v>
      </c>
      <c r="C468" s="437" t="s">
        <v>700</v>
      </c>
      <c r="D468" s="437" t="s">
        <v>745</v>
      </c>
      <c r="E468" s="437" t="s">
        <v>746</v>
      </c>
      <c r="F468" s="440">
        <v>2</v>
      </c>
      <c r="G468" s="440">
        <v>924</v>
      </c>
      <c r="H468" s="440">
        <v>0.26720647773279355</v>
      </c>
      <c r="I468" s="440">
        <v>462</v>
      </c>
      <c r="J468" s="440">
        <v>7</v>
      </c>
      <c r="K468" s="440">
        <v>3458</v>
      </c>
      <c r="L468" s="440">
        <v>1</v>
      </c>
      <c r="M468" s="440">
        <v>494</v>
      </c>
      <c r="N468" s="440">
        <v>4</v>
      </c>
      <c r="O468" s="440">
        <v>1976</v>
      </c>
      <c r="P468" s="509">
        <v>0.5714285714285714</v>
      </c>
      <c r="Q468" s="441">
        <v>494</v>
      </c>
    </row>
    <row r="469" spans="1:17" ht="14.4" customHeight="1" x14ac:dyDescent="0.3">
      <c r="A469" s="436" t="s">
        <v>866</v>
      </c>
      <c r="B469" s="437" t="s">
        <v>699</v>
      </c>
      <c r="C469" s="437" t="s">
        <v>700</v>
      </c>
      <c r="D469" s="437" t="s">
        <v>747</v>
      </c>
      <c r="E469" s="437" t="s">
        <v>748</v>
      </c>
      <c r="F469" s="440">
        <v>2</v>
      </c>
      <c r="G469" s="440">
        <v>712</v>
      </c>
      <c r="H469" s="440">
        <v>0.27490347490347489</v>
      </c>
      <c r="I469" s="440">
        <v>356</v>
      </c>
      <c r="J469" s="440">
        <v>7</v>
      </c>
      <c r="K469" s="440">
        <v>2590</v>
      </c>
      <c r="L469" s="440">
        <v>1</v>
      </c>
      <c r="M469" s="440">
        <v>370</v>
      </c>
      <c r="N469" s="440">
        <v>3</v>
      </c>
      <c r="O469" s="440">
        <v>1110</v>
      </c>
      <c r="P469" s="509">
        <v>0.42857142857142855</v>
      </c>
      <c r="Q469" s="441">
        <v>370</v>
      </c>
    </row>
    <row r="470" spans="1:17" ht="14.4" customHeight="1" x14ac:dyDescent="0.3">
      <c r="A470" s="436" t="s">
        <v>866</v>
      </c>
      <c r="B470" s="437" t="s">
        <v>699</v>
      </c>
      <c r="C470" s="437" t="s">
        <v>700</v>
      </c>
      <c r="D470" s="437" t="s">
        <v>753</v>
      </c>
      <c r="E470" s="437" t="s">
        <v>754</v>
      </c>
      <c r="F470" s="440"/>
      <c r="G470" s="440"/>
      <c r="H470" s="440"/>
      <c r="I470" s="440"/>
      <c r="J470" s="440"/>
      <c r="K470" s="440"/>
      <c r="L470" s="440"/>
      <c r="M470" s="440"/>
      <c r="N470" s="440">
        <v>2</v>
      </c>
      <c r="O470" s="440">
        <v>222</v>
      </c>
      <c r="P470" s="509"/>
      <c r="Q470" s="441">
        <v>111</v>
      </c>
    </row>
    <row r="471" spans="1:17" ht="14.4" customHeight="1" x14ac:dyDescent="0.3">
      <c r="A471" s="436" t="s">
        <v>866</v>
      </c>
      <c r="B471" s="437" t="s">
        <v>699</v>
      </c>
      <c r="C471" s="437" t="s">
        <v>700</v>
      </c>
      <c r="D471" s="437" t="s">
        <v>761</v>
      </c>
      <c r="E471" s="437" t="s">
        <v>762</v>
      </c>
      <c r="F471" s="440"/>
      <c r="G471" s="440"/>
      <c r="H471" s="440"/>
      <c r="I471" s="440"/>
      <c r="J471" s="440"/>
      <c r="K471" s="440"/>
      <c r="L471" s="440"/>
      <c r="M471" s="440"/>
      <c r="N471" s="440">
        <v>3</v>
      </c>
      <c r="O471" s="440">
        <v>1368</v>
      </c>
      <c r="P471" s="509"/>
      <c r="Q471" s="441">
        <v>456</v>
      </c>
    </row>
    <row r="472" spans="1:17" ht="14.4" customHeight="1" x14ac:dyDescent="0.3">
      <c r="A472" s="436" t="s">
        <v>866</v>
      </c>
      <c r="B472" s="437" t="s">
        <v>699</v>
      </c>
      <c r="C472" s="437" t="s">
        <v>700</v>
      </c>
      <c r="D472" s="437" t="s">
        <v>763</v>
      </c>
      <c r="E472" s="437" t="s">
        <v>764</v>
      </c>
      <c r="F472" s="440">
        <v>2</v>
      </c>
      <c r="G472" s="440">
        <v>108</v>
      </c>
      <c r="H472" s="440">
        <v>7.7586206896551727E-2</v>
      </c>
      <c r="I472" s="440">
        <v>54</v>
      </c>
      <c r="J472" s="440">
        <v>24</v>
      </c>
      <c r="K472" s="440">
        <v>1392</v>
      </c>
      <c r="L472" s="440">
        <v>1</v>
      </c>
      <c r="M472" s="440">
        <v>58</v>
      </c>
      <c r="N472" s="440">
        <v>5</v>
      </c>
      <c r="O472" s="440">
        <v>290</v>
      </c>
      <c r="P472" s="509">
        <v>0.20833333333333334</v>
      </c>
      <c r="Q472" s="441">
        <v>58</v>
      </c>
    </row>
    <row r="473" spans="1:17" ht="14.4" customHeight="1" x14ac:dyDescent="0.3">
      <c r="A473" s="436" t="s">
        <v>866</v>
      </c>
      <c r="B473" s="437" t="s">
        <v>699</v>
      </c>
      <c r="C473" s="437" t="s">
        <v>700</v>
      </c>
      <c r="D473" s="437" t="s">
        <v>765</v>
      </c>
      <c r="E473" s="437" t="s">
        <v>766</v>
      </c>
      <c r="F473" s="440"/>
      <c r="G473" s="440"/>
      <c r="H473" s="440"/>
      <c r="I473" s="440"/>
      <c r="J473" s="440">
        <v>1</v>
      </c>
      <c r="K473" s="440">
        <v>2173</v>
      </c>
      <c r="L473" s="440">
        <v>1</v>
      </c>
      <c r="M473" s="440">
        <v>2173</v>
      </c>
      <c r="N473" s="440"/>
      <c r="O473" s="440"/>
      <c r="P473" s="509"/>
      <c r="Q473" s="441"/>
    </row>
    <row r="474" spans="1:17" ht="14.4" customHeight="1" x14ac:dyDescent="0.3">
      <c r="A474" s="436" t="s">
        <v>866</v>
      </c>
      <c r="B474" s="437" t="s">
        <v>699</v>
      </c>
      <c r="C474" s="437" t="s">
        <v>700</v>
      </c>
      <c r="D474" s="437" t="s">
        <v>771</v>
      </c>
      <c r="E474" s="437" t="s">
        <v>772</v>
      </c>
      <c r="F474" s="440"/>
      <c r="G474" s="440"/>
      <c r="H474" s="440"/>
      <c r="I474" s="440"/>
      <c r="J474" s="440">
        <v>10</v>
      </c>
      <c r="K474" s="440">
        <v>1750</v>
      </c>
      <c r="L474" s="440">
        <v>1</v>
      </c>
      <c r="M474" s="440">
        <v>175</v>
      </c>
      <c r="N474" s="440"/>
      <c r="O474" s="440"/>
      <c r="P474" s="509"/>
      <c r="Q474" s="441"/>
    </row>
    <row r="475" spans="1:17" ht="14.4" customHeight="1" x14ac:dyDescent="0.3">
      <c r="A475" s="436" t="s">
        <v>866</v>
      </c>
      <c r="B475" s="437" t="s">
        <v>699</v>
      </c>
      <c r="C475" s="437" t="s">
        <v>700</v>
      </c>
      <c r="D475" s="437" t="s">
        <v>777</v>
      </c>
      <c r="E475" s="437" t="s">
        <v>778</v>
      </c>
      <c r="F475" s="440"/>
      <c r="G475" s="440"/>
      <c r="H475" s="440"/>
      <c r="I475" s="440"/>
      <c r="J475" s="440"/>
      <c r="K475" s="440"/>
      <c r="L475" s="440"/>
      <c r="M475" s="440"/>
      <c r="N475" s="440">
        <v>1</v>
      </c>
      <c r="O475" s="440">
        <v>170</v>
      </c>
      <c r="P475" s="509"/>
      <c r="Q475" s="441">
        <v>170</v>
      </c>
    </row>
    <row r="476" spans="1:17" ht="14.4" customHeight="1" x14ac:dyDescent="0.3">
      <c r="A476" s="436" t="s">
        <v>866</v>
      </c>
      <c r="B476" s="437" t="s">
        <v>699</v>
      </c>
      <c r="C476" s="437" t="s">
        <v>700</v>
      </c>
      <c r="D476" s="437" t="s">
        <v>783</v>
      </c>
      <c r="E476" s="437" t="s">
        <v>784</v>
      </c>
      <c r="F476" s="440"/>
      <c r="G476" s="440"/>
      <c r="H476" s="440"/>
      <c r="I476" s="440"/>
      <c r="J476" s="440"/>
      <c r="K476" s="440"/>
      <c r="L476" s="440"/>
      <c r="M476" s="440"/>
      <c r="N476" s="440">
        <v>1</v>
      </c>
      <c r="O476" s="440">
        <v>176</v>
      </c>
      <c r="P476" s="509"/>
      <c r="Q476" s="441">
        <v>176</v>
      </c>
    </row>
    <row r="477" spans="1:17" ht="14.4" customHeight="1" x14ac:dyDescent="0.3">
      <c r="A477" s="436" t="s">
        <v>866</v>
      </c>
      <c r="B477" s="437" t="s">
        <v>699</v>
      </c>
      <c r="C477" s="437" t="s">
        <v>700</v>
      </c>
      <c r="D477" s="437" t="s">
        <v>787</v>
      </c>
      <c r="E477" s="437" t="s">
        <v>788</v>
      </c>
      <c r="F477" s="440"/>
      <c r="G477" s="440"/>
      <c r="H477" s="440"/>
      <c r="I477" s="440"/>
      <c r="J477" s="440"/>
      <c r="K477" s="440"/>
      <c r="L477" s="440"/>
      <c r="M477" s="440"/>
      <c r="N477" s="440">
        <v>1</v>
      </c>
      <c r="O477" s="440">
        <v>264</v>
      </c>
      <c r="P477" s="509"/>
      <c r="Q477" s="441">
        <v>264</v>
      </c>
    </row>
    <row r="478" spans="1:17" ht="14.4" customHeight="1" x14ac:dyDescent="0.3">
      <c r="A478" s="436" t="s">
        <v>866</v>
      </c>
      <c r="B478" s="437" t="s">
        <v>699</v>
      </c>
      <c r="C478" s="437" t="s">
        <v>700</v>
      </c>
      <c r="D478" s="437" t="s">
        <v>789</v>
      </c>
      <c r="E478" s="437" t="s">
        <v>790</v>
      </c>
      <c r="F478" s="440">
        <v>1</v>
      </c>
      <c r="G478" s="440">
        <v>2012</v>
      </c>
      <c r="H478" s="440">
        <v>0.11807511737089202</v>
      </c>
      <c r="I478" s="440">
        <v>2012</v>
      </c>
      <c r="J478" s="440">
        <v>8</v>
      </c>
      <c r="K478" s="440">
        <v>17040</v>
      </c>
      <c r="L478" s="440">
        <v>1</v>
      </c>
      <c r="M478" s="440">
        <v>2130</v>
      </c>
      <c r="N478" s="440"/>
      <c r="O478" s="440"/>
      <c r="P478" s="509"/>
      <c r="Q478" s="441"/>
    </row>
    <row r="479" spans="1:17" ht="14.4" customHeight="1" x14ac:dyDescent="0.3">
      <c r="A479" s="436" t="s">
        <v>866</v>
      </c>
      <c r="B479" s="437" t="s">
        <v>699</v>
      </c>
      <c r="C479" s="437" t="s">
        <v>700</v>
      </c>
      <c r="D479" s="437" t="s">
        <v>802</v>
      </c>
      <c r="E479" s="437" t="s">
        <v>803</v>
      </c>
      <c r="F479" s="440"/>
      <c r="G479" s="440"/>
      <c r="H479" s="440"/>
      <c r="I479" s="440"/>
      <c r="J479" s="440">
        <v>1</v>
      </c>
      <c r="K479" s="440">
        <v>288</v>
      </c>
      <c r="L479" s="440">
        <v>1</v>
      </c>
      <c r="M479" s="440">
        <v>288</v>
      </c>
      <c r="N479" s="440"/>
      <c r="O479" s="440"/>
      <c r="P479" s="509"/>
      <c r="Q479" s="441"/>
    </row>
    <row r="480" spans="1:17" ht="14.4" customHeight="1" x14ac:dyDescent="0.3">
      <c r="A480" s="436" t="s">
        <v>866</v>
      </c>
      <c r="B480" s="437" t="s">
        <v>699</v>
      </c>
      <c r="C480" s="437" t="s">
        <v>700</v>
      </c>
      <c r="D480" s="437" t="s">
        <v>810</v>
      </c>
      <c r="E480" s="437" t="s">
        <v>811</v>
      </c>
      <c r="F480" s="440"/>
      <c r="G480" s="440"/>
      <c r="H480" s="440"/>
      <c r="I480" s="440"/>
      <c r="J480" s="440">
        <v>1</v>
      </c>
      <c r="K480" s="440">
        <v>0</v>
      </c>
      <c r="L480" s="440"/>
      <c r="M480" s="440">
        <v>0</v>
      </c>
      <c r="N480" s="440"/>
      <c r="O480" s="440"/>
      <c r="P480" s="509"/>
      <c r="Q480" s="441"/>
    </row>
    <row r="481" spans="1:17" ht="14.4" customHeight="1" x14ac:dyDescent="0.3">
      <c r="A481" s="436" t="s">
        <v>867</v>
      </c>
      <c r="B481" s="437" t="s">
        <v>699</v>
      </c>
      <c r="C481" s="437" t="s">
        <v>700</v>
      </c>
      <c r="D481" s="437" t="s">
        <v>701</v>
      </c>
      <c r="E481" s="437" t="s">
        <v>702</v>
      </c>
      <c r="F481" s="440">
        <v>4</v>
      </c>
      <c r="G481" s="440">
        <v>216</v>
      </c>
      <c r="H481" s="440"/>
      <c r="I481" s="440">
        <v>54</v>
      </c>
      <c r="J481" s="440"/>
      <c r="K481" s="440"/>
      <c r="L481" s="440"/>
      <c r="M481" s="440"/>
      <c r="N481" s="440"/>
      <c r="O481" s="440"/>
      <c r="P481" s="509"/>
      <c r="Q481" s="441"/>
    </row>
    <row r="482" spans="1:17" ht="14.4" customHeight="1" x14ac:dyDescent="0.3">
      <c r="A482" s="436" t="s">
        <v>867</v>
      </c>
      <c r="B482" s="437" t="s">
        <v>699</v>
      </c>
      <c r="C482" s="437" t="s">
        <v>700</v>
      </c>
      <c r="D482" s="437" t="s">
        <v>703</v>
      </c>
      <c r="E482" s="437" t="s">
        <v>704</v>
      </c>
      <c r="F482" s="440"/>
      <c r="G482" s="440"/>
      <c r="H482" s="440"/>
      <c r="I482" s="440"/>
      <c r="J482" s="440"/>
      <c r="K482" s="440"/>
      <c r="L482" s="440"/>
      <c r="M482" s="440"/>
      <c r="N482" s="440">
        <v>6</v>
      </c>
      <c r="O482" s="440">
        <v>786</v>
      </c>
      <c r="P482" s="509"/>
      <c r="Q482" s="441">
        <v>131</v>
      </c>
    </row>
    <row r="483" spans="1:17" ht="14.4" customHeight="1" x14ac:dyDescent="0.3">
      <c r="A483" s="436" t="s">
        <v>867</v>
      </c>
      <c r="B483" s="437" t="s">
        <v>699</v>
      </c>
      <c r="C483" s="437" t="s">
        <v>700</v>
      </c>
      <c r="D483" s="437" t="s">
        <v>711</v>
      </c>
      <c r="E483" s="437" t="s">
        <v>712</v>
      </c>
      <c r="F483" s="440"/>
      <c r="G483" s="440"/>
      <c r="H483" s="440"/>
      <c r="I483" s="440"/>
      <c r="J483" s="440"/>
      <c r="K483" s="440"/>
      <c r="L483" s="440"/>
      <c r="M483" s="440"/>
      <c r="N483" s="440">
        <v>1</v>
      </c>
      <c r="O483" s="440">
        <v>180</v>
      </c>
      <c r="P483" s="509"/>
      <c r="Q483" s="441">
        <v>180</v>
      </c>
    </row>
    <row r="484" spans="1:17" ht="14.4" customHeight="1" x14ac:dyDescent="0.3">
      <c r="A484" s="436" t="s">
        <v>867</v>
      </c>
      <c r="B484" s="437" t="s">
        <v>699</v>
      </c>
      <c r="C484" s="437" t="s">
        <v>700</v>
      </c>
      <c r="D484" s="437" t="s">
        <v>719</v>
      </c>
      <c r="E484" s="437" t="s">
        <v>720</v>
      </c>
      <c r="F484" s="440"/>
      <c r="G484" s="440"/>
      <c r="H484" s="440"/>
      <c r="I484" s="440"/>
      <c r="J484" s="440"/>
      <c r="K484" s="440"/>
      <c r="L484" s="440"/>
      <c r="M484" s="440"/>
      <c r="N484" s="440">
        <v>15</v>
      </c>
      <c r="O484" s="440">
        <v>5235</v>
      </c>
      <c r="P484" s="509"/>
      <c r="Q484" s="441">
        <v>349</v>
      </c>
    </row>
    <row r="485" spans="1:17" ht="14.4" customHeight="1" x14ac:dyDescent="0.3">
      <c r="A485" s="436" t="s">
        <v>867</v>
      </c>
      <c r="B485" s="437" t="s">
        <v>699</v>
      </c>
      <c r="C485" s="437" t="s">
        <v>700</v>
      </c>
      <c r="D485" s="437" t="s">
        <v>741</v>
      </c>
      <c r="E485" s="437" t="s">
        <v>742</v>
      </c>
      <c r="F485" s="440">
        <v>1</v>
      </c>
      <c r="G485" s="440">
        <v>285</v>
      </c>
      <c r="H485" s="440"/>
      <c r="I485" s="440">
        <v>285</v>
      </c>
      <c r="J485" s="440"/>
      <c r="K485" s="440"/>
      <c r="L485" s="440"/>
      <c r="M485" s="440"/>
      <c r="N485" s="440">
        <v>2</v>
      </c>
      <c r="O485" s="440">
        <v>610</v>
      </c>
      <c r="P485" s="509"/>
      <c r="Q485" s="441">
        <v>305</v>
      </c>
    </row>
    <row r="486" spans="1:17" ht="14.4" customHeight="1" x14ac:dyDescent="0.3">
      <c r="A486" s="436" t="s">
        <v>867</v>
      </c>
      <c r="B486" s="437" t="s">
        <v>699</v>
      </c>
      <c r="C486" s="437" t="s">
        <v>700</v>
      </c>
      <c r="D486" s="437" t="s">
        <v>745</v>
      </c>
      <c r="E486" s="437" t="s">
        <v>746</v>
      </c>
      <c r="F486" s="440">
        <v>1</v>
      </c>
      <c r="G486" s="440">
        <v>462</v>
      </c>
      <c r="H486" s="440"/>
      <c r="I486" s="440">
        <v>462</v>
      </c>
      <c r="J486" s="440"/>
      <c r="K486" s="440"/>
      <c r="L486" s="440"/>
      <c r="M486" s="440"/>
      <c r="N486" s="440">
        <v>1</v>
      </c>
      <c r="O486" s="440">
        <v>494</v>
      </c>
      <c r="P486" s="509"/>
      <c r="Q486" s="441">
        <v>494</v>
      </c>
    </row>
    <row r="487" spans="1:17" ht="14.4" customHeight="1" x14ac:dyDescent="0.3">
      <c r="A487" s="436" t="s">
        <v>867</v>
      </c>
      <c r="B487" s="437" t="s">
        <v>699</v>
      </c>
      <c r="C487" s="437" t="s">
        <v>700</v>
      </c>
      <c r="D487" s="437" t="s">
        <v>747</v>
      </c>
      <c r="E487" s="437" t="s">
        <v>748</v>
      </c>
      <c r="F487" s="440">
        <v>2</v>
      </c>
      <c r="G487" s="440">
        <v>712</v>
      </c>
      <c r="H487" s="440"/>
      <c r="I487" s="440">
        <v>356</v>
      </c>
      <c r="J487" s="440"/>
      <c r="K487" s="440"/>
      <c r="L487" s="440"/>
      <c r="M487" s="440"/>
      <c r="N487" s="440">
        <v>3</v>
      </c>
      <c r="O487" s="440">
        <v>1110</v>
      </c>
      <c r="P487" s="509"/>
      <c r="Q487" s="441">
        <v>370</v>
      </c>
    </row>
    <row r="488" spans="1:17" ht="14.4" customHeight="1" x14ac:dyDescent="0.3">
      <c r="A488" s="436" t="s">
        <v>867</v>
      </c>
      <c r="B488" s="437" t="s">
        <v>699</v>
      </c>
      <c r="C488" s="437" t="s">
        <v>700</v>
      </c>
      <c r="D488" s="437" t="s">
        <v>771</v>
      </c>
      <c r="E488" s="437" t="s">
        <v>772</v>
      </c>
      <c r="F488" s="440">
        <v>6</v>
      </c>
      <c r="G488" s="440">
        <v>1014</v>
      </c>
      <c r="H488" s="440"/>
      <c r="I488" s="440">
        <v>169</v>
      </c>
      <c r="J488" s="440"/>
      <c r="K488" s="440"/>
      <c r="L488" s="440"/>
      <c r="M488" s="440"/>
      <c r="N488" s="440">
        <v>14</v>
      </c>
      <c r="O488" s="440">
        <v>2464</v>
      </c>
      <c r="P488" s="509"/>
      <c r="Q488" s="441">
        <v>176</v>
      </c>
    </row>
    <row r="489" spans="1:17" ht="14.4" customHeight="1" x14ac:dyDescent="0.3">
      <c r="A489" s="436" t="s">
        <v>868</v>
      </c>
      <c r="B489" s="437" t="s">
        <v>699</v>
      </c>
      <c r="C489" s="437" t="s">
        <v>700</v>
      </c>
      <c r="D489" s="437" t="s">
        <v>701</v>
      </c>
      <c r="E489" s="437" t="s">
        <v>702</v>
      </c>
      <c r="F489" s="440">
        <v>82</v>
      </c>
      <c r="G489" s="440">
        <v>4428</v>
      </c>
      <c r="H489" s="440">
        <v>1.3633004926108374</v>
      </c>
      <c r="I489" s="440">
        <v>54</v>
      </c>
      <c r="J489" s="440">
        <v>56</v>
      </c>
      <c r="K489" s="440">
        <v>3248</v>
      </c>
      <c r="L489" s="440">
        <v>1</v>
      </c>
      <c r="M489" s="440">
        <v>58</v>
      </c>
      <c r="N489" s="440">
        <v>42</v>
      </c>
      <c r="O489" s="440">
        <v>2436</v>
      </c>
      <c r="P489" s="509">
        <v>0.75</v>
      </c>
      <c r="Q489" s="441">
        <v>58</v>
      </c>
    </row>
    <row r="490" spans="1:17" ht="14.4" customHeight="1" x14ac:dyDescent="0.3">
      <c r="A490" s="436" t="s">
        <v>868</v>
      </c>
      <c r="B490" s="437" t="s">
        <v>699</v>
      </c>
      <c r="C490" s="437" t="s">
        <v>700</v>
      </c>
      <c r="D490" s="437" t="s">
        <v>711</v>
      </c>
      <c r="E490" s="437" t="s">
        <v>712</v>
      </c>
      <c r="F490" s="440">
        <v>50</v>
      </c>
      <c r="G490" s="440">
        <v>8600</v>
      </c>
      <c r="H490" s="440">
        <v>3.0027932960893855</v>
      </c>
      <c r="I490" s="440">
        <v>172</v>
      </c>
      <c r="J490" s="440">
        <v>16</v>
      </c>
      <c r="K490" s="440">
        <v>2864</v>
      </c>
      <c r="L490" s="440">
        <v>1</v>
      </c>
      <c r="M490" s="440">
        <v>179</v>
      </c>
      <c r="N490" s="440">
        <v>7</v>
      </c>
      <c r="O490" s="440">
        <v>1260</v>
      </c>
      <c r="P490" s="509">
        <v>0.43994413407821231</v>
      </c>
      <c r="Q490" s="441">
        <v>180</v>
      </c>
    </row>
    <row r="491" spans="1:17" ht="14.4" customHeight="1" x14ac:dyDescent="0.3">
      <c r="A491" s="436" t="s">
        <v>868</v>
      </c>
      <c r="B491" s="437" t="s">
        <v>699</v>
      </c>
      <c r="C491" s="437" t="s">
        <v>700</v>
      </c>
      <c r="D491" s="437" t="s">
        <v>713</v>
      </c>
      <c r="E491" s="437" t="s">
        <v>714</v>
      </c>
      <c r="F491" s="440">
        <v>4</v>
      </c>
      <c r="G491" s="440">
        <v>2132</v>
      </c>
      <c r="H491" s="440"/>
      <c r="I491" s="440">
        <v>533</v>
      </c>
      <c r="J491" s="440"/>
      <c r="K491" s="440"/>
      <c r="L491" s="440"/>
      <c r="M491" s="440"/>
      <c r="N491" s="440"/>
      <c r="O491" s="440"/>
      <c r="P491" s="509"/>
      <c r="Q491" s="441"/>
    </row>
    <row r="492" spans="1:17" ht="14.4" customHeight="1" x14ac:dyDescent="0.3">
      <c r="A492" s="436" t="s">
        <v>868</v>
      </c>
      <c r="B492" s="437" t="s">
        <v>699</v>
      </c>
      <c r="C492" s="437" t="s">
        <v>700</v>
      </c>
      <c r="D492" s="437" t="s">
        <v>715</v>
      </c>
      <c r="E492" s="437" t="s">
        <v>716</v>
      </c>
      <c r="F492" s="440">
        <v>53</v>
      </c>
      <c r="G492" s="440">
        <v>17066</v>
      </c>
      <c r="H492" s="440">
        <v>2.681225451688924</v>
      </c>
      <c r="I492" s="440">
        <v>322</v>
      </c>
      <c r="J492" s="440">
        <v>19</v>
      </c>
      <c r="K492" s="440">
        <v>6365</v>
      </c>
      <c r="L492" s="440">
        <v>1</v>
      </c>
      <c r="M492" s="440">
        <v>335</v>
      </c>
      <c r="N492" s="440">
        <v>23</v>
      </c>
      <c r="O492" s="440">
        <v>7728</v>
      </c>
      <c r="P492" s="509">
        <v>1.21413982717989</v>
      </c>
      <c r="Q492" s="441">
        <v>336</v>
      </c>
    </row>
    <row r="493" spans="1:17" ht="14.4" customHeight="1" x14ac:dyDescent="0.3">
      <c r="A493" s="436" t="s">
        <v>868</v>
      </c>
      <c r="B493" s="437" t="s">
        <v>699</v>
      </c>
      <c r="C493" s="437" t="s">
        <v>700</v>
      </c>
      <c r="D493" s="437" t="s">
        <v>719</v>
      </c>
      <c r="E493" s="437" t="s">
        <v>720</v>
      </c>
      <c r="F493" s="440">
        <v>53</v>
      </c>
      <c r="G493" s="440">
        <v>18073</v>
      </c>
      <c r="H493" s="440">
        <v>5.178510028653295</v>
      </c>
      <c r="I493" s="440">
        <v>341</v>
      </c>
      <c r="J493" s="440">
        <v>10</v>
      </c>
      <c r="K493" s="440">
        <v>3490</v>
      </c>
      <c r="L493" s="440">
        <v>1</v>
      </c>
      <c r="M493" s="440">
        <v>349</v>
      </c>
      <c r="N493" s="440">
        <v>44</v>
      </c>
      <c r="O493" s="440">
        <v>15356</v>
      </c>
      <c r="P493" s="509">
        <v>4.4000000000000004</v>
      </c>
      <c r="Q493" s="441">
        <v>349</v>
      </c>
    </row>
    <row r="494" spans="1:17" ht="14.4" customHeight="1" x14ac:dyDescent="0.3">
      <c r="A494" s="436" t="s">
        <v>868</v>
      </c>
      <c r="B494" s="437" t="s">
        <v>699</v>
      </c>
      <c r="C494" s="437" t="s">
        <v>700</v>
      </c>
      <c r="D494" s="437" t="s">
        <v>741</v>
      </c>
      <c r="E494" s="437" t="s">
        <v>742</v>
      </c>
      <c r="F494" s="440">
        <v>21</v>
      </c>
      <c r="G494" s="440">
        <v>5985</v>
      </c>
      <c r="H494" s="440">
        <v>1.40625</v>
      </c>
      <c r="I494" s="440">
        <v>285</v>
      </c>
      <c r="J494" s="440">
        <v>14</v>
      </c>
      <c r="K494" s="440">
        <v>4256</v>
      </c>
      <c r="L494" s="440">
        <v>1</v>
      </c>
      <c r="M494" s="440">
        <v>304</v>
      </c>
      <c r="N494" s="440">
        <v>19</v>
      </c>
      <c r="O494" s="440">
        <v>5795</v>
      </c>
      <c r="P494" s="509">
        <v>1.3616071428571428</v>
      </c>
      <c r="Q494" s="441">
        <v>305</v>
      </c>
    </row>
    <row r="495" spans="1:17" ht="14.4" customHeight="1" x14ac:dyDescent="0.3">
      <c r="A495" s="436" t="s">
        <v>868</v>
      </c>
      <c r="B495" s="437" t="s">
        <v>699</v>
      </c>
      <c r="C495" s="437" t="s">
        <v>700</v>
      </c>
      <c r="D495" s="437" t="s">
        <v>743</v>
      </c>
      <c r="E495" s="437" t="s">
        <v>744</v>
      </c>
      <c r="F495" s="440">
        <v>1</v>
      </c>
      <c r="G495" s="440">
        <v>3505</v>
      </c>
      <c r="H495" s="440"/>
      <c r="I495" s="440">
        <v>3505</v>
      </c>
      <c r="J495" s="440"/>
      <c r="K495" s="440"/>
      <c r="L495" s="440"/>
      <c r="M495" s="440"/>
      <c r="N495" s="440"/>
      <c r="O495" s="440"/>
      <c r="P495" s="509"/>
      <c r="Q495" s="441"/>
    </row>
    <row r="496" spans="1:17" ht="14.4" customHeight="1" x14ac:dyDescent="0.3">
      <c r="A496" s="436" t="s">
        <v>868</v>
      </c>
      <c r="B496" s="437" t="s">
        <v>699</v>
      </c>
      <c r="C496" s="437" t="s">
        <v>700</v>
      </c>
      <c r="D496" s="437" t="s">
        <v>745</v>
      </c>
      <c r="E496" s="437" t="s">
        <v>746</v>
      </c>
      <c r="F496" s="440">
        <v>22</v>
      </c>
      <c r="G496" s="440">
        <v>10164</v>
      </c>
      <c r="H496" s="440">
        <v>1.714574898785425</v>
      </c>
      <c r="I496" s="440">
        <v>462</v>
      </c>
      <c r="J496" s="440">
        <v>12</v>
      </c>
      <c r="K496" s="440">
        <v>5928</v>
      </c>
      <c r="L496" s="440">
        <v>1</v>
      </c>
      <c r="M496" s="440">
        <v>494</v>
      </c>
      <c r="N496" s="440">
        <v>9</v>
      </c>
      <c r="O496" s="440">
        <v>4446</v>
      </c>
      <c r="P496" s="509">
        <v>0.75</v>
      </c>
      <c r="Q496" s="441">
        <v>494</v>
      </c>
    </row>
    <row r="497" spans="1:17" ht="14.4" customHeight="1" x14ac:dyDescent="0.3">
      <c r="A497" s="436" t="s">
        <v>868</v>
      </c>
      <c r="B497" s="437" t="s">
        <v>699</v>
      </c>
      <c r="C497" s="437" t="s">
        <v>700</v>
      </c>
      <c r="D497" s="437" t="s">
        <v>747</v>
      </c>
      <c r="E497" s="437" t="s">
        <v>748</v>
      </c>
      <c r="F497" s="440">
        <v>38</v>
      </c>
      <c r="G497" s="440">
        <v>13528</v>
      </c>
      <c r="H497" s="440">
        <v>1.5234234234234234</v>
      </c>
      <c r="I497" s="440">
        <v>356</v>
      </c>
      <c r="J497" s="440">
        <v>24</v>
      </c>
      <c r="K497" s="440">
        <v>8880</v>
      </c>
      <c r="L497" s="440">
        <v>1</v>
      </c>
      <c r="M497" s="440">
        <v>370</v>
      </c>
      <c r="N497" s="440">
        <v>23</v>
      </c>
      <c r="O497" s="440">
        <v>8510</v>
      </c>
      <c r="P497" s="509">
        <v>0.95833333333333337</v>
      </c>
      <c r="Q497" s="441">
        <v>370</v>
      </c>
    </row>
    <row r="498" spans="1:17" ht="14.4" customHeight="1" x14ac:dyDescent="0.3">
      <c r="A498" s="436" t="s">
        <v>868</v>
      </c>
      <c r="B498" s="437" t="s">
        <v>699</v>
      </c>
      <c r="C498" s="437" t="s">
        <v>700</v>
      </c>
      <c r="D498" s="437" t="s">
        <v>753</v>
      </c>
      <c r="E498" s="437" t="s">
        <v>754</v>
      </c>
      <c r="F498" s="440">
        <v>10</v>
      </c>
      <c r="G498" s="440">
        <v>1050</v>
      </c>
      <c r="H498" s="440">
        <v>1.3513513513513513</v>
      </c>
      <c r="I498" s="440">
        <v>105</v>
      </c>
      <c r="J498" s="440">
        <v>7</v>
      </c>
      <c r="K498" s="440">
        <v>777</v>
      </c>
      <c r="L498" s="440">
        <v>1</v>
      </c>
      <c r="M498" s="440">
        <v>111</v>
      </c>
      <c r="N498" s="440">
        <v>13</v>
      </c>
      <c r="O498" s="440">
        <v>1443</v>
      </c>
      <c r="P498" s="509">
        <v>1.8571428571428572</v>
      </c>
      <c r="Q498" s="441">
        <v>111</v>
      </c>
    </row>
    <row r="499" spans="1:17" ht="14.4" customHeight="1" x14ac:dyDescent="0.3">
      <c r="A499" s="436" t="s">
        <v>868</v>
      </c>
      <c r="B499" s="437" t="s">
        <v>699</v>
      </c>
      <c r="C499" s="437" t="s">
        <v>700</v>
      </c>
      <c r="D499" s="437" t="s">
        <v>755</v>
      </c>
      <c r="E499" s="437" t="s">
        <v>756</v>
      </c>
      <c r="F499" s="440"/>
      <c r="G499" s="440"/>
      <c r="H499" s="440"/>
      <c r="I499" s="440"/>
      <c r="J499" s="440">
        <v>1</v>
      </c>
      <c r="K499" s="440">
        <v>125</v>
      </c>
      <c r="L499" s="440">
        <v>1</v>
      </c>
      <c r="M499" s="440">
        <v>125</v>
      </c>
      <c r="N499" s="440"/>
      <c r="O499" s="440"/>
      <c r="P499" s="509"/>
      <c r="Q499" s="441"/>
    </row>
    <row r="500" spans="1:17" ht="14.4" customHeight="1" x14ac:dyDescent="0.3">
      <c r="A500" s="436" t="s">
        <v>868</v>
      </c>
      <c r="B500" s="437" t="s">
        <v>699</v>
      </c>
      <c r="C500" s="437" t="s">
        <v>700</v>
      </c>
      <c r="D500" s="437" t="s">
        <v>759</v>
      </c>
      <c r="E500" s="437" t="s">
        <v>760</v>
      </c>
      <c r="F500" s="440">
        <v>1</v>
      </c>
      <c r="G500" s="440">
        <v>1268</v>
      </c>
      <c r="H500" s="440"/>
      <c r="I500" s="440">
        <v>1268</v>
      </c>
      <c r="J500" s="440"/>
      <c r="K500" s="440"/>
      <c r="L500" s="440"/>
      <c r="M500" s="440"/>
      <c r="N500" s="440">
        <v>2</v>
      </c>
      <c r="O500" s="440">
        <v>2570</v>
      </c>
      <c r="P500" s="509"/>
      <c r="Q500" s="441">
        <v>1285</v>
      </c>
    </row>
    <row r="501" spans="1:17" ht="14.4" customHeight="1" x14ac:dyDescent="0.3">
      <c r="A501" s="436" t="s">
        <v>868</v>
      </c>
      <c r="B501" s="437" t="s">
        <v>699</v>
      </c>
      <c r="C501" s="437" t="s">
        <v>700</v>
      </c>
      <c r="D501" s="437" t="s">
        <v>761</v>
      </c>
      <c r="E501" s="437" t="s">
        <v>762</v>
      </c>
      <c r="F501" s="440">
        <v>47</v>
      </c>
      <c r="G501" s="440">
        <v>20539</v>
      </c>
      <c r="H501" s="440">
        <v>3.2172619047619047</v>
      </c>
      <c r="I501" s="440">
        <v>437</v>
      </c>
      <c r="J501" s="440">
        <v>14</v>
      </c>
      <c r="K501" s="440">
        <v>6384</v>
      </c>
      <c r="L501" s="440">
        <v>1</v>
      </c>
      <c r="M501" s="440">
        <v>456</v>
      </c>
      <c r="N501" s="440">
        <v>19</v>
      </c>
      <c r="O501" s="440">
        <v>8664</v>
      </c>
      <c r="P501" s="509">
        <v>1.3571428571428572</v>
      </c>
      <c r="Q501" s="441">
        <v>456</v>
      </c>
    </row>
    <row r="502" spans="1:17" ht="14.4" customHeight="1" x14ac:dyDescent="0.3">
      <c r="A502" s="436" t="s">
        <v>868</v>
      </c>
      <c r="B502" s="437" t="s">
        <v>699</v>
      </c>
      <c r="C502" s="437" t="s">
        <v>700</v>
      </c>
      <c r="D502" s="437" t="s">
        <v>763</v>
      </c>
      <c r="E502" s="437" t="s">
        <v>764</v>
      </c>
      <c r="F502" s="440"/>
      <c r="G502" s="440"/>
      <c r="H502" s="440"/>
      <c r="I502" s="440"/>
      <c r="J502" s="440">
        <v>4</v>
      </c>
      <c r="K502" s="440">
        <v>232</v>
      </c>
      <c r="L502" s="440">
        <v>1</v>
      </c>
      <c r="M502" s="440">
        <v>58</v>
      </c>
      <c r="N502" s="440"/>
      <c r="O502" s="440"/>
      <c r="P502" s="509"/>
      <c r="Q502" s="441"/>
    </row>
    <row r="503" spans="1:17" ht="14.4" customHeight="1" x14ac:dyDescent="0.3">
      <c r="A503" s="436" t="s">
        <v>868</v>
      </c>
      <c r="B503" s="437" t="s">
        <v>699</v>
      </c>
      <c r="C503" s="437" t="s">
        <v>700</v>
      </c>
      <c r="D503" s="437" t="s">
        <v>771</v>
      </c>
      <c r="E503" s="437" t="s">
        <v>772</v>
      </c>
      <c r="F503" s="440">
        <v>3</v>
      </c>
      <c r="G503" s="440">
        <v>507</v>
      </c>
      <c r="H503" s="440">
        <v>0.20693877551020409</v>
      </c>
      <c r="I503" s="440">
        <v>169</v>
      </c>
      <c r="J503" s="440">
        <v>14</v>
      </c>
      <c r="K503" s="440">
        <v>2450</v>
      </c>
      <c r="L503" s="440">
        <v>1</v>
      </c>
      <c r="M503" s="440">
        <v>175</v>
      </c>
      <c r="N503" s="440">
        <v>1</v>
      </c>
      <c r="O503" s="440">
        <v>176</v>
      </c>
      <c r="P503" s="509">
        <v>7.1836734693877552E-2</v>
      </c>
      <c r="Q503" s="441">
        <v>176</v>
      </c>
    </row>
    <row r="504" spans="1:17" ht="14.4" customHeight="1" x14ac:dyDescent="0.3">
      <c r="A504" s="436" t="s">
        <v>868</v>
      </c>
      <c r="B504" s="437" t="s">
        <v>699</v>
      </c>
      <c r="C504" s="437" t="s">
        <v>700</v>
      </c>
      <c r="D504" s="437" t="s">
        <v>781</v>
      </c>
      <c r="E504" s="437" t="s">
        <v>782</v>
      </c>
      <c r="F504" s="440">
        <v>1</v>
      </c>
      <c r="G504" s="440">
        <v>1008</v>
      </c>
      <c r="H504" s="440">
        <v>0.33234421364985162</v>
      </c>
      <c r="I504" s="440">
        <v>1008</v>
      </c>
      <c r="J504" s="440">
        <v>3</v>
      </c>
      <c r="K504" s="440">
        <v>3033</v>
      </c>
      <c r="L504" s="440">
        <v>1</v>
      </c>
      <c r="M504" s="440">
        <v>1011</v>
      </c>
      <c r="N504" s="440">
        <v>6</v>
      </c>
      <c r="O504" s="440">
        <v>6072</v>
      </c>
      <c r="P504" s="509">
        <v>2.0019782393669634</v>
      </c>
      <c r="Q504" s="441">
        <v>1012</v>
      </c>
    </row>
    <row r="505" spans="1:17" ht="14.4" customHeight="1" x14ac:dyDescent="0.3">
      <c r="A505" s="436" t="s">
        <v>868</v>
      </c>
      <c r="B505" s="437" t="s">
        <v>699</v>
      </c>
      <c r="C505" s="437" t="s">
        <v>700</v>
      </c>
      <c r="D505" s="437" t="s">
        <v>785</v>
      </c>
      <c r="E505" s="437" t="s">
        <v>786</v>
      </c>
      <c r="F505" s="440">
        <v>4</v>
      </c>
      <c r="G505" s="440">
        <v>9056</v>
      </c>
      <c r="H505" s="440"/>
      <c r="I505" s="440">
        <v>2264</v>
      </c>
      <c r="J505" s="440"/>
      <c r="K505" s="440"/>
      <c r="L505" s="440"/>
      <c r="M505" s="440"/>
      <c r="N505" s="440">
        <v>7</v>
      </c>
      <c r="O505" s="440">
        <v>16079</v>
      </c>
      <c r="P505" s="509"/>
      <c r="Q505" s="441">
        <v>2297</v>
      </c>
    </row>
    <row r="506" spans="1:17" ht="14.4" customHeight="1" x14ac:dyDescent="0.3">
      <c r="A506" s="436" t="s">
        <v>868</v>
      </c>
      <c r="B506" s="437" t="s">
        <v>699</v>
      </c>
      <c r="C506" s="437" t="s">
        <v>700</v>
      </c>
      <c r="D506" s="437" t="s">
        <v>802</v>
      </c>
      <c r="E506" s="437" t="s">
        <v>803</v>
      </c>
      <c r="F506" s="440"/>
      <c r="G506" s="440"/>
      <c r="H506" s="440"/>
      <c r="I506" s="440"/>
      <c r="J506" s="440">
        <v>1</v>
      </c>
      <c r="K506" s="440">
        <v>288</v>
      </c>
      <c r="L506" s="440">
        <v>1</v>
      </c>
      <c r="M506" s="440">
        <v>288</v>
      </c>
      <c r="N506" s="440"/>
      <c r="O506" s="440"/>
      <c r="P506" s="509"/>
      <c r="Q506" s="441"/>
    </row>
    <row r="507" spans="1:17" ht="14.4" customHeight="1" x14ac:dyDescent="0.3">
      <c r="A507" s="436" t="s">
        <v>869</v>
      </c>
      <c r="B507" s="437" t="s">
        <v>699</v>
      </c>
      <c r="C507" s="437" t="s">
        <v>700</v>
      </c>
      <c r="D507" s="437" t="s">
        <v>701</v>
      </c>
      <c r="E507" s="437" t="s">
        <v>702</v>
      </c>
      <c r="F507" s="440">
        <v>16</v>
      </c>
      <c r="G507" s="440">
        <v>864</v>
      </c>
      <c r="H507" s="440">
        <v>0.49655172413793103</v>
      </c>
      <c r="I507" s="440">
        <v>54</v>
      </c>
      <c r="J507" s="440">
        <v>30</v>
      </c>
      <c r="K507" s="440">
        <v>1740</v>
      </c>
      <c r="L507" s="440">
        <v>1</v>
      </c>
      <c r="M507" s="440">
        <v>58</v>
      </c>
      <c r="N507" s="440">
        <v>6</v>
      </c>
      <c r="O507" s="440">
        <v>348</v>
      </c>
      <c r="P507" s="509">
        <v>0.2</v>
      </c>
      <c r="Q507" s="441">
        <v>58</v>
      </c>
    </row>
    <row r="508" spans="1:17" ht="14.4" customHeight="1" x14ac:dyDescent="0.3">
      <c r="A508" s="436" t="s">
        <v>869</v>
      </c>
      <c r="B508" s="437" t="s">
        <v>699</v>
      </c>
      <c r="C508" s="437" t="s">
        <v>700</v>
      </c>
      <c r="D508" s="437" t="s">
        <v>711</v>
      </c>
      <c r="E508" s="437" t="s">
        <v>712</v>
      </c>
      <c r="F508" s="440">
        <v>5</v>
      </c>
      <c r="G508" s="440">
        <v>860</v>
      </c>
      <c r="H508" s="440">
        <v>0.43676993397663788</v>
      </c>
      <c r="I508" s="440">
        <v>172</v>
      </c>
      <c r="J508" s="440">
        <v>11</v>
      </c>
      <c r="K508" s="440">
        <v>1969</v>
      </c>
      <c r="L508" s="440">
        <v>1</v>
      </c>
      <c r="M508" s="440">
        <v>179</v>
      </c>
      <c r="N508" s="440">
        <v>8</v>
      </c>
      <c r="O508" s="440">
        <v>1440</v>
      </c>
      <c r="P508" s="509">
        <v>0.73133570340274245</v>
      </c>
      <c r="Q508" s="441">
        <v>180</v>
      </c>
    </row>
    <row r="509" spans="1:17" ht="14.4" customHeight="1" x14ac:dyDescent="0.3">
      <c r="A509" s="436" t="s">
        <v>869</v>
      </c>
      <c r="B509" s="437" t="s">
        <v>699</v>
      </c>
      <c r="C509" s="437" t="s">
        <v>700</v>
      </c>
      <c r="D509" s="437" t="s">
        <v>715</v>
      </c>
      <c r="E509" s="437" t="s">
        <v>716</v>
      </c>
      <c r="F509" s="440">
        <v>5</v>
      </c>
      <c r="G509" s="440">
        <v>1610</v>
      </c>
      <c r="H509" s="440">
        <v>1.2014925373134329</v>
      </c>
      <c r="I509" s="440">
        <v>322</v>
      </c>
      <c r="J509" s="440">
        <v>4</v>
      </c>
      <c r="K509" s="440">
        <v>1340</v>
      </c>
      <c r="L509" s="440">
        <v>1</v>
      </c>
      <c r="M509" s="440">
        <v>335</v>
      </c>
      <c r="N509" s="440">
        <v>7</v>
      </c>
      <c r="O509" s="440">
        <v>2352</v>
      </c>
      <c r="P509" s="509">
        <v>1.7552238805970148</v>
      </c>
      <c r="Q509" s="441">
        <v>336</v>
      </c>
    </row>
    <row r="510" spans="1:17" ht="14.4" customHeight="1" x14ac:dyDescent="0.3">
      <c r="A510" s="436" t="s">
        <v>869</v>
      </c>
      <c r="B510" s="437" t="s">
        <v>699</v>
      </c>
      <c r="C510" s="437" t="s">
        <v>700</v>
      </c>
      <c r="D510" s="437" t="s">
        <v>719</v>
      </c>
      <c r="E510" s="437" t="s">
        <v>720</v>
      </c>
      <c r="F510" s="440">
        <v>36</v>
      </c>
      <c r="G510" s="440">
        <v>12276</v>
      </c>
      <c r="H510" s="440">
        <v>0.45681539091281209</v>
      </c>
      <c r="I510" s="440">
        <v>341</v>
      </c>
      <c r="J510" s="440">
        <v>77</v>
      </c>
      <c r="K510" s="440">
        <v>26873</v>
      </c>
      <c r="L510" s="440">
        <v>1</v>
      </c>
      <c r="M510" s="440">
        <v>349</v>
      </c>
      <c r="N510" s="440">
        <v>48</v>
      </c>
      <c r="O510" s="440">
        <v>16752</v>
      </c>
      <c r="P510" s="509">
        <v>0.62337662337662336</v>
      </c>
      <c r="Q510" s="441">
        <v>349</v>
      </c>
    </row>
    <row r="511" spans="1:17" ht="14.4" customHeight="1" x14ac:dyDescent="0.3">
      <c r="A511" s="436" t="s">
        <v>869</v>
      </c>
      <c r="B511" s="437" t="s">
        <v>699</v>
      </c>
      <c r="C511" s="437" t="s">
        <v>700</v>
      </c>
      <c r="D511" s="437" t="s">
        <v>727</v>
      </c>
      <c r="E511" s="437" t="s">
        <v>728</v>
      </c>
      <c r="F511" s="440"/>
      <c r="G511" s="440"/>
      <c r="H511" s="440"/>
      <c r="I511" s="440"/>
      <c r="J511" s="440"/>
      <c r="K511" s="440"/>
      <c r="L511" s="440"/>
      <c r="M511" s="440"/>
      <c r="N511" s="440">
        <v>2</v>
      </c>
      <c r="O511" s="440">
        <v>234</v>
      </c>
      <c r="P511" s="509"/>
      <c r="Q511" s="441">
        <v>117</v>
      </c>
    </row>
    <row r="512" spans="1:17" ht="14.4" customHeight="1" x14ac:dyDescent="0.3">
      <c r="A512" s="436" t="s">
        <v>869</v>
      </c>
      <c r="B512" s="437" t="s">
        <v>699</v>
      </c>
      <c r="C512" s="437" t="s">
        <v>700</v>
      </c>
      <c r="D512" s="437" t="s">
        <v>731</v>
      </c>
      <c r="E512" s="437" t="s">
        <v>732</v>
      </c>
      <c r="F512" s="440"/>
      <c r="G512" s="440"/>
      <c r="H512" s="440"/>
      <c r="I512" s="440"/>
      <c r="J512" s="440">
        <v>4</v>
      </c>
      <c r="K512" s="440">
        <v>1548</v>
      </c>
      <c r="L512" s="440">
        <v>1</v>
      </c>
      <c r="M512" s="440">
        <v>387</v>
      </c>
      <c r="N512" s="440">
        <v>5</v>
      </c>
      <c r="O512" s="440">
        <v>1955</v>
      </c>
      <c r="P512" s="509">
        <v>1.2629198966408268</v>
      </c>
      <c r="Q512" s="441">
        <v>391</v>
      </c>
    </row>
    <row r="513" spans="1:17" ht="14.4" customHeight="1" x14ac:dyDescent="0.3">
      <c r="A513" s="436" t="s">
        <v>869</v>
      </c>
      <c r="B513" s="437" t="s">
        <v>699</v>
      </c>
      <c r="C513" s="437" t="s">
        <v>700</v>
      </c>
      <c r="D513" s="437" t="s">
        <v>733</v>
      </c>
      <c r="E513" s="437" t="s">
        <v>734</v>
      </c>
      <c r="F513" s="440">
        <v>1</v>
      </c>
      <c r="G513" s="440">
        <v>37</v>
      </c>
      <c r="H513" s="440">
        <v>0.32456140350877194</v>
      </c>
      <c r="I513" s="440">
        <v>37</v>
      </c>
      <c r="J513" s="440">
        <v>3</v>
      </c>
      <c r="K513" s="440">
        <v>114</v>
      </c>
      <c r="L513" s="440">
        <v>1</v>
      </c>
      <c r="M513" s="440">
        <v>38</v>
      </c>
      <c r="N513" s="440">
        <v>5</v>
      </c>
      <c r="O513" s="440">
        <v>190</v>
      </c>
      <c r="P513" s="509">
        <v>1.6666666666666667</v>
      </c>
      <c r="Q513" s="441">
        <v>38</v>
      </c>
    </row>
    <row r="514" spans="1:17" ht="14.4" customHeight="1" x14ac:dyDescent="0.3">
      <c r="A514" s="436" t="s">
        <v>869</v>
      </c>
      <c r="B514" s="437" t="s">
        <v>699</v>
      </c>
      <c r="C514" s="437" t="s">
        <v>700</v>
      </c>
      <c r="D514" s="437" t="s">
        <v>737</v>
      </c>
      <c r="E514" s="437" t="s">
        <v>738</v>
      </c>
      <c r="F514" s="440"/>
      <c r="G514" s="440"/>
      <c r="H514" s="440"/>
      <c r="I514" s="440"/>
      <c r="J514" s="440">
        <v>3</v>
      </c>
      <c r="K514" s="440">
        <v>2112</v>
      </c>
      <c r="L514" s="440">
        <v>1</v>
      </c>
      <c r="M514" s="440">
        <v>704</v>
      </c>
      <c r="N514" s="440">
        <v>4</v>
      </c>
      <c r="O514" s="440">
        <v>2820</v>
      </c>
      <c r="P514" s="509">
        <v>1.3352272727272727</v>
      </c>
      <c r="Q514" s="441">
        <v>705</v>
      </c>
    </row>
    <row r="515" spans="1:17" ht="14.4" customHeight="1" x14ac:dyDescent="0.3">
      <c r="A515" s="436" t="s">
        <v>869</v>
      </c>
      <c r="B515" s="437" t="s">
        <v>699</v>
      </c>
      <c r="C515" s="437" t="s">
        <v>700</v>
      </c>
      <c r="D515" s="437" t="s">
        <v>739</v>
      </c>
      <c r="E515" s="437" t="s">
        <v>740</v>
      </c>
      <c r="F515" s="440"/>
      <c r="G515" s="440"/>
      <c r="H515" s="440"/>
      <c r="I515" s="440"/>
      <c r="J515" s="440">
        <v>1</v>
      </c>
      <c r="K515" s="440">
        <v>147</v>
      </c>
      <c r="L515" s="440">
        <v>1</v>
      </c>
      <c r="M515" s="440">
        <v>147</v>
      </c>
      <c r="N515" s="440"/>
      <c r="O515" s="440"/>
      <c r="P515" s="509"/>
      <c r="Q515" s="441"/>
    </row>
    <row r="516" spans="1:17" ht="14.4" customHeight="1" x14ac:dyDescent="0.3">
      <c r="A516" s="436" t="s">
        <v>869</v>
      </c>
      <c r="B516" s="437" t="s">
        <v>699</v>
      </c>
      <c r="C516" s="437" t="s">
        <v>700</v>
      </c>
      <c r="D516" s="437" t="s">
        <v>741</v>
      </c>
      <c r="E516" s="437" t="s">
        <v>742</v>
      </c>
      <c r="F516" s="440">
        <v>1</v>
      </c>
      <c r="G516" s="440">
        <v>285</v>
      </c>
      <c r="H516" s="440">
        <v>0.9375</v>
      </c>
      <c r="I516" s="440">
        <v>285</v>
      </c>
      <c r="J516" s="440">
        <v>1</v>
      </c>
      <c r="K516" s="440">
        <v>304</v>
      </c>
      <c r="L516" s="440">
        <v>1</v>
      </c>
      <c r="M516" s="440">
        <v>304</v>
      </c>
      <c r="N516" s="440">
        <v>2</v>
      </c>
      <c r="O516" s="440">
        <v>610</v>
      </c>
      <c r="P516" s="509">
        <v>2.0065789473684212</v>
      </c>
      <c r="Q516" s="441">
        <v>305</v>
      </c>
    </row>
    <row r="517" spans="1:17" ht="14.4" customHeight="1" x14ac:dyDescent="0.3">
      <c r="A517" s="436" t="s">
        <v>869</v>
      </c>
      <c r="B517" s="437" t="s">
        <v>699</v>
      </c>
      <c r="C517" s="437" t="s">
        <v>700</v>
      </c>
      <c r="D517" s="437" t="s">
        <v>743</v>
      </c>
      <c r="E517" s="437" t="s">
        <v>744</v>
      </c>
      <c r="F517" s="440">
        <v>1</v>
      </c>
      <c r="G517" s="440">
        <v>3505</v>
      </c>
      <c r="H517" s="440"/>
      <c r="I517" s="440">
        <v>3505</v>
      </c>
      <c r="J517" s="440"/>
      <c r="K517" s="440"/>
      <c r="L517" s="440"/>
      <c r="M517" s="440"/>
      <c r="N517" s="440"/>
      <c r="O517" s="440"/>
      <c r="P517" s="509"/>
      <c r="Q517" s="441"/>
    </row>
    <row r="518" spans="1:17" ht="14.4" customHeight="1" x14ac:dyDescent="0.3">
      <c r="A518" s="436" t="s">
        <v>869</v>
      </c>
      <c r="B518" s="437" t="s">
        <v>699</v>
      </c>
      <c r="C518" s="437" t="s">
        <v>700</v>
      </c>
      <c r="D518" s="437" t="s">
        <v>745</v>
      </c>
      <c r="E518" s="437" t="s">
        <v>746</v>
      </c>
      <c r="F518" s="440">
        <v>9</v>
      </c>
      <c r="G518" s="440">
        <v>4158</v>
      </c>
      <c r="H518" s="440">
        <v>0.56113360323886641</v>
      </c>
      <c r="I518" s="440">
        <v>462</v>
      </c>
      <c r="J518" s="440">
        <v>15</v>
      </c>
      <c r="K518" s="440">
        <v>7410</v>
      </c>
      <c r="L518" s="440">
        <v>1</v>
      </c>
      <c r="M518" s="440">
        <v>494</v>
      </c>
      <c r="N518" s="440">
        <v>6</v>
      </c>
      <c r="O518" s="440">
        <v>2964</v>
      </c>
      <c r="P518" s="509">
        <v>0.4</v>
      </c>
      <c r="Q518" s="441">
        <v>494</v>
      </c>
    </row>
    <row r="519" spans="1:17" ht="14.4" customHeight="1" x14ac:dyDescent="0.3">
      <c r="A519" s="436" t="s">
        <v>869</v>
      </c>
      <c r="B519" s="437" t="s">
        <v>699</v>
      </c>
      <c r="C519" s="437" t="s">
        <v>700</v>
      </c>
      <c r="D519" s="437" t="s">
        <v>747</v>
      </c>
      <c r="E519" s="437" t="s">
        <v>748</v>
      </c>
      <c r="F519" s="440">
        <v>11</v>
      </c>
      <c r="G519" s="440">
        <v>3916</v>
      </c>
      <c r="H519" s="440">
        <v>0.7055855855855856</v>
      </c>
      <c r="I519" s="440">
        <v>356</v>
      </c>
      <c r="J519" s="440">
        <v>15</v>
      </c>
      <c r="K519" s="440">
        <v>5550</v>
      </c>
      <c r="L519" s="440">
        <v>1</v>
      </c>
      <c r="M519" s="440">
        <v>370</v>
      </c>
      <c r="N519" s="440">
        <v>6</v>
      </c>
      <c r="O519" s="440">
        <v>2220</v>
      </c>
      <c r="P519" s="509">
        <v>0.4</v>
      </c>
      <c r="Q519" s="441">
        <v>370</v>
      </c>
    </row>
    <row r="520" spans="1:17" ht="14.4" customHeight="1" x14ac:dyDescent="0.3">
      <c r="A520" s="436" t="s">
        <v>869</v>
      </c>
      <c r="B520" s="437" t="s">
        <v>699</v>
      </c>
      <c r="C520" s="437" t="s">
        <v>700</v>
      </c>
      <c r="D520" s="437" t="s">
        <v>751</v>
      </c>
      <c r="E520" s="437" t="s">
        <v>752</v>
      </c>
      <c r="F520" s="440"/>
      <c r="G520" s="440"/>
      <c r="H520" s="440"/>
      <c r="I520" s="440"/>
      <c r="J520" s="440">
        <v>1</v>
      </c>
      <c r="K520" s="440">
        <v>12793</v>
      </c>
      <c r="L520" s="440">
        <v>1</v>
      </c>
      <c r="M520" s="440">
        <v>12793</v>
      </c>
      <c r="N520" s="440"/>
      <c r="O520" s="440"/>
      <c r="P520" s="509"/>
      <c r="Q520" s="441"/>
    </row>
    <row r="521" spans="1:17" ht="14.4" customHeight="1" x14ac:dyDescent="0.3">
      <c r="A521" s="436" t="s">
        <v>869</v>
      </c>
      <c r="B521" s="437" t="s">
        <v>699</v>
      </c>
      <c r="C521" s="437" t="s">
        <v>700</v>
      </c>
      <c r="D521" s="437" t="s">
        <v>753</v>
      </c>
      <c r="E521" s="437" t="s">
        <v>754</v>
      </c>
      <c r="F521" s="440"/>
      <c r="G521" s="440"/>
      <c r="H521" s="440"/>
      <c r="I521" s="440"/>
      <c r="J521" s="440">
        <v>1</v>
      </c>
      <c r="K521" s="440">
        <v>111</v>
      </c>
      <c r="L521" s="440">
        <v>1</v>
      </c>
      <c r="M521" s="440">
        <v>111</v>
      </c>
      <c r="N521" s="440"/>
      <c r="O521" s="440"/>
      <c r="P521" s="509"/>
      <c r="Q521" s="441"/>
    </row>
    <row r="522" spans="1:17" ht="14.4" customHeight="1" x14ac:dyDescent="0.3">
      <c r="A522" s="436" t="s">
        <v>869</v>
      </c>
      <c r="B522" s="437" t="s">
        <v>699</v>
      </c>
      <c r="C522" s="437" t="s">
        <v>700</v>
      </c>
      <c r="D522" s="437" t="s">
        <v>757</v>
      </c>
      <c r="E522" s="437" t="s">
        <v>758</v>
      </c>
      <c r="F522" s="440"/>
      <c r="G522" s="440"/>
      <c r="H522" s="440"/>
      <c r="I522" s="440"/>
      <c r="J522" s="440">
        <v>4</v>
      </c>
      <c r="K522" s="440">
        <v>1980</v>
      </c>
      <c r="L522" s="440">
        <v>1</v>
      </c>
      <c r="M522" s="440">
        <v>495</v>
      </c>
      <c r="N522" s="440">
        <v>4</v>
      </c>
      <c r="O522" s="440">
        <v>1980</v>
      </c>
      <c r="P522" s="509">
        <v>1</v>
      </c>
      <c r="Q522" s="441">
        <v>495</v>
      </c>
    </row>
    <row r="523" spans="1:17" ht="14.4" customHeight="1" x14ac:dyDescent="0.3">
      <c r="A523" s="436" t="s">
        <v>869</v>
      </c>
      <c r="B523" s="437" t="s">
        <v>699</v>
      </c>
      <c r="C523" s="437" t="s">
        <v>700</v>
      </c>
      <c r="D523" s="437" t="s">
        <v>761</v>
      </c>
      <c r="E523" s="437" t="s">
        <v>762</v>
      </c>
      <c r="F523" s="440">
        <v>3</v>
      </c>
      <c r="G523" s="440">
        <v>1311</v>
      </c>
      <c r="H523" s="440">
        <v>0.95833333333333337</v>
      </c>
      <c r="I523" s="440">
        <v>437</v>
      </c>
      <c r="J523" s="440">
        <v>3</v>
      </c>
      <c r="K523" s="440">
        <v>1368</v>
      </c>
      <c r="L523" s="440">
        <v>1</v>
      </c>
      <c r="M523" s="440">
        <v>456</v>
      </c>
      <c r="N523" s="440">
        <v>4</v>
      </c>
      <c r="O523" s="440">
        <v>1824</v>
      </c>
      <c r="P523" s="509">
        <v>1.3333333333333333</v>
      </c>
      <c r="Q523" s="441">
        <v>456</v>
      </c>
    </row>
    <row r="524" spans="1:17" ht="14.4" customHeight="1" x14ac:dyDescent="0.3">
      <c r="A524" s="436" t="s">
        <v>869</v>
      </c>
      <c r="B524" s="437" t="s">
        <v>699</v>
      </c>
      <c r="C524" s="437" t="s">
        <v>700</v>
      </c>
      <c r="D524" s="437" t="s">
        <v>763</v>
      </c>
      <c r="E524" s="437" t="s">
        <v>764</v>
      </c>
      <c r="F524" s="440">
        <v>14</v>
      </c>
      <c r="G524" s="440">
        <v>756</v>
      </c>
      <c r="H524" s="440">
        <v>1.3034482758620689</v>
      </c>
      <c r="I524" s="440">
        <v>54</v>
      </c>
      <c r="J524" s="440">
        <v>10</v>
      </c>
      <c r="K524" s="440">
        <v>580</v>
      </c>
      <c r="L524" s="440">
        <v>1</v>
      </c>
      <c r="M524" s="440">
        <v>58</v>
      </c>
      <c r="N524" s="440">
        <v>8</v>
      </c>
      <c r="O524" s="440">
        <v>464</v>
      </c>
      <c r="P524" s="509">
        <v>0.8</v>
      </c>
      <c r="Q524" s="441">
        <v>58</v>
      </c>
    </row>
    <row r="525" spans="1:17" ht="14.4" customHeight="1" x14ac:dyDescent="0.3">
      <c r="A525" s="436" t="s">
        <v>869</v>
      </c>
      <c r="B525" s="437" t="s">
        <v>699</v>
      </c>
      <c r="C525" s="437" t="s">
        <v>700</v>
      </c>
      <c r="D525" s="437" t="s">
        <v>765</v>
      </c>
      <c r="E525" s="437" t="s">
        <v>766</v>
      </c>
      <c r="F525" s="440"/>
      <c r="G525" s="440"/>
      <c r="H525" s="440"/>
      <c r="I525" s="440"/>
      <c r="J525" s="440">
        <v>1</v>
      </c>
      <c r="K525" s="440">
        <v>2173</v>
      </c>
      <c r="L525" s="440">
        <v>1</v>
      </c>
      <c r="M525" s="440">
        <v>2173</v>
      </c>
      <c r="N525" s="440"/>
      <c r="O525" s="440"/>
      <c r="P525" s="509"/>
      <c r="Q525" s="441"/>
    </row>
    <row r="526" spans="1:17" ht="14.4" customHeight="1" x14ac:dyDescent="0.3">
      <c r="A526" s="436" t="s">
        <v>869</v>
      </c>
      <c r="B526" s="437" t="s">
        <v>699</v>
      </c>
      <c r="C526" s="437" t="s">
        <v>700</v>
      </c>
      <c r="D526" s="437" t="s">
        <v>771</v>
      </c>
      <c r="E526" s="437" t="s">
        <v>772</v>
      </c>
      <c r="F526" s="440">
        <v>24</v>
      </c>
      <c r="G526" s="440">
        <v>4056</v>
      </c>
      <c r="H526" s="440">
        <v>1.4485714285714286</v>
      </c>
      <c r="I526" s="440">
        <v>169</v>
      </c>
      <c r="J526" s="440">
        <v>16</v>
      </c>
      <c r="K526" s="440">
        <v>2800</v>
      </c>
      <c r="L526" s="440">
        <v>1</v>
      </c>
      <c r="M526" s="440">
        <v>175</v>
      </c>
      <c r="N526" s="440">
        <v>2</v>
      </c>
      <c r="O526" s="440">
        <v>352</v>
      </c>
      <c r="P526" s="509">
        <v>0.12571428571428572</v>
      </c>
      <c r="Q526" s="441">
        <v>176</v>
      </c>
    </row>
    <row r="527" spans="1:17" ht="14.4" customHeight="1" x14ac:dyDescent="0.3">
      <c r="A527" s="436" t="s">
        <v>869</v>
      </c>
      <c r="B527" s="437" t="s">
        <v>699</v>
      </c>
      <c r="C527" s="437" t="s">
        <v>700</v>
      </c>
      <c r="D527" s="437" t="s">
        <v>773</v>
      </c>
      <c r="E527" s="437" t="s">
        <v>774</v>
      </c>
      <c r="F527" s="440">
        <v>2</v>
      </c>
      <c r="G527" s="440">
        <v>162</v>
      </c>
      <c r="H527" s="440">
        <v>8.2864450127877243E-2</v>
      </c>
      <c r="I527" s="440">
        <v>81</v>
      </c>
      <c r="J527" s="440">
        <v>23</v>
      </c>
      <c r="K527" s="440">
        <v>1955</v>
      </c>
      <c r="L527" s="440">
        <v>1</v>
      </c>
      <c r="M527" s="440">
        <v>85</v>
      </c>
      <c r="N527" s="440">
        <v>19</v>
      </c>
      <c r="O527" s="440">
        <v>1615</v>
      </c>
      <c r="P527" s="509">
        <v>0.82608695652173914</v>
      </c>
      <c r="Q527" s="441">
        <v>85</v>
      </c>
    </row>
    <row r="528" spans="1:17" ht="14.4" customHeight="1" x14ac:dyDescent="0.3">
      <c r="A528" s="436" t="s">
        <v>869</v>
      </c>
      <c r="B528" s="437" t="s">
        <v>699</v>
      </c>
      <c r="C528" s="437" t="s">
        <v>700</v>
      </c>
      <c r="D528" s="437" t="s">
        <v>777</v>
      </c>
      <c r="E528" s="437" t="s">
        <v>778</v>
      </c>
      <c r="F528" s="440">
        <v>2</v>
      </c>
      <c r="G528" s="440">
        <v>326</v>
      </c>
      <c r="H528" s="440"/>
      <c r="I528" s="440">
        <v>163</v>
      </c>
      <c r="J528" s="440"/>
      <c r="K528" s="440"/>
      <c r="L528" s="440"/>
      <c r="M528" s="440"/>
      <c r="N528" s="440"/>
      <c r="O528" s="440"/>
      <c r="P528" s="509"/>
      <c r="Q528" s="441"/>
    </row>
    <row r="529" spans="1:17" ht="14.4" customHeight="1" x14ac:dyDescent="0.3">
      <c r="A529" s="436" t="s">
        <v>869</v>
      </c>
      <c r="B529" s="437" t="s">
        <v>699</v>
      </c>
      <c r="C529" s="437" t="s">
        <v>700</v>
      </c>
      <c r="D529" s="437" t="s">
        <v>779</v>
      </c>
      <c r="E529" s="437" t="s">
        <v>780</v>
      </c>
      <c r="F529" s="440"/>
      <c r="G529" s="440"/>
      <c r="H529" s="440"/>
      <c r="I529" s="440"/>
      <c r="J529" s="440">
        <v>2</v>
      </c>
      <c r="K529" s="440">
        <v>58</v>
      </c>
      <c r="L529" s="440">
        <v>1</v>
      </c>
      <c r="M529" s="440">
        <v>29</v>
      </c>
      <c r="N529" s="440">
        <v>3</v>
      </c>
      <c r="O529" s="440">
        <v>87</v>
      </c>
      <c r="P529" s="509">
        <v>1.5</v>
      </c>
      <c r="Q529" s="441">
        <v>29</v>
      </c>
    </row>
    <row r="530" spans="1:17" ht="14.4" customHeight="1" x14ac:dyDescent="0.3">
      <c r="A530" s="436" t="s">
        <v>869</v>
      </c>
      <c r="B530" s="437" t="s">
        <v>699</v>
      </c>
      <c r="C530" s="437" t="s">
        <v>700</v>
      </c>
      <c r="D530" s="437" t="s">
        <v>783</v>
      </c>
      <c r="E530" s="437" t="s">
        <v>784</v>
      </c>
      <c r="F530" s="440"/>
      <c r="G530" s="440"/>
      <c r="H530" s="440"/>
      <c r="I530" s="440"/>
      <c r="J530" s="440">
        <v>1</v>
      </c>
      <c r="K530" s="440">
        <v>176</v>
      </c>
      <c r="L530" s="440">
        <v>1</v>
      </c>
      <c r="M530" s="440">
        <v>176</v>
      </c>
      <c r="N530" s="440"/>
      <c r="O530" s="440"/>
      <c r="P530" s="509"/>
      <c r="Q530" s="441"/>
    </row>
    <row r="531" spans="1:17" ht="14.4" customHeight="1" x14ac:dyDescent="0.3">
      <c r="A531" s="436" t="s">
        <v>869</v>
      </c>
      <c r="B531" s="437" t="s">
        <v>699</v>
      </c>
      <c r="C531" s="437" t="s">
        <v>700</v>
      </c>
      <c r="D531" s="437" t="s">
        <v>787</v>
      </c>
      <c r="E531" s="437" t="s">
        <v>788</v>
      </c>
      <c r="F531" s="440">
        <v>1</v>
      </c>
      <c r="G531" s="440">
        <v>247</v>
      </c>
      <c r="H531" s="440">
        <v>0.23479087452471484</v>
      </c>
      <c r="I531" s="440">
        <v>247</v>
      </c>
      <c r="J531" s="440">
        <v>4</v>
      </c>
      <c r="K531" s="440">
        <v>1052</v>
      </c>
      <c r="L531" s="440">
        <v>1</v>
      </c>
      <c r="M531" s="440">
        <v>263</v>
      </c>
      <c r="N531" s="440">
        <v>8</v>
      </c>
      <c r="O531" s="440">
        <v>2112</v>
      </c>
      <c r="P531" s="509">
        <v>2.0076045627376424</v>
      </c>
      <c r="Q531" s="441">
        <v>264</v>
      </c>
    </row>
    <row r="532" spans="1:17" ht="14.4" customHeight="1" x14ac:dyDescent="0.3">
      <c r="A532" s="436" t="s">
        <v>869</v>
      </c>
      <c r="B532" s="437" t="s">
        <v>699</v>
      </c>
      <c r="C532" s="437" t="s">
        <v>700</v>
      </c>
      <c r="D532" s="437" t="s">
        <v>789</v>
      </c>
      <c r="E532" s="437" t="s">
        <v>790</v>
      </c>
      <c r="F532" s="440">
        <v>6</v>
      </c>
      <c r="G532" s="440">
        <v>12072</v>
      </c>
      <c r="H532" s="440">
        <v>0.56676056338028169</v>
      </c>
      <c r="I532" s="440">
        <v>2012</v>
      </c>
      <c r="J532" s="440">
        <v>10</v>
      </c>
      <c r="K532" s="440">
        <v>21300</v>
      </c>
      <c r="L532" s="440">
        <v>1</v>
      </c>
      <c r="M532" s="440">
        <v>2130</v>
      </c>
      <c r="N532" s="440"/>
      <c r="O532" s="440"/>
      <c r="P532" s="509"/>
      <c r="Q532" s="441"/>
    </row>
    <row r="533" spans="1:17" ht="14.4" customHeight="1" x14ac:dyDescent="0.3">
      <c r="A533" s="436" t="s">
        <v>869</v>
      </c>
      <c r="B533" s="437" t="s">
        <v>699</v>
      </c>
      <c r="C533" s="437" t="s">
        <v>700</v>
      </c>
      <c r="D533" s="437" t="s">
        <v>793</v>
      </c>
      <c r="E533" s="437" t="s">
        <v>794</v>
      </c>
      <c r="F533" s="440">
        <v>1</v>
      </c>
      <c r="G533" s="440">
        <v>418</v>
      </c>
      <c r="H533" s="440"/>
      <c r="I533" s="440">
        <v>418</v>
      </c>
      <c r="J533" s="440"/>
      <c r="K533" s="440"/>
      <c r="L533" s="440"/>
      <c r="M533" s="440"/>
      <c r="N533" s="440"/>
      <c r="O533" s="440"/>
      <c r="P533" s="509"/>
      <c r="Q533" s="441"/>
    </row>
    <row r="534" spans="1:17" ht="14.4" customHeight="1" x14ac:dyDescent="0.3">
      <c r="A534" s="436" t="s">
        <v>869</v>
      </c>
      <c r="B534" s="437" t="s">
        <v>699</v>
      </c>
      <c r="C534" s="437" t="s">
        <v>700</v>
      </c>
      <c r="D534" s="437" t="s">
        <v>802</v>
      </c>
      <c r="E534" s="437" t="s">
        <v>803</v>
      </c>
      <c r="F534" s="440">
        <v>1</v>
      </c>
      <c r="G534" s="440">
        <v>269</v>
      </c>
      <c r="H534" s="440">
        <v>0.31134259259259262</v>
      </c>
      <c r="I534" s="440">
        <v>269</v>
      </c>
      <c r="J534" s="440">
        <v>3</v>
      </c>
      <c r="K534" s="440">
        <v>864</v>
      </c>
      <c r="L534" s="440">
        <v>1</v>
      </c>
      <c r="M534" s="440">
        <v>288</v>
      </c>
      <c r="N534" s="440"/>
      <c r="O534" s="440"/>
      <c r="P534" s="509"/>
      <c r="Q534" s="441"/>
    </row>
    <row r="535" spans="1:17" ht="14.4" customHeight="1" x14ac:dyDescent="0.3">
      <c r="A535" s="436" t="s">
        <v>869</v>
      </c>
      <c r="B535" s="437" t="s">
        <v>699</v>
      </c>
      <c r="C535" s="437" t="s">
        <v>700</v>
      </c>
      <c r="D535" s="437" t="s">
        <v>804</v>
      </c>
      <c r="E535" s="437" t="s">
        <v>805</v>
      </c>
      <c r="F535" s="440">
        <v>1</v>
      </c>
      <c r="G535" s="440">
        <v>1050</v>
      </c>
      <c r="H535" s="440"/>
      <c r="I535" s="440">
        <v>1050</v>
      </c>
      <c r="J535" s="440"/>
      <c r="K535" s="440"/>
      <c r="L535" s="440"/>
      <c r="M535" s="440"/>
      <c r="N535" s="440"/>
      <c r="O535" s="440"/>
      <c r="P535" s="509"/>
      <c r="Q535" s="441"/>
    </row>
    <row r="536" spans="1:17" ht="14.4" customHeight="1" x14ac:dyDescent="0.3">
      <c r="A536" s="436" t="s">
        <v>870</v>
      </c>
      <c r="B536" s="437" t="s">
        <v>699</v>
      </c>
      <c r="C536" s="437" t="s">
        <v>700</v>
      </c>
      <c r="D536" s="437" t="s">
        <v>729</v>
      </c>
      <c r="E536" s="437" t="s">
        <v>730</v>
      </c>
      <c r="F536" s="440"/>
      <c r="G536" s="440"/>
      <c r="H536" s="440"/>
      <c r="I536" s="440"/>
      <c r="J536" s="440">
        <v>1</v>
      </c>
      <c r="K536" s="440">
        <v>49</v>
      </c>
      <c r="L536" s="440">
        <v>1</v>
      </c>
      <c r="M536" s="440">
        <v>49</v>
      </c>
      <c r="N536" s="440">
        <v>1</v>
      </c>
      <c r="O536" s="440">
        <v>49</v>
      </c>
      <c r="P536" s="509">
        <v>1</v>
      </c>
      <c r="Q536" s="441">
        <v>49</v>
      </c>
    </row>
    <row r="537" spans="1:17" ht="14.4" customHeight="1" x14ac:dyDescent="0.3">
      <c r="A537" s="436" t="s">
        <v>870</v>
      </c>
      <c r="B537" s="437" t="s">
        <v>699</v>
      </c>
      <c r="C537" s="437" t="s">
        <v>700</v>
      </c>
      <c r="D537" s="437" t="s">
        <v>773</v>
      </c>
      <c r="E537" s="437" t="s">
        <v>774</v>
      </c>
      <c r="F537" s="440"/>
      <c r="G537" s="440"/>
      <c r="H537" s="440"/>
      <c r="I537" s="440"/>
      <c r="J537" s="440">
        <v>4</v>
      </c>
      <c r="K537" s="440">
        <v>340</v>
      </c>
      <c r="L537" s="440">
        <v>1</v>
      </c>
      <c r="M537" s="440">
        <v>85</v>
      </c>
      <c r="N537" s="440">
        <v>4</v>
      </c>
      <c r="O537" s="440">
        <v>340</v>
      </c>
      <c r="P537" s="509">
        <v>1</v>
      </c>
      <c r="Q537" s="441">
        <v>85</v>
      </c>
    </row>
    <row r="538" spans="1:17" ht="14.4" customHeight="1" x14ac:dyDescent="0.3">
      <c r="A538" s="436" t="s">
        <v>870</v>
      </c>
      <c r="B538" s="437" t="s">
        <v>699</v>
      </c>
      <c r="C538" s="437" t="s">
        <v>700</v>
      </c>
      <c r="D538" s="437" t="s">
        <v>783</v>
      </c>
      <c r="E538" s="437" t="s">
        <v>784</v>
      </c>
      <c r="F538" s="440"/>
      <c r="G538" s="440"/>
      <c r="H538" s="440"/>
      <c r="I538" s="440"/>
      <c r="J538" s="440">
        <v>1</v>
      </c>
      <c r="K538" s="440">
        <v>176</v>
      </c>
      <c r="L538" s="440">
        <v>1</v>
      </c>
      <c r="M538" s="440">
        <v>176</v>
      </c>
      <c r="N538" s="440"/>
      <c r="O538" s="440"/>
      <c r="P538" s="509"/>
      <c r="Q538" s="441"/>
    </row>
    <row r="539" spans="1:17" ht="14.4" customHeight="1" x14ac:dyDescent="0.3">
      <c r="A539" s="436" t="s">
        <v>870</v>
      </c>
      <c r="B539" s="437" t="s">
        <v>699</v>
      </c>
      <c r="C539" s="437" t="s">
        <v>700</v>
      </c>
      <c r="D539" s="437" t="s">
        <v>787</v>
      </c>
      <c r="E539" s="437" t="s">
        <v>788</v>
      </c>
      <c r="F539" s="440"/>
      <c r="G539" s="440"/>
      <c r="H539" s="440"/>
      <c r="I539" s="440"/>
      <c r="J539" s="440">
        <v>1</v>
      </c>
      <c r="K539" s="440">
        <v>263</v>
      </c>
      <c r="L539" s="440">
        <v>1</v>
      </c>
      <c r="M539" s="440">
        <v>263</v>
      </c>
      <c r="N539" s="440">
        <v>1</v>
      </c>
      <c r="O539" s="440">
        <v>264</v>
      </c>
      <c r="P539" s="509">
        <v>1.0038022813688212</v>
      </c>
      <c r="Q539" s="441">
        <v>264</v>
      </c>
    </row>
    <row r="540" spans="1:17" ht="14.4" customHeight="1" x14ac:dyDescent="0.3">
      <c r="A540" s="436" t="s">
        <v>871</v>
      </c>
      <c r="B540" s="437" t="s">
        <v>699</v>
      </c>
      <c r="C540" s="437" t="s">
        <v>700</v>
      </c>
      <c r="D540" s="437" t="s">
        <v>857</v>
      </c>
      <c r="E540" s="437" t="s">
        <v>858</v>
      </c>
      <c r="F540" s="440"/>
      <c r="G540" s="440"/>
      <c r="H540" s="440"/>
      <c r="I540" s="440"/>
      <c r="J540" s="440"/>
      <c r="K540" s="440"/>
      <c r="L540" s="440"/>
      <c r="M540" s="440"/>
      <c r="N540" s="440">
        <v>1</v>
      </c>
      <c r="O540" s="440">
        <v>2229</v>
      </c>
      <c r="P540" s="509"/>
      <c r="Q540" s="441">
        <v>2229</v>
      </c>
    </row>
    <row r="541" spans="1:17" ht="14.4" customHeight="1" x14ac:dyDescent="0.3">
      <c r="A541" s="436" t="s">
        <v>871</v>
      </c>
      <c r="B541" s="437" t="s">
        <v>699</v>
      </c>
      <c r="C541" s="437" t="s">
        <v>700</v>
      </c>
      <c r="D541" s="437" t="s">
        <v>701</v>
      </c>
      <c r="E541" s="437" t="s">
        <v>702</v>
      </c>
      <c r="F541" s="440">
        <v>84</v>
      </c>
      <c r="G541" s="440">
        <v>4536</v>
      </c>
      <c r="H541" s="440">
        <v>0.62068965517241381</v>
      </c>
      <c r="I541" s="440">
        <v>54</v>
      </c>
      <c r="J541" s="440">
        <v>126</v>
      </c>
      <c r="K541" s="440">
        <v>7308</v>
      </c>
      <c r="L541" s="440">
        <v>1</v>
      </c>
      <c r="M541" s="440">
        <v>58</v>
      </c>
      <c r="N541" s="440">
        <v>86</v>
      </c>
      <c r="O541" s="440">
        <v>4988</v>
      </c>
      <c r="P541" s="509">
        <v>0.68253968253968256</v>
      </c>
      <c r="Q541" s="441">
        <v>58</v>
      </c>
    </row>
    <row r="542" spans="1:17" ht="14.4" customHeight="1" x14ac:dyDescent="0.3">
      <c r="A542" s="436" t="s">
        <v>871</v>
      </c>
      <c r="B542" s="437" t="s">
        <v>699</v>
      </c>
      <c r="C542" s="437" t="s">
        <v>700</v>
      </c>
      <c r="D542" s="437" t="s">
        <v>703</v>
      </c>
      <c r="E542" s="437" t="s">
        <v>704</v>
      </c>
      <c r="F542" s="440">
        <v>8</v>
      </c>
      <c r="G542" s="440">
        <v>984</v>
      </c>
      <c r="H542" s="440">
        <v>0.23473282442748092</v>
      </c>
      <c r="I542" s="440">
        <v>123</v>
      </c>
      <c r="J542" s="440">
        <v>32</v>
      </c>
      <c r="K542" s="440">
        <v>4192</v>
      </c>
      <c r="L542" s="440">
        <v>1</v>
      </c>
      <c r="M542" s="440">
        <v>131</v>
      </c>
      <c r="N542" s="440">
        <v>25</v>
      </c>
      <c r="O542" s="440">
        <v>3275</v>
      </c>
      <c r="P542" s="509">
        <v>0.78125</v>
      </c>
      <c r="Q542" s="441">
        <v>131</v>
      </c>
    </row>
    <row r="543" spans="1:17" ht="14.4" customHeight="1" x14ac:dyDescent="0.3">
      <c r="A543" s="436" t="s">
        <v>871</v>
      </c>
      <c r="B543" s="437" t="s">
        <v>699</v>
      </c>
      <c r="C543" s="437" t="s">
        <v>700</v>
      </c>
      <c r="D543" s="437" t="s">
        <v>709</v>
      </c>
      <c r="E543" s="437" t="s">
        <v>710</v>
      </c>
      <c r="F543" s="440"/>
      <c r="G543" s="440"/>
      <c r="H543" s="440"/>
      <c r="I543" s="440"/>
      <c r="J543" s="440">
        <v>5</v>
      </c>
      <c r="K543" s="440">
        <v>2035</v>
      </c>
      <c r="L543" s="440">
        <v>1</v>
      </c>
      <c r="M543" s="440">
        <v>407</v>
      </c>
      <c r="N543" s="440"/>
      <c r="O543" s="440"/>
      <c r="P543" s="509"/>
      <c r="Q543" s="441"/>
    </row>
    <row r="544" spans="1:17" ht="14.4" customHeight="1" x14ac:dyDescent="0.3">
      <c r="A544" s="436" t="s">
        <v>871</v>
      </c>
      <c r="B544" s="437" t="s">
        <v>699</v>
      </c>
      <c r="C544" s="437" t="s">
        <v>700</v>
      </c>
      <c r="D544" s="437" t="s">
        <v>711</v>
      </c>
      <c r="E544" s="437" t="s">
        <v>712</v>
      </c>
      <c r="F544" s="440">
        <v>14</v>
      </c>
      <c r="G544" s="440">
        <v>2408</v>
      </c>
      <c r="H544" s="440">
        <v>6.7262569832402237</v>
      </c>
      <c r="I544" s="440">
        <v>172</v>
      </c>
      <c r="J544" s="440">
        <v>2</v>
      </c>
      <c r="K544" s="440">
        <v>358</v>
      </c>
      <c r="L544" s="440">
        <v>1</v>
      </c>
      <c r="M544" s="440">
        <v>179</v>
      </c>
      <c r="N544" s="440">
        <v>2</v>
      </c>
      <c r="O544" s="440">
        <v>360</v>
      </c>
      <c r="P544" s="509">
        <v>1.005586592178771</v>
      </c>
      <c r="Q544" s="441">
        <v>180</v>
      </c>
    </row>
    <row r="545" spans="1:17" ht="14.4" customHeight="1" x14ac:dyDescent="0.3">
      <c r="A545" s="436" t="s">
        <v>871</v>
      </c>
      <c r="B545" s="437" t="s">
        <v>699</v>
      </c>
      <c r="C545" s="437" t="s">
        <v>700</v>
      </c>
      <c r="D545" s="437" t="s">
        <v>715</v>
      </c>
      <c r="E545" s="437" t="s">
        <v>716</v>
      </c>
      <c r="F545" s="440">
        <v>4</v>
      </c>
      <c r="G545" s="440">
        <v>1288</v>
      </c>
      <c r="H545" s="440"/>
      <c r="I545" s="440">
        <v>322</v>
      </c>
      <c r="J545" s="440"/>
      <c r="K545" s="440"/>
      <c r="L545" s="440"/>
      <c r="M545" s="440"/>
      <c r="N545" s="440">
        <v>7</v>
      </c>
      <c r="O545" s="440">
        <v>2352</v>
      </c>
      <c r="P545" s="509"/>
      <c r="Q545" s="441">
        <v>336</v>
      </c>
    </row>
    <row r="546" spans="1:17" ht="14.4" customHeight="1" x14ac:dyDescent="0.3">
      <c r="A546" s="436" t="s">
        <v>871</v>
      </c>
      <c r="B546" s="437" t="s">
        <v>699</v>
      </c>
      <c r="C546" s="437" t="s">
        <v>700</v>
      </c>
      <c r="D546" s="437" t="s">
        <v>719</v>
      </c>
      <c r="E546" s="437" t="s">
        <v>720</v>
      </c>
      <c r="F546" s="440">
        <v>11</v>
      </c>
      <c r="G546" s="440">
        <v>3751</v>
      </c>
      <c r="H546" s="440">
        <v>0.38385182153090464</v>
      </c>
      <c r="I546" s="440">
        <v>341</v>
      </c>
      <c r="J546" s="440">
        <v>28</v>
      </c>
      <c r="K546" s="440">
        <v>9772</v>
      </c>
      <c r="L546" s="440">
        <v>1</v>
      </c>
      <c r="M546" s="440">
        <v>349</v>
      </c>
      <c r="N546" s="440">
        <v>35</v>
      </c>
      <c r="O546" s="440">
        <v>12215</v>
      </c>
      <c r="P546" s="509">
        <v>1.25</v>
      </c>
      <c r="Q546" s="441">
        <v>349</v>
      </c>
    </row>
    <row r="547" spans="1:17" ht="14.4" customHeight="1" x14ac:dyDescent="0.3">
      <c r="A547" s="436" t="s">
        <v>871</v>
      </c>
      <c r="B547" s="437" t="s">
        <v>699</v>
      </c>
      <c r="C547" s="437" t="s">
        <v>700</v>
      </c>
      <c r="D547" s="437" t="s">
        <v>725</v>
      </c>
      <c r="E547" s="437" t="s">
        <v>726</v>
      </c>
      <c r="F547" s="440"/>
      <c r="G547" s="440"/>
      <c r="H547" s="440"/>
      <c r="I547" s="440"/>
      <c r="J547" s="440">
        <v>1</v>
      </c>
      <c r="K547" s="440">
        <v>6226</v>
      </c>
      <c r="L547" s="440">
        <v>1</v>
      </c>
      <c r="M547" s="440">
        <v>6226</v>
      </c>
      <c r="N547" s="440"/>
      <c r="O547" s="440"/>
      <c r="P547" s="509"/>
      <c r="Q547" s="441"/>
    </row>
    <row r="548" spans="1:17" ht="14.4" customHeight="1" x14ac:dyDescent="0.3">
      <c r="A548" s="436" t="s">
        <v>871</v>
      </c>
      <c r="B548" s="437" t="s">
        <v>699</v>
      </c>
      <c r="C548" s="437" t="s">
        <v>700</v>
      </c>
      <c r="D548" s="437" t="s">
        <v>727</v>
      </c>
      <c r="E548" s="437" t="s">
        <v>728</v>
      </c>
      <c r="F548" s="440"/>
      <c r="G548" s="440"/>
      <c r="H548" s="440"/>
      <c r="I548" s="440"/>
      <c r="J548" s="440">
        <v>4</v>
      </c>
      <c r="K548" s="440">
        <v>468</v>
      </c>
      <c r="L548" s="440">
        <v>1</v>
      </c>
      <c r="M548" s="440">
        <v>117</v>
      </c>
      <c r="N548" s="440"/>
      <c r="O548" s="440"/>
      <c r="P548" s="509"/>
      <c r="Q548" s="441"/>
    </row>
    <row r="549" spans="1:17" ht="14.4" customHeight="1" x14ac:dyDescent="0.3">
      <c r="A549" s="436" t="s">
        <v>871</v>
      </c>
      <c r="B549" s="437" t="s">
        <v>699</v>
      </c>
      <c r="C549" s="437" t="s">
        <v>700</v>
      </c>
      <c r="D549" s="437" t="s">
        <v>733</v>
      </c>
      <c r="E549" s="437" t="s">
        <v>734</v>
      </c>
      <c r="F549" s="440"/>
      <c r="G549" s="440"/>
      <c r="H549" s="440"/>
      <c r="I549" s="440"/>
      <c r="J549" s="440">
        <v>4</v>
      </c>
      <c r="K549" s="440">
        <v>152</v>
      </c>
      <c r="L549" s="440">
        <v>1</v>
      </c>
      <c r="M549" s="440">
        <v>38</v>
      </c>
      <c r="N549" s="440"/>
      <c r="O549" s="440"/>
      <c r="P549" s="509"/>
      <c r="Q549" s="441"/>
    </row>
    <row r="550" spans="1:17" ht="14.4" customHeight="1" x14ac:dyDescent="0.3">
      <c r="A550" s="436" t="s">
        <v>871</v>
      </c>
      <c r="B550" s="437" t="s">
        <v>699</v>
      </c>
      <c r="C550" s="437" t="s">
        <v>700</v>
      </c>
      <c r="D550" s="437" t="s">
        <v>737</v>
      </c>
      <c r="E550" s="437" t="s">
        <v>738</v>
      </c>
      <c r="F550" s="440"/>
      <c r="G550" s="440"/>
      <c r="H550" s="440"/>
      <c r="I550" s="440"/>
      <c r="J550" s="440">
        <v>1</v>
      </c>
      <c r="K550" s="440">
        <v>704</v>
      </c>
      <c r="L550" s="440">
        <v>1</v>
      </c>
      <c r="M550" s="440">
        <v>704</v>
      </c>
      <c r="N550" s="440">
        <v>1</v>
      </c>
      <c r="O550" s="440">
        <v>705</v>
      </c>
      <c r="P550" s="509">
        <v>1.0014204545454546</v>
      </c>
      <c r="Q550" s="441">
        <v>705</v>
      </c>
    </row>
    <row r="551" spans="1:17" ht="14.4" customHeight="1" x14ac:dyDescent="0.3">
      <c r="A551" s="436" t="s">
        <v>871</v>
      </c>
      <c r="B551" s="437" t="s">
        <v>699</v>
      </c>
      <c r="C551" s="437" t="s">
        <v>700</v>
      </c>
      <c r="D551" s="437" t="s">
        <v>741</v>
      </c>
      <c r="E551" s="437" t="s">
        <v>742</v>
      </c>
      <c r="F551" s="440">
        <v>47</v>
      </c>
      <c r="G551" s="440">
        <v>13395</v>
      </c>
      <c r="H551" s="440">
        <v>0.6884765625</v>
      </c>
      <c r="I551" s="440">
        <v>285</v>
      </c>
      <c r="J551" s="440">
        <v>64</v>
      </c>
      <c r="K551" s="440">
        <v>19456</v>
      </c>
      <c r="L551" s="440">
        <v>1</v>
      </c>
      <c r="M551" s="440">
        <v>304</v>
      </c>
      <c r="N551" s="440">
        <v>64</v>
      </c>
      <c r="O551" s="440">
        <v>19520</v>
      </c>
      <c r="P551" s="509">
        <v>1.0032894736842106</v>
      </c>
      <c r="Q551" s="441">
        <v>305</v>
      </c>
    </row>
    <row r="552" spans="1:17" ht="14.4" customHeight="1" x14ac:dyDescent="0.3">
      <c r="A552" s="436" t="s">
        <v>871</v>
      </c>
      <c r="B552" s="437" t="s">
        <v>699</v>
      </c>
      <c r="C552" s="437" t="s">
        <v>700</v>
      </c>
      <c r="D552" s="437" t="s">
        <v>745</v>
      </c>
      <c r="E552" s="437" t="s">
        <v>746</v>
      </c>
      <c r="F552" s="440">
        <v>11</v>
      </c>
      <c r="G552" s="440">
        <v>5082</v>
      </c>
      <c r="H552" s="440">
        <v>0.60514408192426772</v>
      </c>
      <c r="I552" s="440">
        <v>462</v>
      </c>
      <c r="J552" s="440">
        <v>17</v>
      </c>
      <c r="K552" s="440">
        <v>8398</v>
      </c>
      <c r="L552" s="440">
        <v>1</v>
      </c>
      <c r="M552" s="440">
        <v>494</v>
      </c>
      <c r="N552" s="440">
        <v>25</v>
      </c>
      <c r="O552" s="440">
        <v>12350</v>
      </c>
      <c r="P552" s="509">
        <v>1.4705882352941178</v>
      </c>
      <c r="Q552" s="441">
        <v>494</v>
      </c>
    </row>
    <row r="553" spans="1:17" ht="14.4" customHeight="1" x14ac:dyDescent="0.3">
      <c r="A553" s="436" t="s">
        <v>871</v>
      </c>
      <c r="B553" s="437" t="s">
        <v>699</v>
      </c>
      <c r="C553" s="437" t="s">
        <v>700</v>
      </c>
      <c r="D553" s="437" t="s">
        <v>747</v>
      </c>
      <c r="E553" s="437" t="s">
        <v>748</v>
      </c>
      <c r="F553" s="440">
        <v>54</v>
      </c>
      <c r="G553" s="440">
        <v>19224</v>
      </c>
      <c r="H553" s="440">
        <v>0.67476307476307473</v>
      </c>
      <c r="I553" s="440">
        <v>356</v>
      </c>
      <c r="J553" s="440">
        <v>77</v>
      </c>
      <c r="K553" s="440">
        <v>28490</v>
      </c>
      <c r="L553" s="440">
        <v>1</v>
      </c>
      <c r="M553" s="440">
        <v>370</v>
      </c>
      <c r="N553" s="440">
        <v>81</v>
      </c>
      <c r="O553" s="440">
        <v>29970</v>
      </c>
      <c r="P553" s="509">
        <v>1.051948051948052</v>
      </c>
      <c r="Q553" s="441">
        <v>370</v>
      </c>
    </row>
    <row r="554" spans="1:17" ht="14.4" customHeight="1" x14ac:dyDescent="0.3">
      <c r="A554" s="436" t="s">
        <v>871</v>
      </c>
      <c r="B554" s="437" t="s">
        <v>699</v>
      </c>
      <c r="C554" s="437" t="s">
        <v>700</v>
      </c>
      <c r="D554" s="437" t="s">
        <v>753</v>
      </c>
      <c r="E554" s="437" t="s">
        <v>754</v>
      </c>
      <c r="F554" s="440"/>
      <c r="G554" s="440"/>
      <c r="H554" s="440"/>
      <c r="I554" s="440"/>
      <c r="J554" s="440"/>
      <c r="K554" s="440"/>
      <c r="L554" s="440"/>
      <c r="M554" s="440"/>
      <c r="N554" s="440">
        <v>6</v>
      </c>
      <c r="O554" s="440">
        <v>666</v>
      </c>
      <c r="P554" s="509"/>
      <c r="Q554" s="441">
        <v>111</v>
      </c>
    </row>
    <row r="555" spans="1:17" ht="14.4" customHeight="1" x14ac:dyDescent="0.3">
      <c r="A555" s="436" t="s">
        <v>871</v>
      </c>
      <c r="B555" s="437" t="s">
        <v>699</v>
      </c>
      <c r="C555" s="437" t="s">
        <v>700</v>
      </c>
      <c r="D555" s="437" t="s">
        <v>757</v>
      </c>
      <c r="E555" s="437" t="s">
        <v>758</v>
      </c>
      <c r="F555" s="440"/>
      <c r="G555" s="440"/>
      <c r="H555" s="440"/>
      <c r="I555" s="440"/>
      <c r="J555" s="440">
        <v>9</v>
      </c>
      <c r="K555" s="440">
        <v>4455</v>
      </c>
      <c r="L555" s="440">
        <v>1</v>
      </c>
      <c r="M555" s="440">
        <v>495</v>
      </c>
      <c r="N555" s="440">
        <v>1</v>
      </c>
      <c r="O555" s="440">
        <v>495</v>
      </c>
      <c r="P555" s="509">
        <v>0.1111111111111111</v>
      </c>
      <c r="Q555" s="441">
        <v>495</v>
      </c>
    </row>
    <row r="556" spans="1:17" ht="14.4" customHeight="1" x14ac:dyDescent="0.3">
      <c r="A556" s="436" t="s">
        <v>871</v>
      </c>
      <c r="B556" s="437" t="s">
        <v>699</v>
      </c>
      <c r="C556" s="437" t="s">
        <v>700</v>
      </c>
      <c r="D556" s="437" t="s">
        <v>761</v>
      </c>
      <c r="E556" s="437" t="s">
        <v>762</v>
      </c>
      <c r="F556" s="440">
        <v>2</v>
      </c>
      <c r="G556" s="440">
        <v>874</v>
      </c>
      <c r="H556" s="440">
        <v>1.9166666666666667</v>
      </c>
      <c r="I556" s="440">
        <v>437</v>
      </c>
      <c r="J556" s="440">
        <v>1</v>
      </c>
      <c r="K556" s="440">
        <v>456</v>
      </c>
      <c r="L556" s="440">
        <v>1</v>
      </c>
      <c r="M556" s="440">
        <v>456</v>
      </c>
      <c r="N556" s="440">
        <v>4</v>
      </c>
      <c r="O556" s="440">
        <v>1824</v>
      </c>
      <c r="P556" s="509">
        <v>4</v>
      </c>
      <c r="Q556" s="441">
        <v>456</v>
      </c>
    </row>
    <row r="557" spans="1:17" ht="14.4" customHeight="1" x14ac:dyDescent="0.3">
      <c r="A557" s="436" t="s">
        <v>871</v>
      </c>
      <c r="B557" s="437" t="s">
        <v>699</v>
      </c>
      <c r="C557" s="437" t="s">
        <v>700</v>
      </c>
      <c r="D557" s="437" t="s">
        <v>763</v>
      </c>
      <c r="E557" s="437" t="s">
        <v>764</v>
      </c>
      <c r="F557" s="440">
        <v>32</v>
      </c>
      <c r="G557" s="440">
        <v>1728</v>
      </c>
      <c r="H557" s="440">
        <v>0.99310344827586206</v>
      </c>
      <c r="I557" s="440">
        <v>54</v>
      </c>
      <c r="J557" s="440">
        <v>30</v>
      </c>
      <c r="K557" s="440">
        <v>1740</v>
      </c>
      <c r="L557" s="440">
        <v>1</v>
      </c>
      <c r="M557" s="440">
        <v>58</v>
      </c>
      <c r="N557" s="440">
        <v>7</v>
      </c>
      <c r="O557" s="440">
        <v>406</v>
      </c>
      <c r="P557" s="509">
        <v>0.23333333333333334</v>
      </c>
      <c r="Q557" s="441">
        <v>58</v>
      </c>
    </row>
    <row r="558" spans="1:17" ht="14.4" customHeight="1" x14ac:dyDescent="0.3">
      <c r="A558" s="436" t="s">
        <v>871</v>
      </c>
      <c r="B558" s="437" t="s">
        <v>699</v>
      </c>
      <c r="C558" s="437" t="s">
        <v>700</v>
      </c>
      <c r="D558" s="437" t="s">
        <v>767</v>
      </c>
      <c r="E558" s="437" t="s">
        <v>768</v>
      </c>
      <c r="F558" s="440"/>
      <c r="G558" s="440"/>
      <c r="H558" s="440"/>
      <c r="I558" s="440"/>
      <c r="J558" s="440"/>
      <c r="K558" s="440"/>
      <c r="L558" s="440"/>
      <c r="M558" s="440"/>
      <c r="N558" s="440">
        <v>4</v>
      </c>
      <c r="O558" s="440">
        <v>39048</v>
      </c>
      <c r="P558" s="509"/>
      <c r="Q558" s="441">
        <v>9762</v>
      </c>
    </row>
    <row r="559" spans="1:17" ht="14.4" customHeight="1" x14ac:dyDescent="0.3">
      <c r="A559" s="436" t="s">
        <v>871</v>
      </c>
      <c r="B559" s="437" t="s">
        <v>699</v>
      </c>
      <c r="C559" s="437" t="s">
        <v>700</v>
      </c>
      <c r="D559" s="437" t="s">
        <v>771</v>
      </c>
      <c r="E559" s="437" t="s">
        <v>772</v>
      </c>
      <c r="F559" s="440">
        <v>45</v>
      </c>
      <c r="G559" s="440">
        <v>7605</v>
      </c>
      <c r="H559" s="440">
        <v>0.42605042016806721</v>
      </c>
      <c r="I559" s="440">
        <v>169</v>
      </c>
      <c r="J559" s="440">
        <v>102</v>
      </c>
      <c r="K559" s="440">
        <v>17850</v>
      </c>
      <c r="L559" s="440">
        <v>1</v>
      </c>
      <c r="M559" s="440">
        <v>175</v>
      </c>
      <c r="N559" s="440">
        <v>225</v>
      </c>
      <c r="O559" s="440">
        <v>39600</v>
      </c>
      <c r="P559" s="509">
        <v>2.2184873949579833</v>
      </c>
      <c r="Q559" s="441">
        <v>176</v>
      </c>
    </row>
    <row r="560" spans="1:17" ht="14.4" customHeight="1" x14ac:dyDescent="0.3">
      <c r="A560" s="436" t="s">
        <v>871</v>
      </c>
      <c r="B560" s="437" t="s">
        <v>699</v>
      </c>
      <c r="C560" s="437" t="s">
        <v>700</v>
      </c>
      <c r="D560" s="437" t="s">
        <v>773</v>
      </c>
      <c r="E560" s="437" t="s">
        <v>774</v>
      </c>
      <c r="F560" s="440"/>
      <c r="G560" s="440"/>
      <c r="H560" s="440"/>
      <c r="I560" s="440"/>
      <c r="J560" s="440"/>
      <c r="K560" s="440"/>
      <c r="L560" s="440"/>
      <c r="M560" s="440"/>
      <c r="N560" s="440">
        <v>4</v>
      </c>
      <c r="O560" s="440">
        <v>340</v>
      </c>
      <c r="P560" s="509"/>
      <c r="Q560" s="441">
        <v>85</v>
      </c>
    </row>
    <row r="561" spans="1:17" ht="14.4" customHeight="1" x14ac:dyDescent="0.3">
      <c r="A561" s="436" t="s">
        <v>871</v>
      </c>
      <c r="B561" s="437" t="s">
        <v>699</v>
      </c>
      <c r="C561" s="437" t="s">
        <v>700</v>
      </c>
      <c r="D561" s="437" t="s">
        <v>775</v>
      </c>
      <c r="E561" s="437" t="s">
        <v>776</v>
      </c>
      <c r="F561" s="440"/>
      <c r="G561" s="440"/>
      <c r="H561" s="440"/>
      <c r="I561" s="440"/>
      <c r="J561" s="440">
        <v>3</v>
      </c>
      <c r="K561" s="440">
        <v>534</v>
      </c>
      <c r="L561" s="440">
        <v>1</v>
      </c>
      <c r="M561" s="440">
        <v>178</v>
      </c>
      <c r="N561" s="440"/>
      <c r="O561" s="440"/>
      <c r="P561" s="509"/>
      <c r="Q561" s="441"/>
    </row>
    <row r="562" spans="1:17" ht="14.4" customHeight="1" x14ac:dyDescent="0.3">
      <c r="A562" s="436" t="s">
        <v>871</v>
      </c>
      <c r="B562" s="437" t="s">
        <v>699</v>
      </c>
      <c r="C562" s="437" t="s">
        <v>700</v>
      </c>
      <c r="D562" s="437" t="s">
        <v>777</v>
      </c>
      <c r="E562" s="437" t="s">
        <v>778</v>
      </c>
      <c r="F562" s="440">
        <v>2</v>
      </c>
      <c r="G562" s="440">
        <v>326</v>
      </c>
      <c r="H562" s="440"/>
      <c r="I562" s="440">
        <v>163</v>
      </c>
      <c r="J562" s="440"/>
      <c r="K562" s="440"/>
      <c r="L562" s="440"/>
      <c r="M562" s="440"/>
      <c r="N562" s="440">
        <v>4</v>
      </c>
      <c r="O562" s="440">
        <v>680</v>
      </c>
      <c r="P562" s="509"/>
      <c r="Q562" s="441">
        <v>170</v>
      </c>
    </row>
    <row r="563" spans="1:17" ht="14.4" customHeight="1" x14ac:dyDescent="0.3">
      <c r="A563" s="436" t="s">
        <v>871</v>
      </c>
      <c r="B563" s="437" t="s">
        <v>699</v>
      </c>
      <c r="C563" s="437" t="s">
        <v>700</v>
      </c>
      <c r="D563" s="437" t="s">
        <v>781</v>
      </c>
      <c r="E563" s="437" t="s">
        <v>782</v>
      </c>
      <c r="F563" s="440"/>
      <c r="G563" s="440"/>
      <c r="H563" s="440"/>
      <c r="I563" s="440"/>
      <c r="J563" s="440"/>
      <c r="K563" s="440"/>
      <c r="L563" s="440"/>
      <c r="M563" s="440"/>
      <c r="N563" s="440">
        <v>3</v>
      </c>
      <c r="O563" s="440">
        <v>3036</v>
      </c>
      <c r="P563" s="509"/>
      <c r="Q563" s="441">
        <v>1012</v>
      </c>
    </row>
    <row r="564" spans="1:17" ht="14.4" customHeight="1" x14ac:dyDescent="0.3">
      <c r="A564" s="436" t="s">
        <v>871</v>
      </c>
      <c r="B564" s="437" t="s">
        <v>699</v>
      </c>
      <c r="C564" s="437" t="s">
        <v>700</v>
      </c>
      <c r="D564" s="437" t="s">
        <v>783</v>
      </c>
      <c r="E564" s="437" t="s">
        <v>784</v>
      </c>
      <c r="F564" s="440"/>
      <c r="G564" s="440"/>
      <c r="H564" s="440"/>
      <c r="I564" s="440"/>
      <c r="J564" s="440">
        <v>1</v>
      </c>
      <c r="K564" s="440">
        <v>176</v>
      </c>
      <c r="L564" s="440">
        <v>1</v>
      </c>
      <c r="M564" s="440">
        <v>176</v>
      </c>
      <c r="N564" s="440"/>
      <c r="O564" s="440"/>
      <c r="P564" s="509"/>
      <c r="Q564" s="441"/>
    </row>
    <row r="565" spans="1:17" ht="14.4" customHeight="1" x14ac:dyDescent="0.3">
      <c r="A565" s="436" t="s">
        <v>871</v>
      </c>
      <c r="B565" s="437" t="s">
        <v>699</v>
      </c>
      <c r="C565" s="437" t="s">
        <v>700</v>
      </c>
      <c r="D565" s="437" t="s">
        <v>789</v>
      </c>
      <c r="E565" s="437" t="s">
        <v>790</v>
      </c>
      <c r="F565" s="440"/>
      <c r="G565" s="440"/>
      <c r="H565" s="440"/>
      <c r="I565" s="440"/>
      <c r="J565" s="440">
        <v>1</v>
      </c>
      <c r="K565" s="440">
        <v>2130</v>
      </c>
      <c r="L565" s="440">
        <v>1</v>
      </c>
      <c r="M565" s="440">
        <v>2130</v>
      </c>
      <c r="N565" s="440"/>
      <c r="O565" s="440"/>
      <c r="P565" s="509"/>
      <c r="Q565" s="441"/>
    </row>
    <row r="566" spans="1:17" ht="14.4" customHeight="1" x14ac:dyDescent="0.3">
      <c r="A566" s="436" t="s">
        <v>871</v>
      </c>
      <c r="B566" s="437" t="s">
        <v>699</v>
      </c>
      <c r="C566" s="437" t="s">
        <v>700</v>
      </c>
      <c r="D566" s="437" t="s">
        <v>791</v>
      </c>
      <c r="E566" s="437" t="s">
        <v>792</v>
      </c>
      <c r="F566" s="440"/>
      <c r="G566" s="440"/>
      <c r="H566" s="440"/>
      <c r="I566" s="440"/>
      <c r="J566" s="440">
        <v>12</v>
      </c>
      <c r="K566" s="440">
        <v>2904</v>
      </c>
      <c r="L566" s="440">
        <v>1</v>
      </c>
      <c r="M566" s="440">
        <v>242</v>
      </c>
      <c r="N566" s="440">
        <v>1</v>
      </c>
      <c r="O566" s="440">
        <v>242</v>
      </c>
      <c r="P566" s="509">
        <v>8.3333333333333329E-2</v>
      </c>
      <c r="Q566" s="441">
        <v>242</v>
      </c>
    </row>
    <row r="567" spans="1:17" ht="14.4" customHeight="1" x14ac:dyDescent="0.3">
      <c r="A567" s="436" t="s">
        <v>871</v>
      </c>
      <c r="B567" s="437" t="s">
        <v>699</v>
      </c>
      <c r="C567" s="437" t="s">
        <v>700</v>
      </c>
      <c r="D567" s="437" t="s">
        <v>793</v>
      </c>
      <c r="E567" s="437" t="s">
        <v>794</v>
      </c>
      <c r="F567" s="440"/>
      <c r="G567" s="440"/>
      <c r="H567" s="440"/>
      <c r="I567" s="440"/>
      <c r="J567" s="440"/>
      <c r="K567" s="440"/>
      <c r="L567" s="440"/>
      <c r="M567" s="440"/>
      <c r="N567" s="440">
        <v>1</v>
      </c>
      <c r="O567" s="440">
        <v>424</v>
      </c>
      <c r="P567" s="509"/>
      <c r="Q567" s="441">
        <v>424</v>
      </c>
    </row>
    <row r="568" spans="1:17" ht="14.4" customHeight="1" x14ac:dyDescent="0.3">
      <c r="A568" s="436" t="s">
        <v>871</v>
      </c>
      <c r="B568" s="437" t="s">
        <v>699</v>
      </c>
      <c r="C568" s="437" t="s">
        <v>700</v>
      </c>
      <c r="D568" s="437" t="s">
        <v>798</v>
      </c>
      <c r="E568" s="437" t="s">
        <v>799</v>
      </c>
      <c r="F568" s="440"/>
      <c r="G568" s="440"/>
      <c r="H568" s="440"/>
      <c r="I568" s="440"/>
      <c r="J568" s="440">
        <v>2</v>
      </c>
      <c r="K568" s="440">
        <v>10432</v>
      </c>
      <c r="L568" s="440">
        <v>1</v>
      </c>
      <c r="M568" s="440">
        <v>5216</v>
      </c>
      <c r="N568" s="440"/>
      <c r="O568" s="440"/>
      <c r="P568" s="509"/>
      <c r="Q568" s="441"/>
    </row>
    <row r="569" spans="1:17" ht="14.4" customHeight="1" x14ac:dyDescent="0.3">
      <c r="A569" s="436" t="s">
        <v>872</v>
      </c>
      <c r="B569" s="437" t="s">
        <v>699</v>
      </c>
      <c r="C569" s="437" t="s">
        <v>700</v>
      </c>
      <c r="D569" s="437" t="s">
        <v>701</v>
      </c>
      <c r="E569" s="437" t="s">
        <v>702</v>
      </c>
      <c r="F569" s="440"/>
      <c r="G569" s="440"/>
      <c r="H569" s="440"/>
      <c r="I569" s="440"/>
      <c r="J569" s="440"/>
      <c r="K569" s="440"/>
      <c r="L569" s="440"/>
      <c r="M569" s="440"/>
      <c r="N569" s="440">
        <v>12</v>
      </c>
      <c r="O569" s="440">
        <v>696</v>
      </c>
      <c r="P569" s="509"/>
      <c r="Q569" s="441">
        <v>58</v>
      </c>
    </row>
    <row r="570" spans="1:17" ht="14.4" customHeight="1" x14ac:dyDescent="0.3">
      <c r="A570" s="436" t="s">
        <v>872</v>
      </c>
      <c r="B570" s="437" t="s">
        <v>699</v>
      </c>
      <c r="C570" s="437" t="s">
        <v>700</v>
      </c>
      <c r="D570" s="437" t="s">
        <v>745</v>
      </c>
      <c r="E570" s="437" t="s">
        <v>746</v>
      </c>
      <c r="F570" s="440"/>
      <c r="G570" s="440"/>
      <c r="H570" s="440"/>
      <c r="I570" s="440"/>
      <c r="J570" s="440"/>
      <c r="K570" s="440"/>
      <c r="L570" s="440"/>
      <c r="M570" s="440"/>
      <c r="N570" s="440">
        <v>2</v>
      </c>
      <c r="O570" s="440">
        <v>988</v>
      </c>
      <c r="P570" s="509"/>
      <c r="Q570" s="441">
        <v>494</v>
      </c>
    </row>
    <row r="571" spans="1:17" ht="14.4" customHeight="1" x14ac:dyDescent="0.3">
      <c r="A571" s="436" t="s">
        <v>872</v>
      </c>
      <c r="B571" s="437" t="s">
        <v>699</v>
      </c>
      <c r="C571" s="437" t="s">
        <v>700</v>
      </c>
      <c r="D571" s="437" t="s">
        <v>747</v>
      </c>
      <c r="E571" s="437" t="s">
        <v>748</v>
      </c>
      <c r="F571" s="440"/>
      <c r="G571" s="440"/>
      <c r="H571" s="440"/>
      <c r="I571" s="440"/>
      <c r="J571" s="440"/>
      <c r="K571" s="440"/>
      <c r="L571" s="440"/>
      <c r="M571" s="440"/>
      <c r="N571" s="440">
        <v>2</v>
      </c>
      <c r="O571" s="440">
        <v>740</v>
      </c>
      <c r="P571" s="509"/>
      <c r="Q571" s="441">
        <v>370</v>
      </c>
    </row>
    <row r="572" spans="1:17" ht="14.4" customHeight="1" x14ac:dyDescent="0.3">
      <c r="A572" s="436" t="s">
        <v>872</v>
      </c>
      <c r="B572" s="437" t="s">
        <v>699</v>
      </c>
      <c r="C572" s="437" t="s">
        <v>700</v>
      </c>
      <c r="D572" s="437" t="s">
        <v>771</v>
      </c>
      <c r="E572" s="437" t="s">
        <v>772</v>
      </c>
      <c r="F572" s="440"/>
      <c r="G572" s="440"/>
      <c r="H572" s="440"/>
      <c r="I572" s="440"/>
      <c r="J572" s="440"/>
      <c r="K572" s="440"/>
      <c r="L572" s="440"/>
      <c r="M572" s="440"/>
      <c r="N572" s="440">
        <v>8</v>
      </c>
      <c r="O572" s="440">
        <v>1408</v>
      </c>
      <c r="P572" s="509"/>
      <c r="Q572" s="441">
        <v>176</v>
      </c>
    </row>
    <row r="573" spans="1:17" ht="14.4" customHeight="1" x14ac:dyDescent="0.3">
      <c r="A573" s="436" t="s">
        <v>873</v>
      </c>
      <c r="B573" s="437" t="s">
        <v>699</v>
      </c>
      <c r="C573" s="437" t="s">
        <v>700</v>
      </c>
      <c r="D573" s="437" t="s">
        <v>701</v>
      </c>
      <c r="E573" s="437" t="s">
        <v>702</v>
      </c>
      <c r="F573" s="440">
        <v>8</v>
      </c>
      <c r="G573" s="440">
        <v>432</v>
      </c>
      <c r="H573" s="440"/>
      <c r="I573" s="440">
        <v>54</v>
      </c>
      <c r="J573" s="440"/>
      <c r="K573" s="440"/>
      <c r="L573" s="440"/>
      <c r="M573" s="440"/>
      <c r="N573" s="440"/>
      <c r="O573" s="440"/>
      <c r="P573" s="509"/>
      <c r="Q573" s="441"/>
    </row>
    <row r="574" spans="1:17" ht="14.4" customHeight="1" x14ac:dyDescent="0.3">
      <c r="A574" s="436" t="s">
        <v>873</v>
      </c>
      <c r="B574" s="437" t="s">
        <v>699</v>
      </c>
      <c r="C574" s="437" t="s">
        <v>700</v>
      </c>
      <c r="D574" s="437" t="s">
        <v>741</v>
      </c>
      <c r="E574" s="437" t="s">
        <v>742</v>
      </c>
      <c r="F574" s="440">
        <v>3</v>
      </c>
      <c r="G574" s="440">
        <v>855</v>
      </c>
      <c r="H574" s="440"/>
      <c r="I574" s="440">
        <v>285</v>
      </c>
      <c r="J574" s="440"/>
      <c r="K574" s="440"/>
      <c r="L574" s="440"/>
      <c r="M574" s="440"/>
      <c r="N574" s="440"/>
      <c r="O574" s="440"/>
      <c r="P574" s="509"/>
      <c r="Q574" s="441"/>
    </row>
    <row r="575" spans="1:17" ht="14.4" customHeight="1" x14ac:dyDescent="0.3">
      <c r="A575" s="436" t="s">
        <v>873</v>
      </c>
      <c r="B575" s="437" t="s">
        <v>699</v>
      </c>
      <c r="C575" s="437" t="s">
        <v>700</v>
      </c>
      <c r="D575" s="437" t="s">
        <v>745</v>
      </c>
      <c r="E575" s="437" t="s">
        <v>746</v>
      </c>
      <c r="F575" s="440">
        <v>1</v>
      </c>
      <c r="G575" s="440">
        <v>462</v>
      </c>
      <c r="H575" s="440"/>
      <c r="I575" s="440">
        <v>462</v>
      </c>
      <c r="J575" s="440"/>
      <c r="K575" s="440"/>
      <c r="L575" s="440"/>
      <c r="M575" s="440"/>
      <c r="N575" s="440"/>
      <c r="O575" s="440"/>
      <c r="P575" s="509"/>
      <c r="Q575" s="441"/>
    </row>
    <row r="576" spans="1:17" ht="14.4" customHeight="1" x14ac:dyDescent="0.3">
      <c r="A576" s="436" t="s">
        <v>873</v>
      </c>
      <c r="B576" s="437" t="s">
        <v>699</v>
      </c>
      <c r="C576" s="437" t="s">
        <v>700</v>
      </c>
      <c r="D576" s="437" t="s">
        <v>747</v>
      </c>
      <c r="E576" s="437" t="s">
        <v>748</v>
      </c>
      <c r="F576" s="440">
        <v>4</v>
      </c>
      <c r="G576" s="440">
        <v>1424</v>
      </c>
      <c r="H576" s="440"/>
      <c r="I576" s="440">
        <v>356</v>
      </c>
      <c r="J576" s="440"/>
      <c r="K576" s="440"/>
      <c r="L576" s="440"/>
      <c r="M576" s="440"/>
      <c r="N576" s="440"/>
      <c r="O576" s="440"/>
      <c r="P576" s="509"/>
      <c r="Q576" s="441"/>
    </row>
    <row r="577" spans="1:17" ht="14.4" customHeight="1" x14ac:dyDescent="0.3">
      <c r="A577" s="436" t="s">
        <v>873</v>
      </c>
      <c r="B577" s="437" t="s">
        <v>699</v>
      </c>
      <c r="C577" s="437" t="s">
        <v>700</v>
      </c>
      <c r="D577" s="437" t="s">
        <v>763</v>
      </c>
      <c r="E577" s="437" t="s">
        <v>764</v>
      </c>
      <c r="F577" s="440">
        <v>4</v>
      </c>
      <c r="G577" s="440">
        <v>216</v>
      </c>
      <c r="H577" s="440"/>
      <c r="I577" s="440">
        <v>54</v>
      </c>
      <c r="J577" s="440"/>
      <c r="K577" s="440"/>
      <c r="L577" s="440"/>
      <c r="M577" s="440"/>
      <c r="N577" s="440"/>
      <c r="O577" s="440"/>
      <c r="P577" s="509"/>
      <c r="Q577" s="441"/>
    </row>
    <row r="578" spans="1:17" ht="14.4" customHeight="1" x14ac:dyDescent="0.3">
      <c r="A578" s="436" t="s">
        <v>873</v>
      </c>
      <c r="B578" s="437" t="s">
        <v>699</v>
      </c>
      <c r="C578" s="437" t="s">
        <v>700</v>
      </c>
      <c r="D578" s="437" t="s">
        <v>771</v>
      </c>
      <c r="E578" s="437" t="s">
        <v>772</v>
      </c>
      <c r="F578" s="440">
        <v>2</v>
      </c>
      <c r="G578" s="440">
        <v>338</v>
      </c>
      <c r="H578" s="440"/>
      <c r="I578" s="440">
        <v>169</v>
      </c>
      <c r="J578" s="440"/>
      <c r="K578" s="440"/>
      <c r="L578" s="440"/>
      <c r="M578" s="440"/>
      <c r="N578" s="440"/>
      <c r="O578" s="440"/>
      <c r="P578" s="509"/>
      <c r="Q578" s="441"/>
    </row>
    <row r="579" spans="1:17" ht="14.4" customHeight="1" x14ac:dyDescent="0.3">
      <c r="A579" s="436" t="s">
        <v>874</v>
      </c>
      <c r="B579" s="437" t="s">
        <v>699</v>
      </c>
      <c r="C579" s="437" t="s">
        <v>700</v>
      </c>
      <c r="D579" s="437" t="s">
        <v>705</v>
      </c>
      <c r="E579" s="437" t="s">
        <v>706</v>
      </c>
      <c r="F579" s="440"/>
      <c r="G579" s="440"/>
      <c r="H579" s="440"/>
      <c r="I579" s="440"/>
      <c r="J579" s="440"/>
      <c r="K579" s="440"/>
      <c r="L579" s="440"/>
      <c r="M579" s="440"/>
      <c r="N579" s="440">
        <v>1</v>
      </c>
      <c r="O579" s="440">
        <v>189</v>
      </c>
      <c r="P579" s="509"/>
      <c r="Q579" s="441">
        <v>189</v>
      </c>
    </row>
    <row r="580" spans="1:17" ht="14.4" customHeight="1" x14ac:dyDescent="0.3">
      <c r="A580" s="436" t="s">
        <v>874</v>
      </c>
      <c r="B580" s="437" t="s">
        <v>699</v>
      </c>
      <c r="C580" s="437" t="s">
        <v>700</v>
      </c>
      <c r="D580" s="437" t="s">
        <v>741</v>
      </c>
      <c r="E580" s="437" t="s">
        <v>742</v>
      </c>
      <c r="F580" s="440"/>
      <c r="G580" s="440"/>
      <c r="H580" s="440"/>
      <c r="I580" s="440"/>
      <c r="J580" s="440"/>
      <c r="K580" s="440"/>
      <c r="L580" s="440"/>
      <c r="M580" s="440"/>
      <c r="N580" s="440">
        <v>1</v>
      </c>
      <c r="O580" s="440">
        <v>305</v>
      </c>
      <c r="P580" s="509"/>
      <c r="Q580" s="441">
        <v>305</v>
      </c>
    </row>
    <row r="581" spans="1:17" ht="14.4" customHeight="1" x14ac:dyDescent="0.3">
      <c r="A581" s="436" t="s">
        <v>874</v>
      </c>
      <c r="B581" s="437" t="s">
        <v>699</v>
      </c>
      <c r="C581" s="437" t="s">
        <v>700</v>
      </c>
      <c r="D581" s="437" t="s">
        <v>745</v>
      </c>
      <c r="E581" s="437" t="s">
        <v>746</v>
      </c>
      <c r="F581" s="440">
        <v>1</v>
      </c>
      <c r="G581" s="440">
        <v>462</v>
      </c>
      <c r="H581" s="440">
        <v>0.46761133603238869</v>
      </c>
      <c r="I581" s="440">
        <v>462</v>
      </c>
      <c r="J581" s="440">
        <v>2</v>
      </c>
      <c r="K581" s="440">
        <v>988</v>
      </c>
      <c r="L581" s="440">
        <v>1</v>
      </c>
      <c r="M581" s="440">
        <v>494</v>
      </c>
      <c r="N581" s="440"/>
      <c r="O581" s="440"/>
      <c r="P581" s="509"/>
      <c r="Q581" s="441"/>
    </row>
    <row r="582" spans="1:17" ht="14.4" customHeight="1" x14ac:dyDescent="0.3">
      <c r="A582" s="436" t="s">
        <v>874</v>
      </c>
      <c r="B582" s="437" t="s">
        <v>699</v>
      </c>
      <c r="C582" s="437" t="s">
        <v>700</v>
      </c>
      <c r="D582" s="437" t="s">
        <v>747</v>
      </c>
      <c r="E582" s="437" t="s">
        <v>748</v>
      </c>
      <c r="F582" s="440">
        <v>1</v>
      </c>
      <c r="G582" s="440">
        <v>356</v>
      </c>
      <c r="H582" s="440">
        <v>0.48108108108108111</v>
      </c>
      <c r="I582" s="440">
        <v>356</v>
      </c>
      <c r="J582" s="440">
        <v>2</v>
      </c>
      <c r="K582" s="440">
        <v>740</v>
      </c>
      <c r="L582" s="440">
        <v>1</v>
      </c>
      <c r="M582" s="440">
        <v>370</v>
      </c>
      <c r="N582" s="440">
        <v>1</v>
      </c>
      <c r="O582" s="440">
        <v>370</v>
      </c>
      <c r="P582" s="509">
        <v>0.5</v>
      </c>
      <c r="Q582" s="441">
        <v>370</v>
      </c>
    </row>
    <row r="583" spans="1:17" ht="14.4" customHeight="1" x14ac:dyDescent="0.3">
      <c r="A583" s="436" t="s">
        <v>874</v>
      </c>
      <c r="B583" s="437" t="s">
        <v>699</v>
      </c>
      <c r="C583" s="437" t="s">
        <v>700</v>
      </c>
      <c r="D583" s="437" t="s">
        <v>753</v>
      </c>
      <c r="E583" s="437" t="s">
        <v>754</v>
      </c>
      <c r="F583" s="440"/>
      <c r="G583" s="440"/>
      <c r="H583" s="440"/>
      <c r="I583" s="440"/>
      <c r="J583" s="440">
        <v>1</v>
      </c>
      <c r="K583" s="440">
        <v>111</v>
      </c>
      <c r="L583" s="440">
        <v>1</v>
      </c>
      <c r="M583" s="440">
        <v>111</v>
      </c>
      <c r="N583" s="440"/>
      <c r="O583" s="440"/>
      <c r="P583" s="509"/>
      <c r="Q583" s="441"/>
    </row>
    <row r="584" spans="1:17" ht="14.4" customHeight="1" x14ac:dyDescent="0.3">
      <c r="A584" s="436" t="s">
        <v>874</v>
      </c>
      <c r="B584" s="437" t="s">
        <v>699</v>
      </c>
      <c r="C584" s="437" t="s">
        <v>700</v>
      </c>
      <c r="D584" s="437" t="s">
        <v>761</v>
      </c>
      <c r="E584" s="437" t="s">
        <v>762</v>
      </c>
      <c r="F584" s="440"/>
      <c r="G584" s="440"/>
      <c r="H584" s="440"/>
      <c r="I584" s="440"/>
      <c r="J584" s="440">
        <v>1</v>
      </c>
      <c r="K584" s="440">
        <v>456</v>
      </c>
      <c r="L584" s="440">
        <v>1</v>
      </c>
      <c r="M584" s="440">
        <v>456</v>
      </c>
      <c r="N584" s="440"/>
      <c r="O584" s="440"/>
      <c r="P584" s="509"/>
      <c r="Q584" s="441"/>
    </row>
    <row r="585" spans="1:17" ht="14.4" customHeight="1" x14ac:dyDescent="0.3">
      <c r="A585" s="436" t="s">
        <v>874</v>
      </c>
      <c r="B585" s="437" t="s">
        <v>699</v>
      </c>
      <c r="C585" s="437" t="s">
        <v>700</v>
      </c>
      <c r="D585" s="437" t="s">
        <v>763</v>
      </c>
      <c r="E585" s="437" t="s">
        <v>764</v>
      </c>
      <c r="F585" s="440">
        <v>4</v>
      </c>
      <c r="G585" s="440">
        <v>216</v>
      </c>
      <c r="H585" s="440">
        <v>0.62068965517241381</v>
      </c>
      <c r="I585" s="440">
        <v>54</v>
      </c>
      <c r="J585" s="440">
        <v>6</v>
      </c>
      <c r="K585" s="440">
        <v>348</v>
      </c>
      <c r="L585" s="440">
        <v>1</v>
      </c>
      <c r="M585" s="440">
        <v>58</v>
      </c>
      <c r="N585" s="440"/>
      <c r="O585" s="440"/>
      <c r="P585" s="509"/>
      <c r="Q585" s="441"/>
    </row>
    <row r="586" spans="1:17" ht="14.4" customHeight="1" x14ac:dyDescent="0.3">
      <c r="A586" s="436" t="s">
        <v>874</v>
      </c>
      <c r="B586" s="437" t="s">
        <v>699</v>
      </c>
      <c r="C586" s="437" t="s">
        <v>700</v>
      </c>
      <c r="D586" s="437" t="s">
        <v>771</v>
      </c>
      <c r="E586" s="437" t="s">
        <v>772</v>
      </c>
      <c r="F586" s="440"/>
      <c r="G586" s="440"/>
      <c r="H586" s="440"/>
      <c r="I586" s="440"/>
      <c r="J586" s="440"/>
      <c r="K586" s="440"/>
      <c r="L586" s="440"/>
      <c r="M586" s="440"/>
      <c r="N586" s="440">
        <v>2</v>
      </c>
      <c r="O586" s="440">
        <v>352</v>
      </c>
      <c r="P586" s="509"/>
      <c r="Q586" s="441">
        <v>176</v>
      </c>
    </row>
    <row r="587" spans="1:17" ht="14.4" customHeight="1" x14ac:dyDescent="0.3">
      <c r="A587" s="436" t="s">
        <v>874</v>
      </c>
      <c r="B587" s="437" t="s">
        <v>699</v>
      </c>
      <c r="C587" s="437" t="s">
        <v>700</v>
      </c>
      <c r="D587" s="437" t="s">
        <v>777</v>
      </c>
      <c r="E587" s="437" t="s">
        <v>778</v>
      </c>
      <c r="F587" s="440"/>
      <c r="G587" s="440"/>
      <c r="H587" s="440"/>
      <c r="I587" s="440"/>
      <c r="J587" s="440"/>
      <c r="K587" s="440"/>
      <c r="L587" s="440"/>
      <c r="M587" s="440"/>
      <c r="N587" s="440">
        <v>1</v>
      </c>
      <c r="O587" s="440">
        <v>170</v>
      </c>
      <c r="P587" s="509"/>
      <c r="Q587" s="441">
        <v>170</v>
      </c>
    </row>
    <row r="588" spans="1:17" ht="14.4" customHeight="1" x14ac:dyDescent="0.3">
      <c r="A588" s="436" t="s">
        <v>875</v>
      </c>
      <c r="B588" s="437" t="s">
        <v>699</v>
      </c>
      <c r="C588" s="437" t="s">
        <v>700</v>
      </c>
      <c r="D588" s="437" t="s">
        <v>701</v>
      </c>
      <c r="E588" s="437" t="s">
        <v>702</v>
      </c>
      <c r="F588" s="440">
        <v>14</v>
      </c>
      <c r="G588" s="440">
        <v>756</v>
      </c>
      <c r="H588" s="440">
        <v>1.6293103448275863</v>
      </c>
      <c r="I588" s="440">
        <v>54</v>
      </c>
      <c r="J588" s="440">
        <v>8</v>
      </c>
      <c r="K588" s="440">
        <v>464</v>
      </c>
      <c r="L588" s="440">
        <v>1</v>
      </c>
      <c r="M588" s="440">
        <v>58</v>
      </c>
      <c r="N588" s="440">
        <v>9</v>
      </c>
      <c r="O588" s="440">
        <v>522</v>
      </c>
      <c r="P588" s="509">
        <v>1.125</v>
      </c>
      <c r="Q588" s="441">
        <v>58</v>
      </c>
    </row>
    <row r="589" spans="1:17" ht="14.4" customHeight="1" x14ac:dyDescent="0.3">
      <c r="A589" s="436" t="s">
        <v>875</v>
      </c>
      <c r="B589" s="437" t="s">
        <v>699</v>
      </c>
      <c r="C589" s="437" t="s">
        <v>700</v>
      </c>
      <c r="D589" s="437" t="s">
        <v>703</v>
      </c>
      <c r="E589" s="437" t="s">
        <v>704</v>
      </c>
      <c r="F589" s="440">
        <v>4</v>
      </c>
      <c r="G589" s="440">
        <v>492</v>
      </c>
      <c r="H589" s="440">
        <v>0.62595419847328249</v>
      </c>
      <c r="I589" s="440">
        <v>123</v>
      </c>
      <c r="J589" s="440">
        <v>6</v>
      </c>
      <c r="K589" s="440">
        <v>786</v>
      </c>
      <c r="L589" s="440">
        <v>1</v>
      </c>
      <c r="M589" s="440">
        <v>131</v>
      </c>
      <c r="N589" s="440">
        <v>2</v>
      </c>
      <c r="O589" s="440">
        <v>262</v>
      </c>
      <c r="P589" s="509">
        <v>0.33333333333333331</v>
      </c>
      <c r="Q589" s="441">
        <v>131</v>
      </c>
    </row>
    <row r="590" spans="1:17" ht="14.4" customHeight="1" x14ac:dyDescent="0.3">
      <c r="A590" s="436" t="s">
        <v>875</v>
      </c>
      <c r="B590" s="437" t="s">
        <v>699</v>
      </c>
      <c r="C590" s="437" t="s">
        <v>700</v>
      </c>
      <c r="D590" s="437" t="s">
        <v>705</v>
      </c>
      <c r="E590" s="437" t="s">
        <v>706</v>
      </c>
      <c r="F590" s="440"/>
      <c r="G590" s="440"/>
      <c r="H590" s="440"/>
      <c r="I590" s="440"/>
      <c r="J590" s="440"/>
      <c r="K590" s="440"/>
      <c r="L590" s="440"/>
      <c r="M590" s="440"/>
      <c r="N590" s="440">
        <v>1</v>
      </c>
      <c r="O590" s="440">
        <v>189</v>
      </c>
      <c r="P590" s="509"/>
      <c r="Q590" s="441">
        <v>189</v>
      </c>
    </row>
    <row r="591" spans="1:17" ht="14.4" customHeight="1" x14ac:dyDescent="0.3">
      <c r="A591" s="436" t="s">
        <v>875</v>
      </c>
      <c r="B591" s="437" t="s">
        <v>699</v>
      </c>
      <c r="C591" s="437" t="s">
        <v>700</v>
      </c>
      <c r="D591" s="437" t="s">
        <v>711</v>
      </c>
      <c r="E591" s="437" t="s">
        <v>712</v>
      </c>
      <c r="F591" s="440">
        <v>4</v>
      </c>
      <c r="G591" s="440">
        <v>688</v>
      </c>
      <c r="H591" s="440"/>
      <c r="I591" s="440">
        <v>172</v>
      </c>
      <c r="J591" s="440"/>
      <c r="K591" s="440"/>
      <c r="L591" s="440"/>
      <c r="M591" s="440"/>
      <c r="N591" s="440">
        <v>1</v>
      </c>
      <c r="O591" s="440">
        <v>180</v>
      </c>
      <c r="P591" s="509"/>
      <c r="Q591" s="441">
        <v>180</v>
      </c>
    </row>
    <row r="592" spans="1:17" ht="14.4" customHeight="1" x14ac:dyDescent="0.3">
      <c r="A592" s="436" t="s">
        <v>875</v>
      </c>
      <c r="B592" s="437" t="s">
        <v>699</v>
      </c>
      <c r="C592" s="437" t="s">
        <v>700</v>
      </c>
      <c r="D592" s="437" t="s">
        <v>715</v>
      </c>
      <c r="E592" s="437" t="s">
        <v>716</v>
      </c>
      <c r="F592" s="440">
        <v>2</v>
      </c>
      <c r="G592" s="440">
        <v>644</v>
      </c>
      <c r="H592" s="440"/>
      <c r="I592" s="440">
        <v>322</v>
      </c>
      <c r="J592" s="440"/>
      <c r="K592" s="440"/>
      <c r="L592" s="440"/>
      <c r="M592" s="440"/>
      <c r="N592" s="440"/>
      <c r="O592" s="440"/>
      <c r="P592" s="509"/>
      <c r="Q592" s="441"/>
    </row>
    <row r="593" spans="1:17" ht="14.4" customHeight="1" x14ac:dyDescent="0.3">
      <c r="A593" s="436" t="s">
        <v>875</v>
      </c>
      <c r="B593" s="437" t="s">
        <v>699</v>
      </c>
      <c r="C593" s="437" t="s">
        <v>700</v>
      </c>
      <c r="D593" s="437" t="s">
        <v>717</v>
      </c>
      <c r="E593" s="437" t="s">
        <v>718</v>
      </c>
      <c r="F593" s="440">
        <v>1</v>
      </c>
      <c r="G593" s="440">
        <v>439</v>
      </c>
      <c r="H593" s="440"/>
      <c r="I593" s="440">
        <v>439</v>
      </c>
      <c r="J593" s="440"/>
      <c r="K593" s="440"/>
      <c r="L593" s="440"/>
      <c r="M593" s="440"/>
      <c r="N593" s="440"/>
      <c r="O593" s="440"/>
      <c r="P593" s="509"/>
      <c r="Q593" s="441"/>
    </row>
    <row r="594" spans="1:17" ht="14.4" customHeight="1" x14ac:dyDescent="0.3">
      <c r="A594" s="436" t="s">
        <v>875</v>
      </c>
      <c r="B594" s="437" t="s">
        <v>699</v>
      </c>
      <c r="C594" s="437" t="s">
        <v>700</v>
      </c>
      <c r="D594" s="437" t="s">
        <v>719</v>
      </c>
      <c r="E594" s="437" t="s">
        <v>720</v>
      </c>
      <c r="F594" s="440">
        <v>11</v>
      </c>
      <c r="G594" s="440">
        <v>3751</v>
      </c>
      <c r="H594" s="440">
        <v>1.5354072861236185</v>
      </c>
      <c r="I594" s="440">
        <v>341</v>
      </c>
      <c r="J594" s="440">
        <v>7</v>
      </c>
      <c r="K594" s="440">
        <v>2443</v>
      </c>
      <c r="L594" s="440">
        <v>1</v>
      </c>
      <c r="M594" s="440">
        <v>349</v>
      </c>
      <c r="N594" s="440">
        <v>7</v>
      </c>
      <c r="O594" s="440">
        <v>2443</v>
      </c>
      <c r="P594" s="509">
        <v>1</v>
      </c>
      <c r="Q594" s="441">
        <v>349</v>
      </c>
    </row>
    <row r="595" spans="1:17" ht="14.4" customHeight="1" x14ac:dyDescent="0.3">
      <c r="A595" s="436" t="s">
        <v>875</v>
      </c>
      <c r="B595" s="437" t="s">
        <v>699</v>
      </c>
      <c r="C595" s="437" t="s">
        <v>700</v>
      </c>
      <c r="D595" s="437" t="s">
        <v>731</v>
      </c>
      <c r="E595" s="437" t="s">
        <v>732</v>
      </c>
      <c r="F595" s="440"/>
      <c r="G595" s="440"/>
      <c r="H595" s="440"/>
      <c r="I595" s="440"/>
      <c r="J595" s="440">
        <v>1</v>
      </c>
      <c r="K595" s="440">
        <v>387</v>
      </c>
      <c r="L595" s="440">
        <v>1</v>
      </c>
      <c r="M595" s="440">
        <v>387</v>
      </c>
      <c r="N595" s="440"/>
      <c r="O595" s="440"/>
      <c r="P595" s="509"/>
      <c r="Q595" s="441"/>
    </row>
    <row r="596" spans="1:17" ht="14.4" customHeight="1" x14ac:dyDescent="0.3">
      <c r="A596" s="436" t="s">
        <v>875</v>
      </c>
      <c r="B596" s="437" t="s">
        <v>699</v>
      </c>
      <c r="C596" s="437" t="s">
        <v>700</v>
      </c>
      <c r="D596" s="437" t="s">
        <v>737</v>
      </c>
      <c r="E596" s="437" t="s">
        <v>738</v>
      </c>
      <c r="F596" s="440"/>
      <c r="G596" s="440"/>
      <c r="H596" s="440"/>
      <c r="I596" s="440"/>
      <c r="J596" s="440">
        <v>1</v>
      </c>
      <c r="K596" s="440">
        <v>704</v>
      </c>
      <c r="L596" s="440">
        <v>1</v>
      </c>
      <c r="M596" s="440">
        <v>704</v>
      </c>
      <c r="N596" s="440"/>
      <c r="O596" s="440"/>
      <c r="P596" s="509"/>
      <c r="Q596" s="441"/>
    </row>
    <row r="597" spans="1:17" ht="14.4" customHeight="1" x14ac:dyDescent="0.3">
      <c r="A597" s="436" t="s">
        <v>875</v>
      </c>
      <c r="B597" s="437" t="s">
        <v>699</v>
      </c>
      <c r="C597" s="437" t="s">
        <v>700</v>
      </c>
      <c r="D597" s="437" t="s">
        <v>741</v>
      </c>
      <c r="E597" s="437" t="s">
        <v>742</v>
      </c>
      <c r="F597" s="440">
        <v>7</v>
      </c>
      <c r="G597" s="440">
        <v>1995</v>
      </c>
      <c r="H597" s="440">
        <v>1.09375</v>
      </c>
      <c r="I597" s="440">
        <v>285</v>
      </c>
      <c r="J597" s="440">
        <v>6</v>
      </c>
      <c r="K597" s="440">
        <v>1824</v>
      </c>
      <c r="L597" s="440">
        <v>1</v>
      </c>
      <c r="M597" s="440">
        <v>304</v>
      </c>
      <c r="N597" s="440">
        <v>9</v>
      </c>
      <c r="O597" s="440">
        <v>2745</v>
      </c>
      <c r="P597" s="509">
        <v>1.5049342105263157</v>
      </c>
      <c r="Q597" s="441">
        <v>305</v>
      </c>
    </row>
    <row r="598" spans="1:17" ht="14.4" customHeight="1" x14ac:dyDescent="0.3">
      <c r="A598" s="436" t="s">
        <v>875</v>
      </c>
      <c r="B598" s="437" t="s">
        <v>699</v>
      </c>
      <c r="C598" s="437" t="s">
        <v>700</v>
      </c>
      <c r="D598" s="437" t="s">
        <v>745</v>
      </c>
      <c r="E598" s="437" t="s">
        <v>746</v>
      </c>
      <c r="F598" s="440">
        <v>2</v>
      </c>
      <c r="G598" s="440">
        <v>924</v>
      </c>
      <c r="H598" s="440">
        <v>1.8704453441295548</v>
      </c>
      <c r="I598" s="440">
        <v>462</v>
      </c>
      <c r="J598" s="440">
        <v>1</v>
      </c>
      <c r="K598" s="440">
        <v>494</v>
      </c>
      <c r="L598" s="440">
        <v>1</v>
      </c>
      <c r="M598" s="440">
        <v>494</v>
      </c>
      <c r="N598" s="440"/>
      <c r="O598" s="440"/>
      <c r="P598" s="509"/>
      <c r="Q598" s="441"/>
    </row>
    <row r="599" spans="1:17" ht="14.4" customHeight="1" x14ac:dyDescent="0.3">
      <c r="A599" s="436" t="s">
        <v>875</v>
      </c>
      <c r="B599" s="437" t="s">
        <v>699</v>
      </c>
      <c r="C599" s="437" t="s">
        <v>700</v>
      </c>
      <c r="D599" s="437" t="s">
        <v>747</v>
      </c>
      <c r="E599" s="437" t="s">
        <v>748</v>
      </c>
      <c r="F599" s="440">
        <v>9</v>
      </c>
      <c r="G599" s="440">
        <v>3204</v>
      </c>
      <c r="H599" s="440">
        <v>0.96216216216216222</v>
      </c>
      <c r="I599" s="440">
        <v>356</v>
      </c>
      <c r="J599" s="440">
        <v>9</v>
      </c>
      <c r="K599" s="440">
        <v>3330</v>
      </c>
      <c r="L599" s="440">
        <v>1</v>
      </c>
      <c r="M599" s="440">
        <v>370</v>
      </c>
      <c r="N599" s="440">
        <v>11</v>
      </c>
      <c r="O599" s="440">
        <v>4070</v>
      </c>
      <c r="P599" s="509">
        <v>1.2222222222222223</v>
      </c>
      <c r="Q599" s="441">
        <v>370</v>
      </c>
    </row>
    <row r="600" spans="1:17" ht="14.4" customHeight="1" x14ac:dyDescent="0.3">
      <c r="A600" s="436" t="s">
        <v>875</v>
      </c>
      <c r="B600" s="437" t="s">
        <v>699</v>
      </c>
      <c r="C600" s="437" t="s">
        <v>700</v>
      </c>
      <c r="D600" s="437" t="s">
        <v>755</v>
      </c>
      <c r="E600" s="437" t="s">
        <v>756</v>
      </c>
      <c r="F600" s="440"/>
      <c r="G600" s="440"/>
      <c r="H600" s="440"/>
      <c r="I600" s="440"/>
      <c r="J600" s="440">
        <v>1</v>
      </c>
      <c r="K600" s="440">
        <v>125</v>
      </c>
      <c r="L600" s="440">
        <v>1</v>
      </c>
      <c r="M600" s="440">
        <v>125</v>
      </c>
      <c r="N600" s="440">
        <v>2</v>
      </c>
      <c r="O600" s="440">
        <v>250</v>
      </c>
      <c r="P600" s="509">
        <v>2</v>
      </c>
      <c r="Q600" s="441">
        <v>125</v>
      </c>
    </row>
    <row r="601" spans="1:17" ht="14.4" customHeight="1" x14ac:dyDescent="0.3">
      <c r="A601" s="436" t="s">
        <v>875</v>
      </c>
      <c r="B601" s="437" t="s">
        <v>699</v>
      </c>
      <c r="C601" s="437" t="s">
        <v>700</v>
      </c>
      <c r="D601" s="437" t="s">
        <v>761</v>
      </c>
      <c r="E601" s="437" t="s">
        <v>762</v>
      </c>
      <c r="F601" s="440">
        <v>2</v>
      </c>
      <c r="G601" s="440">
        <v>874</v>
      </c>
      <c r="H601" s="440"/>
      <c r="I601" s="440">
        <v>437</v>
      </c>
      <c r="J601" s="440"/>
      <c r="K601" s="440"/>
      <c r="L601" s="440"/>
      <c r="M601" s="440"/>
      <c r="N601" s="440"/>
      <c r="O601" s="440"/>
      <c r="P601" s="509"/>
      <c r="Q601" s="441"/>
    </row>
    <row r="602" spans="1:17" ht="14.4" customHeight="1" x14ac:dyDescent="0.3">
      <c r="A602" s="436" t="s">
        <v>875</v>
      </c>
      <c r="B602" s="437" t="s">
        <v>699</v>
      </c>
      <c r="C602" s="437" t="s">
        <v>700</v>
      </c>
      <c r="D602" s="437" t="s">
        <v>763</v>
      </c>
      <c r="E602" s="437" t="s">
        <v>764</v>
      </c>
      <c r="F602" s="440">
        <v>2</v>
      </c>
      <c r="G602" s="440">
        <v>108</v>
      </c>
      <c r="H602" s="440">
        <v>0.46551724137931033</v>
      </c>
      <c r="I602" s="440">
        <v>54</v>
      </c>
      <c r="J602" s="440">
        <v>4</v>
      </c>
      <c r="K602" s="440">
        <v>232</v>
      </c>
      <c r="L602" s="440">
        <v>1</v>
      </c>
      <c r="M602" s="440">
        <v>58</v>
      </c>
      <c r="N602" s="440"/>
      <c r="O602" s="440"/>
      <c r="P602" s="509"/>
      <c r="Q602" s="441"/>
    </row>
    <row r="603" spans="1:17" ht="14.4" customHeight="1" x14ac:dyDescent="0.3">
      <c r="A603" s="436" t="s">
        <v>875</v>
      </c>
      <c r="B603" s="437" t="s">
        <v>699</v>
      </c>
      <c r="C603" s="437" t="s">
        <v>700</v>
      </c>
      <c r="D603" s="437" t="s">
        <v>771</v>
      </c>
      <c r="E603" s="437" t="s">
        <v>772</v>
      </c>
      <c r="F603" s="440">
        <v>5</v>
      </c>
      <c r="G603" s="440">
        <v>845</v>
      </c>
      <c r="H603" s="440">
        <v>0.48285714285714287</v>
      </c>
      <c r="I603" s="440">
        <v>169</v>
      </c>
      <c r="J603" s="440">
        <v>10</v>
      </c>
      <c r="K603" s="440">
        <v>1750</v>
      </c>
      <c r="L603" s="440">
        <v>1</v>
      </c>
      <c r="M603" s="440">
        <v>175</v>
      </c>
      <c r="N603" s="440">
        <v>14</v>
      </c>
      <c r="O603" s="440">
        <v>2464</v>
      </c>
      <c r="P603" s="509">
        <v>1.4079999999999999</v>
      </c>
      <c r="Q603" s="441">
        <v>176</v>
      </c>
    </row>
    <row r="604" spans="1:17" ht="14.4" customHeight="1" x14ac:dyDescent="0.3">
      <c r="A604" s="436" t="s">
        <v>875</v>
      </c>
      <c r="B604" s="437" t="s">
        <v>699</v>
      </c>
      <c r="C604" s="437" t="s">
        <v>700</v>
      </c>
      <c r="D604" s="437" t="s">
        <v>773</v>
      </c>
      <c r="E604" s="437" t="s">
        <v>774</v>
      </c>
      <c r="F604" s="440"/>
      <c r="G604" s="440"/>
      <c r="H604" s="440"/>
      <c r="I604" s="440"/>
      <c r="J604" s="440">
        <v>2</v>
      </c>
      <c r="K604" s="440">
        <v>170</v>
      </c>
      <c r="L604" s="440">
        <v>1</v>
      </c>
      <c r="M604" s="440">
        <v>85</v>
      </c>
      <c r="N604" s="440"/>
      <c r="O604" s="440"/>
      <c r="P604" s="509"/>
      <c r="Q604" s="441"/>
    </row>
    <row r="605" spans="1:17" ht="14.4" customHeight="1" x14ac:dyDescent="0.3">
      <c r="A605" s="436" t="s">
        <v>875</v>
      </c>
      <c r="B605" s="437" t="s">
        <v>699</v>
      </c>
      <c r="C605" s="437" t="s">
        <v>700</v>
      </c>
      <c r="D605" s="437" t="s">
        <v>777</v>
      </c>
      <c r="E605" s="437" t="s">
        <v>778</v>
      </c>
      <c r="F605" s="440">
        <v>1</v>
      </c>
      <c r="G605" s="440">
        <v>163</v>
      </c>
      <c r="H605" s="440">
        <v>0.2411242603550296</v>
      </c>
      <c r="I605" s="440">
        <v>163</v>
      </c>
      <c r="J605" s="440">
        <v>4</v>
      </c>
      <c r="K605" s="440">
        <v>676</v>
      </c>
      <c r="L605" s="440">
        <v>1</v>
      </c>
      <c r="M605" s="440">
        <v>169</v>
      </c>
      <c r="N605" s="440">
        <v>1</v>
      </c>
      <c r="O605" s="440">
        <v>170</v>
      </c>
      <c r="P605" s="509">
        <v>0.25147928994082841</v>
      </c>
      <c r="Q605" s="441">
        <v>170</v>
      </c>
    </row>
    <row r="606" spans="1:17" ht="14.4" customHeight="1" x14ac:dyDescent="0.3">
      <c r="A606" s="436" t="s">
        <v>875</v>
      </c>
      <c r="B606" s="437" t="s">
        <v>699</v>
      </c>
      <c r="C606" s="437" t="s">
        <v>700</v>
      </c>
      <c r="D606" s="437" t="s">
        <v>787</v>
      </c>
      <c r="E606" s="437" t="s">
        <v>788</v>
      </c>
      <c r="F606" s="440"/>
      <c r="G606" s="440"/>
      <c r="H606" s="440"/>
      <c r="I606" s="440"/>
      <c r="J606" s="440">
        <v>1</v>
      </c>
      <c r="K606" s="440">
        <v>263</v>
      </c>
      <c r="L606" s="440">
        <v>1</v>
      </c>
      <c r="M606" s="440">
        <v>263</v>
      </c>
      <c r="N606" s="440"/>
      <c r="O606" s="440"/>
      <c r="P606" s="509"/>
      <c r="Q606" s="441"/>
    </row>
    <row r="607" spans="1:17" ht="14.4" customHeight="1" x14ac:dyDescent="0.3">
      <c r="A607" s="436" t="s">
        <v>875</v>
      </c>
      <c r="B607" s="437" t="s">
        <v>699</v>
      </c>
      <c r="C607" s="437" t="s">
        <v>700</v>
      </c>
      <c r="D607" s="437" t="s">
        <v>789</v>
      </c>
      <c r="E607" s="437" t="s">
        <v>790</v>
      </c>
      <c r="F607" s="440">
        <v>1</v>
      </c>
      <c r="G607" s="440">
        <v>2012</v>
      </c>
      <c r="H607" s="440"/>
      <c r="I607" s="440">
        <v>2012</v>
      </c>
      <c r="J607" s="440"/>
      <c r="K607" s="440"/>
      <c r="L607" s="440"/>
      <c r="M607" s="440"/>
      <c r="N607" s="440"/>
      <c r="O607" s="440"/>
      <c r="P607" s="509"/>
      <c r="Q607" s="441"/>
    </row>
    <row r="608" spans="1:17" ht="14.4" customHeight="1" x14ac:dyDescent="0.3">
      <c r="A608" s="436" t="s">
        <v>876</v>
      </c>
      <c r="B608" s="437" t="s">
        <v>699</v>
      </c>
      <c r="C608" s="437" t="s">
        <v>700</v>
      </c>
      <c r="D608" s="437" t="s">
        <v>701</v>
      </c>
      <c r="E608" s="437" t="s">
        <v>702</v>
      </c>
      <c r="F608" s="440">
        <v>58</v>
      </c>
      <c r="G608" s="440">
        <v>3132</v>
      </c>
      <c r="H608" s="440">
        <v>1.0384615384615385</v>
      </c>
      <c r="I608" s="440">
        <v>54</v>
      </c>
      <c r="J608" s="440">
        <v>52</v>
      </c>
      <c r="K608" s="440">
        <v>3016</v>
      </c>
      <c r="L608" s="440">
        <v>1</v>
      </c>
      <c r="M608" s="440">
        <v>58</v>
      </c>
      <c r="N608" s="440">
        <v>21</v>
      </c>
      <c r="O608" s="440">
        <v>1218</v>
      </c>
      <c r="P608" s="509">
        <v>0.40384615384615385</v>
      </c>
      <c r="Q608" s="441">
        <v>58</v>
      </c>
    </row>
    <row r="609" spans="1:17" ht="14.4" customHeight="1" x14ac:dyDescent="0.3">
      <c r="A609" s="436" t="s">
        <v>876</v>
      </c>
      <c r="B609" s="437" t="s">
        <v>699</v>
      </c>
      <c r="C609" s="437" t="s">
        <v>700</v>
      </c>
      <c r="D609" s="437" t="s">
        <v>703</v>
      </c>
      <c r="E609" s="437" t="s">
        <v>704</v>
      </c>
      <c r="F609" s="440">
        <v>2</v>
      </c>
      <c r="G609" s="440">
        <v>246</v>
      </c>
      <c r="H609" s="440"/>
      <c r="I609" s="440">
        <v>123</v>
      </c>
      <c r="J609" s="440"/>
      <c r="K609" s="440"/>
      <c r="L609" s="440"/>
      <c r="M609" s="440"/>
      <c r="N609" s="440"/>
      <c r="O609" s="440"/>
      <c r="P609" s="509"/>
      <c r="Q609" s="441"/>
    </row>
    <row r="610" spans="1:17" ht="14.4" customHeight="1" x14ac:dyDescent="0.3">
      <c r="A610" s="436" t="s">
        <v>876</v>
      </c>
      <c r="B610" s="437" t="s">
        <v>699</v>
      </c>
      <c r="C610" s="437" t="s">
        <v>700</v>
      </c>
      <c r="D610" s="437" t="s">
        <v>711</v>
      </c>
      <c r="E610" s="437" t="s">
        <v>712</v>
      </c>
      <c r="F610" s="440">
        <v>23</v>
      </c>
      <c r="G610" s="440">
        <v>3956</v>
      </c>
      <c r="H610" s="440">
        <v>1.2278088144009931</v>
      </c>
      <c r="I610" s="440">
        <v>172</v>
      </c>
      <c r="J610" s="440">
        <v>18</v>
      </c>
      <c r="K610" s="440">
        <v>3222</v>
      </c>
      <c r="L610" s="440">
        <v>1</v>
      </c>
      <c r="M610" s="440">
        <v>179</v>
      </c>
      <c r="N610" s="440">
        <v>17</v>
      </c>
      <c r="O610" s="440">
        <v>3060</v>
      </c>
      <c r="P610" s="509">
        <v>0.94972067039106145</v>
      </c>
      <c r="Q610" s="441">
        <v>180</v>
      </c>
    </row>
    <row r="611" spans="1:17" ht="14.4" customHeight="1" x14ac:dyDescent="0.3">
      <c r="A611" s="436" t="s">
        <v>876</v>
      </c>
      <c r="B611" s="437" t="s">
        <v>699</v>
      </c>
      <c r="C611" s="437" t="s">
        <v>700</v>
      </c>
      <c r="D611" s="437" t="s">
        <v>715</v>
      </c>
      <c r="E611" s="437" t="s">
        <v>716</v>
      </c>
      <c r="F611" s="440">
        <v>56</v>
      </c>
      <c r="G611" s="440">
        <v>18032</v>
      </c>
      <c r="H611" s="440">
        <v>1.3128503822351656</v>
      </c>
      <c r="I611" s="440">
        <v>322</v>
      </c>
      <c r="J611" s="440">
        <v>41</v>
      </c>
      <c r="K611" s="440">
        <v>13735</v>
      </c>
      <c r="L611" s="440">
        <v>1</v>
      </c>
      <c r="M611" s="440">
        <v>335</v>
      </c>
      <c r="N611" s="440">
        <v>40</v>
      </c>
      <c r="O611" s="440">
        <v>13440</v>
      </c>
      <c r="P611" s="509">
        <v>0.97852202402621036</v>
      </c>
      <c r="Q611" s="441">
        <v>336</v>
      </c>
    </row>
    <row r="612" spans="1:17" ht="14.4" customHeight="1" x14ac:dyDescent="0.3">
      <c r="A612" s="436" t="s">
        <v>876</v>
      </c>
      <c r="B612" s="437" t="s">
        <v>699</v>
      </c>
      <c r="C612" s="437" t="s">
        <v>700</v>
      </c>
      <c r="D612" s="437" t="s">
        <v>717</v>
      </c>
      <c r="E612" s="437" t="s">
        <v>718</v>
      </c>
      <c r="F612" s="440">
        <v>22</v>
      </c>
      <c r="G612" s="440">
        <v>9658</v>
      </c>
      <c r="H612" s="440">
        <v>1.0543668122270742</v>
      </c>
      <c r="I612" s="440">
        <v>439</v>
      </c>
      <c r="J612" s="440">
        <v>20</v>
      </c>
      <c r="K612" s="440">
        <v>9160</v>
      </c>
      <c r="L612" s="440">
        <v>1</v>
      </c>
      <c r="M612" s="440">
        <v>458</v>
      </c>
      <c r="N612" s="440">
        <v>18</v>
      </c>
      <c r="O612" s="440">
        <v>8262</v>
      </c>
      <c r="P612" s="509">
        <v>0.90196506550218336</v>
      </c>
      <c r="Q612" s="441">
        <v>459</v>
      </c>
    </row>
    <row r="613" spans="1:17" ht="14.4" customHeight="1" x14ac:dyDescent="0.3">
      <c r="A613" s="436" t="s">
        <v>876</v>
      </c>
      <c r="B613" s="437" t="s">
        <v>699</v>
      </c>
      <c r="C613" s="437" t="s">
        <v>700</v>
      </c>
      <c r="D613" s="437" t="s">
        <v>719</v>
      </c>
      <c r="E613" s="437" t="s">
        <v>720</v>
      </c>
      <c r="F613" s="440">
        <v>230</v>
      </c>
      <c r="G613" s="440">
        <v>78430</v>
      </c>
      <c r="H613" s="440">
        <v>0.92480573537561761</v>
      </c>
      <c r="I613" s="440">
        <v>341</v>
      </c>
      <c r="J613" s="440">
        <v>243</v>
      </c>
      <c r="K613" s="440">
        <v>84807</v>
      </c>
      <c r="L613" s="440">
        <v>1</v>
      </c>
      <c r="M613" s="440">
        <v>349</v>
      </c>
      <c r="N613" s="440">
        <v>185</v>
      </c>
      <c r="O613" s="440">
        <v>64565</v>
      </c>
      <c r="P613" s="509">
        <v>0.76131687242798352</v>
      </c>
      <c r="Q613" s="441">
        <v>349</v>
      </c>
    </row>
    <row r="614" spans="1:17" ht="14.4" customHeight="1" x14ac:dyDescent="0.3">
      <c r="A614" s="436" t="s">
        <v>876</v>
      </c>
      <c r="B614" s="437" t="s">
        <v>699</v>
      </c>
      <c r="C614" s="437" t="s">
        <v>700</v>
      </c>
      <c r="D614" s="437" t="s">
        <v>729</v>
      </c>
      <c r="E614" s="437" t="s">
        <v>730</v>
      </c>
      <c r="F614" s="440"/>
      <c r="G614" s="440"/>
      <c r="H614" s="440"/>
      <c r="I614" s="440"/>
      <c r="J614" s="440">
        <v>1</v>
      </c>
      <c r="K614" s="440">
        <v>49</v>
      </c>
      <c r="L614" s="440">
        <v>1</v>
      </c>
      <c r="M614" s="440">
        <v>49</v>
      </c>
      <c r="N614" s="440"/>
      <c r="O614" s="440"/>
      <c r="P614" s="509"/>
      <c r="Q614" s="441"/>
    </row>
    <row r="615" spans="1:17" ht="14.4" customHeight="1" x14ac:dyDescent="0.3">
      <c r="A615" s="436" t="s">
        <v>876</v>
      </c>
      <c r="B615" s="437" t="s">
        <v>699</v>
      </c>
      <c r="C615" s="437" t="s">
        <v>700</v>
      </c>
      <c r="D615" s="437" t="s">
        <v>731</v>
      </c>
      <c r="E615" s="437" t="s">
        <v>732</v>
      </c>
      <c r="F615" s="440"/>
      <c r="G615" s="440"/>
      <c r="H615" s="440"/>
      <c r="I615" s="440"/>
      <c r="J615" s="440"/>
      <c r="K615" s="440"/>
      <c r="L615" s="440"/>
      <c r="M615" s="440"/>
      <c r="N615" s="440">
        <v>4</v>
      </c>
      <c r="O615" s="440">
        <v>1564</v>
      </c>
      <c r="P615" s="509"/>
      <c r="Q615" s="441">
        <v>391</v>
      </c>
    </row>
    <row r="616" spans="1:17" ht="14.4" customHeight="1" x14ac:dyDescent="0.3">
      <c r="A616" s="436" t="s">
        <v>876</v>
      </c>
      <c r="B616" s="437" t="s">
        <v>699</v>
      </c>
      <c r="C616" s="437" t="s">
        <v>700</v>
      </c>
      <c r="D616" s="437" t="s">
        <v>733</v>
      </c>
      <c r="E616" s="437" t="s">
        <v>734</v>
      </c>
      <c r="F616" s="440">
        <v>1</v>
      </c>
      <c r="G616" s="440">
        <v>37</v>
      </c>
      <c r="H616" s="440"/>
      <c r="I616" s="440">
        <v>37</v>
      </c>
      <c r="J616" s="440"/>
      <c r="K616" s="440"/>
      <c r="L616" s="440"/>
      <c r="M616" s="440"/>
      <c r="N616" s="440"/>
      <c r="O616" s="440"/>
      <c r="P616" s="509"/>
      <c r="Q616" s="441"/>
    </row>
    <row r="617" spans="1:17" ht="14.4" customHeight="1" x14ac:dyDescent="0.3">
      <c r="A617" s="436" t="s">
        <v>876</v>
      </c>
      <c r="B617" s="437" t="s">
        <v>699</v>
      </c>
      <c r="C617" s="437" t="s">
        <v>700</v>
      </c>
      <c r="D617" s="437" t="s">
        <v>737</v>
      </c>
      <c r="E617" s="437" t="s">
        <v>738</v>
      </c>
      <c r="F617" s="440"/>
      <c r="G617" s="440"/>
      <c r="H617" s="440"/>
      <c r="I617" s="440"/>
      <c r="J617" s="440">
        <v>3</v>
      </c>
      <c r="K617" s="440">
        <v>2112</v>
      </c>
      <c r="L617" s="440">
        <v>1</v>
      </c>
      <c r="M617" s="440">
        <v>704</v>
      </c>
      <c r="N617" s="440">
        <v>8</v>
      </c>
      <c r="O617" s="440">
        <v>5640</v>
      </c>
      <c r="P617" s="509">
        <v>2.6704545454545454</v>
      </c>
      <c r="Q617" s="441">
        <v>705</v>
      </c>
    </row>
    <row r="618" spans="1:17" ht="14.4" customHeight="1" x14ac:dyDescent="0.3">
      <c r="A618" s="436" t="s">
        <v>876</v>
      </c>
      <c r="B618" s="437" t="s">
        <v>699</v>
      </c>
      <c r="C618" s="437" t="s">
        <v>700</v>
      </c>
      <c r="D618" s="437" t="s">
        <v>739</v>
      </c>
      <c r="E618" s="437" t="s">
        <v>740</v>
      </c>
      <c r="F618" s="440">
        <v>1</v>
      </c>
      <c r="G618" s="440">
        <v>138</v>
      </c>
      <c r="H618" s="440">
        <v>0.93877551020408168</v>
      </c>
      <c r="I618" s="440">
        <v>138</v>
      </c>
      <c r="J618" s="440">
        <v>1</v>
      </c>
      <c r="K618" s="440">
        <v>147</v>
      </c>
      <c r="L618" s="440">
        <v>1</v>
      </c>
      <c r="M618" s="440">
        <v>147</v>
      </c>
      <c r="N618" s="440"/>
      <c r="O618" s="440"/>
      <c r="P618" s="509"/>
      <c r="Q618" s="441"/>
    </row>
    <row r="619" spans="1:17" ht="14.4" customHeight="1" x14ac:dyDescent="0.3">
      <c r="A619" s="436" t="s">
        <v>876</v>
      </c>
      <c r="B619" s="437" t="s">
        <v>699</v>
      </c>
      <c r="C619" s="437" t="s">
        <v>700</v>
      </c>
      <c r="D619" s="437" t="s">
        <v>741</v>
      </c>
      <c r="E619" s="437" t="s">
        <v>742</v>
      </c>
      <c r="F619" s="440">
        <v>1</v>
      </c>
      <c r="G619" s="440">
        <v>285</v>
      </c>
      <c r="H619" s="440">
        <v>0.46875</v>
      </c>
      <c r="I619" s="440">
        <v>285</v>
      </c>
      <c r="J619" s="440">
        <v>2</v>
      </c>
      <c r="K619" s="440">
        <v>608</v>
      </c>
      <c r="L619" s="440">
        <v>1</v>
      </c>
      <c r="M619" s="440">
        <v>304</v>
      </c>
      <c r="N619" s="440">
        <v>5</v>
      </c>
      <c r="O619" s="440">
        <v>1525</v>
      </c>
      <c r="P619" s="509">
        <v>2.5082236842105261</v>
      </c>
      <c r="Q619" s="441">
        <v>305</v>
      </c>
    </row>
    <row r="620" spans="1:17" ht="14.4" customHeight="1" x14ac:dyDescent="0.3">
      <c r="A620" s="436" t="s">
        <v>876</v>
      </c>
      <c r="B620" s="437" t="s">
        <v>699</v>
      </c>
      <c r="C620" s="437" t="s">
        <v>700</v>
      </c>
      <c r="D620" s="437" t="s">
        <v>745</v>
      </c>
      <c r="E620" s="437" t="s">
        <v>746</v>
      </c>
      <c r="F620" s="440">
        <v>35</v>
      </c>
      <c r="G620" s="440">
        <v>16170</v>
      </c>
      <c r="H620" s="440">
        <v>1.1690283400809716</v>
      </c>
      <c r="I620" s="440">
        <v>462</v>
      </c>
      <c r="J620" s="440">
        <v>28</v>
      </c>
      <c r="K620" s="440">
        <v>13832</v>
      </c>
      <c r="L620" s="440">
        <v>1</v>
      </c>
      <c r="M620" s="440">
        <v>494</v>
      </c>
      <c r="N620" s="440">
        <v>24</v>
      </c>
      <c r="O620" s="440">
        <v>11856</v>
      </c>
      <c r="P620" s="509">
        <v>0.8571428571428571</v>
      </c>
      <c r="Q620" s="441">
        <v>494</v>
      </c>
    </row>
    <row r="621" spans="1:17" ht="14.4" customHeight="1" x14ac:dyDescent="0.3">
      <c r="A621" s="436" t="s">
        <v>876</v>
      </c>
      <c r="B621" s="437" t="s">
        <v>699</v>
      </c>
      <c r="C621" s="437" t="s">
        <v>700</v>
      </c>
      <c r="D621" s="437" t="s">
        <v>747</v>
      </c>
      <c r="E621" s="437" t="s">
        <v>748</v>
      </c>
      <c r="F621" s="440">
        <v>37</v>
      </c>
      <c r="G621" s="440">
        <v>13172</v>
      </c>
      <c r="H621" s="440">
        <v>1.1483870967741936</v>
      </c>
      <c r="I621" s="440">
        <v>356</v>
      </c>
      <c r="J621" s="440">
        <v>31</v>
      </c>
      <c r="K621" s="440">
        <v>11470</v>
      </c>
      <c r="L621" s="440">
        <v>1</v>
      </c>
      <c r="M621" s="440">
        <v>370</v>
      </c>
      <c r="N621" s="440">
        <v>34</v>
      </c>
      <c r="O621" s="440">
        <v>12580</v>
      </c>
      <c r="P621" s="509">
        <v>1.096774193548387</v>
      </c>
      <c r="Q621" s="441">
        <v>370</v>
      </c>
    </row>
    <row r="622" spans="1:17" ht="14.4" customHeight="1" x14ac:dyDescent="0.3">
      <c r="A622" s="436" t="s">
        <v>876</v>
      </c>
      <c r="B622" s="437" t="s">
        <v>699</v>
      </c>
      <c r="C622" s="437" t="s">
        <v>700</v>
      </c>
      <c r="D622" s="437" t="s">
        <v>749</v>
      </c>
      <c r="E622" s="437" t="s">
        <v>750</v>
      </c>
      <c r="F622" s="440">
        <v>1</v>
      </c>
      <c r="G622" s="440">
        <v>2917</v>
      </c>
      <c r="H622" s="440"/>
      <c r="I622" s="440">
        <v>2917</v>
      </c>
      <c r="J622" s="440"/>
      <c r="K622" s="440"/>
      <c r="L622" s="440"/>
      <c r="M622" s="440"/>
      <c r="N622" s="440"/>
      <c r="O622" s="440"/>
      <c r="P622" s="509"/>
      <c r="Q622" s="441"/>
    </row>
    <row r="623" spans="1:17" ht="14.4" customHeight="1" x14ac:dyDescent="0.3">
      <c r="A623" s="436" t="s">
        <v>876</v>
      </c>
      <c r="B623" s="437" t="s">
        <v>699</v>
      </c>
      <c r="C623" s="437" t="s">
        <v>700</v>
      </c>
      <c r="D623" s="437" t="s">
        <v>753</v>
      </c>
      <c r="E623" s="437" t="s">
        <v>754</v>
      </c>
      <c r="F623" s="440">
        <v>2</v>
      </c>
      <c r="G623" s="440">
        <v>210</v>
      </c>
      <c r="H623" s="440">
        <v>0.94594594594594594</v>
      </c>
      <c r="I623" s="440">
        <v>105</v>
      </c>
      <c r="J623" s="440">
        <v>2</v>
      </c>
      <c r="K623" s="440">
        <v>222</v>
      </c>
      <c r="L623" s="440">
        <v>1</v>
      </c>
      <c r="M623" s="440">
        <v>111</v>
      </c>
      <c r="N623" s="440"/>
      <c r="O623" s="440"/>
      <c r="P623" s="509"/>
      <c r="Q623" s="441"/>
    </row>
    <row r="624" spans="1:17" ht="14.4" customHeight="1" x14ac:dyDescent="0.3">
      <c r="A624" s="436" t="s">
        <v>876</v>
      </c>
      <c r="B624" s="437" t="s">
        <v>699</v>
      </c>
      <c r="C624" s="437" t="s">
        <v>700</v>
      </c>
      <c r="D624" s="437" t="s">
        <v>755</v>
      </c>
      <c r="E624" s="437" t="s">
        <v>756</v>
      </c>
      <c r="F624" s="440">
        <v>1</v>
      </c>
      <c r="G624" s="440">
        <v>117</v>
      </c>
      <c r="H624" s="440"/>
      <c r="I624" s="440">
        <v>117</v>
      </c>
      <c r="J624" s="440"/>
      <c r="K624" s="440"/>
      <c r="L624" s="440"/>
      <c r="M624" s="440"/>
      <c r="N624" s="440">
        <v>1</v>
      </c>
      <c r="O624" s="440">
        <v>125</v>
      </c>
      <c r="P624" s="509"/>
      <c r="Q624" s="441">
        <v>125</v>
      </c>
    </row>
    <row r="625" spans="1:17" ht="14.4" customHeight="1" x14ac:dyDescent="0.3">
      <c r="A625" s="436" t="s">
        <v>876</v>
      </c>
      <c r="B625" s="437" t="s">
        <v>699</v>
      </c>
      <c r="C625" s="437" t="s">
        <v>700</v>
      </c>
      <c r="D625" s="437" t="s">
        <v>757</v>
      </c>
      <c r="E625" s="437" t="s">
        <v>758</v>
      </c>
      <c r="F625" s="440"/>
      <c r="G625" s="440"/>
      <c r="H625" s="440"/>
      <c r="I625" s="440"/>
      <c r="J625" s="440"/>
      <c r="K625" s="440"/>
      <c r="L625" s="440"/>
      <c r="M625" s="440"/>
      <c r="N625" s="440">
        <v>1</v>
      </c>
      <c r="O625" s="440">
        <v>495</v>
      </c>
      <c r="P625" s="509"/>
      <c r="Q625" s="441">
        <v>495</v>
      </c>
    </row>
    <row r="626" spans="1:17" ht="14.4" customHeight="1" x14ac:dyDescent="0.3">
      <c r="A626" s="436" t="s">
        <v>876</v>
      </c>
      <c r="B626" s="437" t="s">
        <v>699</v>
      </c>
      <c r="C626" s="437" t="s">
        <v>700</v>
      </c>
      <c r="D626" s="437" t="s">
        <v>759</v>
      </c>
      <c r="E626" s="437" t="s">
        <v>760</v>
      </c>
      <c r="F626" s="440">
        <v>1</v>
      </c>
      <c r="G626" s="440">
        <v>1268</v>
      </c>
      <c r="H626" s="440">
        <v>0.98830865159781767</v>
      </c>
      <c r="I626" s="440">
        <v>1268</v>
      </c>
      <c r="J626" s="440">
        <v>1</v>
      </c>
      <c r="K626" s="440">
        <v>1283</v>
      </c>
      <c r="L626" s="440">
        <v>1</v>
      </c>
      <c r="M626" s="440">
        <v>1283</v>
      </c>
      <c r="N626" s="440">
        <v>1</v>
      </c>
      <c r="O626" s="440">
        <v>1285</v>
      </c>
      <c r="P626" s="509">
        <v>1.0015588464536243</v>
      </c>
      <c r="Q626" s="441">
        <v>1285</v>
      </c>
    </row>
    <row r="627" spans="1:17" ht="14.4" customHeight="1" x14ac:dyDescent="0.3">
      <c r="A627" s="436" t="s">
        <v>876</v>
      </c>
      <c r="B627" s="437" t="s">
        <v>699</v>
      </c>
      <c r="C627" s="437" t="s">
        <v>700</v>
      </c>
      <c r="D627" s="437" t="s">
        <v>761</v>
      </c>
      <c r="E627" s="437" t="s">
        <v>762</v>
      </c>
      <c r="F627" s="440">
        <v>52</v>
      </c>
      <c r="G627" s="440">
        <v>22724</v>
      </c>
      <c r="H627" s="440">
        <v>1.1589147286821706</v>
      </c>
      <c r="I627" s="440">
        <v>437</v>
      </c>
      <c r="J627" s="440">
        <v>43</v>
      </c>
      <c r="K627" s="440">
        <v>19608</v>
      </c>
      <c r="L627" s="440">
        <v>1</v>
      </c>
      <c r="M627" s="440">
        <v>456</v>
      </c>
      <c r="N627" s="440">
        <v>37</v>
      </c>
      <c r="O627" s="440">
        <v>16872</v>
      </c>
      <c r="P627" s="509">
        <v>0.86046511627906974</v>
      </c>
      <c r="Q627" s="441">
        <v>456</v>
      </c>
    </row>
    <row r="628" spans="1:17" ht="14.4" customHeight="1" x14ac:dyDescent="0.3">
      <c r="A628" s="436" t="s">
        <v>876</v>
      </c>
      <c r="B628" s="437" t="s">
        <v>699</v>
      </c>
      <c r="C628" s="437" t="s">
        <v>700</v>
      </c>
      <c r="D628" s="437" t="s">
        <v>763</v>
      </c>
      <c r="E628" s="437" t="s">
        <v>764</v>
      </c>
      <c r="F628" s="440">
        <v>16</v>
      </c>
      <c r="G628" s="440">
        <v>864</v>
      </c>
      <c r="H628" s="440">
        <v>2.4827586206896552</v>
      </c>
      <c r="I628" s="440">
        <v>54</v>
      </c>
      <c r="J628" s="440">
        <v>6</v>
      </c>
      <c r="K628" s="440">
        <v>348</v>
      </c>
      <c r="L628" s="440">
        <v>1</v>
      </c>
      <c r="M628" s="440">
        <v>58</v>
      </c>
      <c r="N628" s="440">
        <v>11</v>
      </c>
      <c r="O628" s="440">
        <v>638</v>
      </c>
      <c r="P628" s="509">
        <v>1.8333333333333333</v>
      </c>
      <c r="Q628" s="441">
        <v>58</v>
      </c>
    </row>
    <row r="629" spans="1:17" ht="14.4" customHeight="1" x14ac:dyDescent="0.3">
      <c r="A629" s="436" t="s">
        <v>876</v>
      </c>
      <c r="B629" s="437" t="s">
        <v>699</v>
      </c>
      <c r="C629" s="437" t="s">
        <v>700</v>
      </c>
      <c r="D629" s="437" t="s">
        <v>765</v>
      </c>
      <c r="E629" s="437" t="s">
        <v>766</v>
      </c>
      <c r="F629" s="440"/>
      <c r="G629" s="440"/>
      <c r="H629" s="440"/>
      <c r="I629" s="440"/>
      <c r="J629" s="440"/>
      <c r="K629" s="440"/>
      <c r="L629" s="440"/>
      <c r="M629" s="440"/>
      <c r="N629" s="440">
        <v>1</v>
      </c>
      <c r="O629" s="440">
        <v>2173</v>
      </c>
      <c r="P629" s="509"/>
      <c r="Q629" s="441">
        <v>2173</v>
      </c>
    </row>
    <row r="630" spans="1:17" ht="14.4" customHeight="1" x14ac:dyDescent="0.3">
      <c r="A630" s="436" t="s">
        <v>876</v>
      </c>
      <c r="B630" s="437" t="s">
        <v>699</v>
      </c>
      <c r="C630" s="437" t="s">
        <v>700</v>
      </c>
      <c r="D630" s="437" t="s">
        <v>767</v>
      </c>
      <c r="E630" s="437" t="s">
        <v>768</v>
      </c>
      <c r="F630" s="440">
        <v>4</v>
      </c>
      <c r="G630" s="440">
        <v>37784</v>
      </c>
      <c r="H630" s="440"/>
      <c r="I630" s="440">
        <v>9446</v>
      </c>
      <c r="J630" s="440"/>
      <c r="K630" s="440"/>
      <c r="L630" s="440"/>
      <c r="M630" s="440"/>
      <c r="N630" s="440"/>
      <c r="O630" s="440"/>
      <c r="P630" s="509"/>
      <c r="Q630" s="441"/>
    </row>
    <row r="631" spans="1:17" ht="14.4" customHeight="1" x14ac:dyDescent="0.3">
      <c r="A631" s="436" t="s">
        <v>876</v>
      </c>
      <c r="B631" s="437" t="s">
        <v>699</v>
      </c>
      <c r="C631" s="437" t="s">
        <v>700</v>
      </c>
      <c r="D631" s="437" t="s">
        <v>771</v>
      </c>
      <c r="E631" s="437" t="s">
        <v>772</v>
      </c>
      <c r="F631" s="440">
        <v>3</v>
      </c>
      <c r="G631" s="440">
        <v>507</v>
      </c>
      <c r="H631" s="440">
        <v>0.96571428571428575</v>
      </c>
      <c r="I631" s="440">
        <v>169</v>
      </c>
      <c r="J631" s="440">
        <v>3</v>
      </c>
      <c r="K631" s="440">
        <v>525</v>
      </c>
      <c r="L631" s="440">
        <v>1</v>
      </c>
      <c r="M631" s="440">
        <v>175</v>
      </c>
      <c r="N631" s="440">
        <v>8</v>
      </c>
      <c r="O631" s="440">
        <v>1408</v>
      </c>
      <c r="P631" s="509">
        <v>2.6819047619047618</v>
      </c>
      <c r="Q631" s="441">
        <v>176</v>
      </c>
    </row>
    <row r="632" spans="1:17" ht="14.4" customHeight="1" x14ac:dyDescent="0.3">
      <c r="A632" s="436" t="s">
        <v>876</v>
      </c>
      <c r="B632" s="437" t="s">
        <v>699</v>
      </c>
      <c r="C632" s="437" t="s">
        <v>700</v>
      </c>
      <c r="D632" s="437" t="s">
        <v>773</v>
      </c>
      <c r="E632" s="437" t="s">
        <v>774</v>
      </c>
      <c r="F632" s="440">
        <v>2</v>
      </c>
      <c r="G632" s="440">
        <v>162</v>
      </c>
      <c r="H632" s="440">
        <v>0.1588235294117647</v>
      </c>
      <c r="I632" s="440">
        <v>81</v>
      </c>
      <c r="J632" s="440">
        <v>12</v>
      </c>
      <c r="K632" s="440">
        <v>1020</v>
      </c>
      <c r="L632" s="440">
        <v>1</v>
      </c>
      <c r="M632" s="440">
        <v>85</v>
      </c>
      <c r="N632" s="440">
        <v>18</v>
      </c>
      <c r="O632" s="440">
        <v>1530</v>
      </c>
      <c r="P632" s="509">
        <v>1.5</v>
      </c>
      <c r="Q632" s="441">
        <v>85</v>
      </c>
    </row>
    <row r="633" spans="1:17" ht="14.4" customHeight="1" x14ac:dyDescent="0.3">
      <c r="A633" s="436" t="s">
        <v>876</v>
      </c>
      <c r="B633" s="437" t="s">
        <v>699</v>
      </c>
      <c r="C633" s="437" t="s">
        <v>700</v>
      </c>
      <c r="D633" s="437" t="s">
        <v>777</v>
      </c>
      <c r="E633" s="437" t="s">
        <v>778</v>
      </c>
      <c r="F633" s="440">
        <v>19</v>
      </c>
      <c r="G633" s="440">
        <v>3097</v>
      </c>
      <c r="H633" s="440">
        <v>1.0180802103879028</v>
      </c>
      <c r="I633" s="440">
        <v>163</v>
      </c>
      <c r="J633" s="440">
        <v>18</v>
      </c>
      <c r="K633" s="440">
        <v>3042</v>
      </c>
      <c r="L633" s="440">
        <v>1</v>
      </c>
      <c r="M633" s="440">
        <v>169</v>
      </c>
      <c r="N633" s="440">
        <v>9</v>
      </c>
      <c r="O633" s="440">
        <v>1530</v>
      </c>
      <c r="P633" s="509">
        <v>0.50295857988165682</v>
      </c>
      <c r="Q633" s="441">
        <v>170</v>
      </c>
    </row>
    <row r="634" spans="1:17" ht="14.4" customHeight="1" x14ac:dyDescent="0.3">
      <c r="A634" s="436" t="s">
        <v>876</v>
      </c>
      <c r="B634" s="437" t="s">
        <v>699</v>
      </c>
      <c r="C634" s="437" t="s">
        <v>700</v>
      </c>
      <c r="D634" s="437" t="s">
        <v>779</v>
      </c>
      <c r="E634" s="437" t="s">
        <v>780</v>
      </c>
      <c r="F634" s="440">
        <v>1</v>
      </c>
      <c r="G634" s="440">
        <v>28</v>
      </c>
      <c r="H634" s="440"/>
      <c r="I634" s="440">
        <v>28</v>
      </c>
      <c r="J634" s="440"/>
      <c r="K634" s="440"/>
      <c r="L634" s="440"/>
      <c r="M634" s="440"/>
      <c r="N634" s="440"/>
      <c r="O634" s="440"/>
      <c r="P634" s="509"/>
      <c r="Q634" s="441"/>
    </row>
    <row r="635" spans="1:17" ht="14.4" customHeight="1" x14ac:dyDescent="0.3">
      <c r="A635" s="436" t="s">
        <v>876</v>
      </c>
      <c r="B635" s="437" t="s">
        <v>699</v>
      </c>
      <c r="C635" s="437" t="s">
        <v>700</v>
      </c>
      <c r="D635" s="437" t="s">
        <v>781</v>
      </c>
      <c r="E635" s="437" t="s">
        <v>782</v>
      </c>
      <c r="F635" s="440">
        <v>19</v>
      </c>
      <c r="G635" s="440">
        <v>19152</v>
      </c>
      <c r="H635" s="440">
        <v>4.7359050445103854</v>
      </c>
      <c r="I635" s="440">
        <v>1008</v>
      </c>
      <c r="J635" s="440">
        <v>4</v>
      </c>
      <c r="K635" s="440">
        <v>4044</v>
      </c>
      <c r="L635" s="440">
        <v>1</v>
      </c>
      <c r="M635" s="440">
        <v>1011</v>
      </c>
      <c r="N635" s="440">
        <v>7</v>
      </c>
      <c r="O635" s="440">
        <v>7084</v>
      </c>
      <c r="P635" s="509">
        <v>1.751730959446093</v>
      </c>
      <c r="Q635" s="441">
        <v>1012</v>
      </c>
    </row>
    <row r="636" spans="1:17" ht="14.4" customHeight="1" x14ac:dyDescent="0.3">
      <c r="A636" s="436" t="s">
        <v>876</v>
      </c>
      <c r="B636" s="437" t="s">
        <v>699</v>
      </c>
      <c r="C636" s="437" t="s">
        <v>700</v>
      </c>
      <c r="D636" s="437" t="s">
        <v>783</v>
      </c>
      <c r="E636" s="437" t="s">
        <v>784</v>
      </c>
      <c r="F636" s="440"/>
      <c r="G636" s="440"/>
      <c r="H636" s="440"/>
      <c r="I636" s="440"/>
      <c r="J636" s="440">
        <v>1</v>
      </c>
      <c r="K636" s="440">
        <v>176</v>
      </c>
      <c r="L636" s="440">
        <v>1</v>
      </c>
      <c r="M636" s="440">
        <v>176</v>
      </c>
      <c r="N636" s="440"/>
      <c r="O636" s="440"/>
      <c r="P636" s="509"/>
      <c r="Q636" s="441"/>
    </row>
    <row r="637" spans="1:17" ht="14.4" customHeight="1" x14ac:dyDescent="0.3">
      <c r="A637" s="436" t="s">
        <v>876</v>
      </c>
      <c r="B637" s="437" t="s">
        <v>699</v>
      </c>
      <c r="C637" s="437" t="s">
        <v>700</v>
      </c>
      <c r="D637" s="437" t="s">
        <v>785</v>
      </c>
      <c r="E637" s="437" t="s">
        <v>786</v>
      </c>
      <c r="F637" s="440">
        <v>4</v>
      </c>
      <c r="G637" s="440">
        <v>9056</v>
      </c>
      <c r="H637" s="440">
        <v>0.56395566072985426</v>
      </c>
      <c r="I637" s="440">
        <v>2264</v>
      </c>
      <c r="J637" s="440">
        <v>7</v>
      </c>
      <c r="K637" s="440">
        <v>16058</v>
      </c>
      <c r="L637" s="440">
        <v>1</v>
      </c>
      <c r="M637" s="440">
        <v>2294</v>
      </c>
      <c r="N637" s="440">
        <v>2</v>
      </c>
      <c r="O637" s="440">
        <v>4594</v>
      </c>
      <c r="P637" s="509">
        <v>0.28608793124922155</v>
      </c>
      <c r="Q637" s="441">
        <v>2297</v>
      </c>
    </row>
    <row r="638" spans="1:17" ht="14.4" customHeight="1" x14ac:dyDescent="0.3">
      <c r="A638" s="436" t="s">
        <v>876</v>
      </c>
      <c r="B638" s="437" t="s">
        <v>699</v>
      </c>
      <c r="C638" s="437" t="s">
        <v>700</v>
      </c>
      <c r="D638" s="437" t="s">
        <v>787</v>
      </c>
      <c r="E638" s="437" t="s">
        <v>788</v>
      </c>
      <c r="F638" s="440"/>
      <c r="G638" s="440"/>
      <c r="H638" s="440"/>
      <c r="I638" s="440"/>
      <c r="J638" s="440">
        <v>3</v>
      </c>
      <c r="K638" s="440">
        <v>789</v>
      </c>
      <c r="L638" s="440">
        <v>1</v>
      </c>
      <c r="M638" s="440">
        <v>263</v>
      </c>
      <c r="N638" s="440">
        <v>6</v>
      </c>
      <c r="O638" s="440">
        <v>1584</v>
      </c>
      <c r="P638" s="509">
        <v>2.0076045627376424</v>
      </c>
      <c r="Q638" s="441">
        <v>264</v>
      </c>
    </row>
    <row r="639" spans="1:17" ht="14.4" customHeight="1" x14ac:dyDescent="0.3">
      <c r="A639" s="436" t="s">
        <v>876</v>
      </c>
      <c r="B639" s="437" t="s">
        <v>699</v>
      </c>
      <c r="C639" s="437" t="s">
        <v>700</v>
      </c>
      <c r="D639" s="437" t="s">
        <v>789</v>
      </c>
      <c r="E639" s="437" t="s">
        <v>790</v>
      </c>
      <c r="F639" s="440">
        <v>11</v>
      </c>
      <c r="G639" s="440">
        <v>22132</v>
      </c>
      <c r="H639" s="440">
        <v>0.79927771758757671</v>
      </c>
      <c r="I639" s="440">
        <v>2012</v>
      </c>
      <c r="J639" s="440">
        <v>13</v>
      </c>
      <c r="K639" s="440">
        <v>27690</v>
      </c>
      <c r="L639" s="440">
        <v>1</v>
      </c>
      <c r="M639" s="440">
        <v>2130</v>
      </c>
      <c r="N639" s="440">
        <v>6</v>
      </c>
      <c r="O639" s="440">
        <v>12786</v>
      </c>
      <c r="P639" s="509">
        <v>0.4617551462621885</v>
      </c>
      <c r="Q639" s="441">
        <v>2131</v>
      </c>
    </row>
    <row r="640" spans="1:17" ht="14.4" customHeight="1" x14ac:dyDescent="0.3">
      <c r="A640" s="436" t="s">
        <v>876</v>
      </c>
      <c r="B640" s="437" t="s">
        <v>699</v>
      </c>
      <c r="C640" s="437" t="s">
        <v>700</v>
      </c>
      <c r="D640" s="437" t="s">
        <v>793</v>
      </c>
      <c r="E640" s="437" t="s">
        <v>794</v>
      </c>
      <c r="F640" s="440"/>
      <c r="G640" s="440"/>
      <c r="H640" s="440"/>
      <c r="I640" s="440"/>
      <c r="J640" s="440">
        <v>1</v>
      </c>
      <c r="K640" s="440">
        <v>423</v>
      </c>
      <c r="L640" s="440">
        <v>1</v>
      </c>
      <c r="M640" s="440">
        <v>423</v>
      </c>
      <c r="N640" s="440"/>
      <c r="O640" s="440"/>
      <c r="P640" s="509"/>
      <c r="Q640" s="441"/>
    </row>
    <row r="641" spans="1:17" ht="14.4" customHeight="1" x14ac:dyDescent="0.3">
      <c r="A641" s="436" t="s">
        <v>876</v>
      </c>
      <c r="B641" s="437" t="s">
        <v>699</v>
      </c>
      <c r="C641" s="437" t="s">
        <v>700</v>
      </c>
      <c r="D641" s="437" t="s">
        <v>802</v>
      </c>
      <c r="E641" s="437" t="s">
        <v>803</v>
      </c>
      <c r="F641" s="440">
        <v>2</v>
      </c>
      <c r="G641" s="440">
        <v>538</v>
      </c>
      <c r="H641" s="440">
        <v>1.8680555555555556</v>
      </c>
      <c r="I641" s="440">
        <v>269</v>
      </c>
      <c r="J641" s="440">
        <v>1</v>
      </c>
      <c r="K641" s="440">
        <v>288</v>
      </c>
      <c r="L641" s="440">
        <v>1</v>
      </c>
      <c r="M641" s="440">
        <v>288</v>
      </c>
      <c r="N641" s="440">
        <v>1</v>
      </c>
      <c r="O641" s="440">
        <v>289</v>
      </c>
      <c r="P641" s="509">
        <v>1.0034722222222223</v>
      </c>
      <c r="Q641" s="441">
        <v>289</v>
      </c>
    </row>
    <row r="642" spans="1:17" ht="14.4" customHeight="1" x14ac:dyDescent="0.3">
      <c r="A642" s="436" t="s">
        <v>876</v>
      </c>
      <c r="B642" s="437" t="s">
        <v>699</v>
      </c>
      <c r="C642" s="437" t="s">
        <v>700</v>
      </c>
      <c r="D642" s="437" t="s">
        <v>808</v>
      </c>
      <c r="E642" s="437" t="s">
        <v>809</v>
      </c>
      <c r="F642" s="440"/>
      <c r="G642" s="440"/>
      <c r="H642" s="440"/>
      <c r="I642" s="440"/>
      <c r="J642" s="440"/>
      <c r="K642" s="440"/>
      <c r="L642" s="440"/>
      <c r="M642" s="440"/>
      <c r="N642" s="440">
        <v>2</v>
      </c>
      <c r="O642" s="440">
        <v>628</v>
      </c>
      <c r="P642" s="509"/>
      <c r="Q642" s="441">
        <v>314</v>
      </c>
    </row>
    <row r="643" spans="1:17" ht="14.4" customHeight="1" x14ac:dyDescent="0.3">
      <c r="A643" s="436" t="s">
        <v>876</v>
      </c>
      <c r="B643" s="437" t="s">
        <v>699</v>
      </c>
      <c r="C643" s="437" t="s">
        <v>700</v>
      </c>
      <c r="D643" s="437" t="s">
        <v>877</v>
      </c>
      <c r="E643" s="437" t="s">
        <v>878</v>
      </c>
      <c r="F643" s="440">
        <v>1</v>
      </c>
      <c r="G643" s="440">
        <v>656</v>
      </c>
      <c r="H643" s="440"/>
      <c r="I643" s="440">
        <v>656</v>
      </c>
      <c r="J643" s="440"/>
      <c r="K643" s="440"/>
      <c r="L643" s="440"/>
      <c r="M643" s="440"/>
      <c r="N643" s="440"/>
      <c r="O643" s="440"/>
      <c r="P643" s="509"/>
      <c r="Q643" s="441"/>
    </row>
    <row r="644" spans="1:17" ht="14.4" customHeight="1" x14ac:dyDescent="0.3">
      <c r="A644" s="436" t="s">
        <v>876</v>
      </c>
      <c r="B644" s="437" t="s">
        <v>699</v>
      </c>
      <c r="C644" s="437" t="s">
        <v>700</v>
      </c>
      <c r="D644" s="437" t="s">
        <v>810</v>
      </c>
      <c r="E644" s="437" t="s">
        <v>811</v>
      </c>
      <c r="F644" s="440"/>
      <c r="G644" s="440"/>
      <c r="H644" s="440"/>
      <c r="I644" s="440"/>
      <c r="J644" s="440"/>
      <c r="K644" s="440"/>
      <c r="L644" s="440"/>
      <c r="M644" s="440"/>
      <c r="N644" s="440">
        <v>1</v>
      </c>
      <c r="O644" s="440">
        <v>0</v>
      </c>
      <c r="P644" s="509"/>
      <c r="Q644" s="441">
        <v>0</v>
      </c>
    </row>
    <row r="645" spans="1:17" ht="14.4" customHeight="1" x14ac:dyDescent="0.3">
      <c r="A645" s="436" t="s">
        <v>879</v>
      </c>
      <c r="B645" s="437" t="s">
        <v>699</v>
      </c>
      <c r="C645" s="437" t="s">
        <v>700</v>
      </c>
      <c r="D645" s="437" t="s">
        <v>857</v>
      </c>
      <c r="E645" s="437" t="s">
        <v>858</v>
      </c>
      <c r="F645" s="440"/>
      <c r="G645" s="440"/>
      <c r="H645" s="440"/>
      <c r="I645" s="440"/>
      <c r="J645" s="440">
        <v>1</v>
      </c>
      <c r="K645" s="440">
        <v>2226</v>
      </c>
      <c r="L645" s="440">
        <v>1</v>
      </c>
      <c r="M645" s="440">
        <v>2226</v>
      </c>
      <c r="N645" s="440">
        <v>1</v>
      </c>
      <c r="O645" s="440">
        <v>2229</v>
      </c>
      <c r="P645" s="509">
        <v>1.0013477088948788</v>
      </c>
      <c r="Q645" s="441">
        <v>2229</v>
      </c>
    </row>
    <row r="646" spans="1:17" ht="14.4" customHeight="1" x14ac:dyDescent="0.3">
      <c r="A646" s="436" t="s">
        <v>879</v>
      </c>
      <c r="B646" s="437" t="s">
        <v>699</v>
      </c>
      <c r="C646" s="437" t="s">
        <v>700</v>
      </c>
      <c r="D646" s="437" t="s">
        <v>701</v>
      </c>
      <c r="E646" s="437" t="s">
        <v>702</v>
      </c>
      <c r="F646" s="440">
        <v>8</v>
      </c>
      <c r="G646" s="440">
        <v>432</v>
      </c>
      <c r="H646" s="440">
        <v>0.23275862068965517</v>
      </c>
      <c r="I646" s="440">
        <v>54</v>
      </c>
      <c r="J646" s="440">
        <v>32</v>
      </c>
      <c r="K646" s="440">
        <v>1856</v>
      </c>
      <c r="L646" s="440">
        <v>1</v>
      </c>
      <c r="M646" s="440">
        <v>58</v>
      </c>
      <c r="N646" s="440">
        <v>12</v>
      </c>
      <c r="O646" s="440">
        <v>696</v>
      </c>
      <c r="P646" s="509">
        <v>0.375</v>
      </c>
      <c r="Q646" s="441">
        <v>58</v>
      </c>
    </row>
    <row r="647" spans="1:17" ht="14.4" customHeight="1" x14ac:dyDescent="0.3">
      <c r="A647" s="436" t="s">
        <v>879</v>
      </c>
      <c r="B647" s="437" t="s">
        <v>699</v>
      </c>
      <c r="C647" s="437" t="s">
        <v>700</v>
      </c>
      <c r="D647" s="437" t="s">
        <v>703</v>
      </c>
      <c r="E647" s="437" t="s">
        <v>704</v>
      </c>
      <c r="F647" s="440">
        <v>2</v>
      </c>
      <c r="G647" s="440">
        <v>246</v>
      </c>
      <c r="H647" s="440"/>
      <c r="I647" s="440">
        <v>123</v>
      </c>
      <c r="J647" s="440"/>
      <c r="K647" s="440"/>
      <c r="L647" s="440"/>
      <c r="M647" s="440"/>
      <c r="N647" s="440">
        <v>1</v>
      </c>
      <c r="O647" s="440">
        <v>131</v>
      </c>
      <c r="P647" s="509"/>
      <c r="Q647" s="441">
        <v>131</v>
      </c>
    </row>
    <row r="648" spans="1:17" ht="14.4" customHeight="1" x14ac:dyDescent="0.3">
      <c r="A648" s="436" t="s">
        <v>879</v>
      </c>
      <c r="B648" s="437" t="s">
        <v>699</v>
      </c>
      <c r="C648" s="437" t="s">
        <v>700</v>
      </c>
      <c r="D648" s="437" t="s">
        <v>705</v>
      </c>
      <c r="E648" s="437" t="s">
        <v>706</v>
      </c>
      <c r="F648" s="440"/>
      <c r="G648" s="440"/>
      <c r="H648" s="440"/>
      <c r="I648" s="440"/>
      <c r="J648" s="440"/>
      <c r="K648" s="440"/>
      <c r="L648" s="440"/>
      <c r="M648" s="440"/>
      <c r="N648" s="440">
        <v>3</v>
      </c>
      <c r="O648" s="440">
        <v>567</v>
      </c>
      <c r="P648" s="509"/>
      <c r="Q648" s="441">
        <v>189</v>
      </c>
    </row>
    <row r="649" spans="1:17" ht="14.4" customHeight="1" x14ac:dyDescent="0.3">
      <c r="A649" s="436" t="s">
        <v>879</v>
      </c>
      <c r="B649" s="437" t="s">
        <v>699</v>
      </c>
      <c r="C649" s="437" t="s">
        <v>700</v>
      </c>
      <c r="D649" s="437" t="s">
        <v>711</v>
      </c>
      <c r="E649" s="437" t="s">
        <v>712</v>
      </c>
      <c r="F649" s="440"/>
      <c r="G649" s="440"/>
      <c r="H649" s="440"/>
      <c r="I649" s="440"/>
      <c r="J649" s="440">
        <v>2</v>
      </c>
      <c r="K649" s="440">
        <v>358</v>
      </c>
      <c r="L649" s="440">
        <v>1</v>
      </c>
      <c r="M649" s="440">
        <v>179</v>
      </c>
      <c r="N649" s="440">
        <v>1</v>
      </c>
      <c r="O649" s="440">
        <v>180</v>
      </c>
      <c r="P649" s="509">
        <v>0.5027932960893855</v>
      </c>
      <c r="Q649" s="441">
        <v>180</v>
      </c>
    </row>
    <row r="650" spans="1:17" ht="14.4" customHeight="1" x14ac:dyDescent="0.3">
      <c r="A650" s="436" t="s">
        <v>879</v>
      </c>
      <c r="B650" s="437" t="s">
        <v>699</v>
      </c>
      <c r="C650" s="437" t="s">
        <v>700</v>
      </c>
      <c r="D650" s="437" t="s">
        <v>715</v>
      </c>
      <c r="E650" s="437" t="s">
        <v>716</v>
      </c>
      <c r="F650" s="440">
        <v>12</v>
      </c>
      <c r="G650" s="440">
        <v>3864</v>
      </c>
      <c r="H650" s="440">
        <v>0.57671641791044781</v>
      </c>
      <c r="I650" s="440">
        <v>322</v>
      </c>
      <c r="J650" s="440">
        <v>20</v>
      </c>
      <c r="K650" s="440">
        <v>6700</v>
      </c>
      <c r="L650" s="440">
        <v>1</v>
      </c>
      <c r="M650" s="440">
        <v>335</v>
      </c>
      <c r="N650" s="440">
        <v>15</v>
      </c>
      <c r="O650" s="440">
        <v>5040</v>
      </c>
      <c r="P650" s="509">
        <v>0.75223880597014925</v>
      </c>
      <c r="Q650" s="441">
        <v>336</v>
      </c>
    </row>
    <row r="651" spans="1:17" ht="14.4" customHeight="1" x14ac:dyDescent="0.3">
      <c r="A651" s="436" t="s">
        <v>879</v>
      </c>
      <c r="B651" s="437" t="s">
        <v>699</v>
      </c>
      <c r="C651" s="437" t="s">
        <v>700</v>
      </c>
      <c r="D651" s="437" t="s">
        <v>719</v>
      </c>
      <c r="E651" s="437" t="s">
        <v>720</v>
      </c>
      <c r="F651" s="440">
        <v>2</v>
      </c>
      <c r="G651" s="440">
        <v>682</v>
      </c>
      <c r="H651" s="440">
        <v>0.48853868194842409</v>
      </c>
      <c r="I651" s="440">
        <v>341</v>
      </c>
      <c r="J651" s="440">
        <v>4</v>
      </c>
      <c r="K651" s="440">
        <v>1396</v>
      </c>
      <c r="L651" s="440">
        <v>1</v>
      </c>
      <c r="M651" s="440">
        <v>349</v>
      </c>
      <c r="N651" s="440">
        <v>17</v>
      </c>
      <c r="O651" s="440">
        <v>5933</v>
      </c>
      <c r="P651" s="509">
        <v>4.25</v>
      </c>
      <c r="Q651" s="441">
        <v>349</v>
      </c>
    </row>
    <row r="652" spans="1:17" ht="14.4" customHeight="1" x14ac:dyDescent="0.3">
      <c r="A652" s="436" t="s">
        <v>879</v>
      </c>
      <c r="B652" s="437" t="s">
        <v>699</v>
      </c>
      <c r="C652" s="437" t="s">
        <v>700</v>
      </c>
      <c r="D652" s="437" t="s">
        <v>741</v>
      </c>
      <c r="E652" s="437" t="s">
        <v>742</v>
      </c>
      <c r="F652" s="440">
        <v>4</v>
      </c>
      <c r="G652" s="440">
        <v>1140</v>
      </c>
      <c r="H652" s="440">
        <v>0.22058823529411764</v>
      </c>
      <c r="I652" s="440">
        <v>285</v>
      </c>
      <c r="J652" s="440">
        <v>17</v>
      </c>
      <c r="K652" s="440">
        <v>5168</v>
      </c>
      <c r="L652" s="440">
        <v>1</v>
      </c>
      <c r="M652" s="440">
        <v>304</v>
      </c>
      <c r="N652" s="440">
        <v>6</v>
      </c>
      <c r="O652" s="440">
        <v>1830</v>
      </c>
      <c r="P652" s="509">
        <v>0.35410216718266252</v>
      </c>
      <c r="Q652" s="441">
        <v>305</v>
      </c>
    </row>
    <row r="653" spans="1:17" ht="14.4" customHeight="1" x14ac:dyDescent="0.3">
      <c r="A653" s="436" t="s">
        <v>879</v>
      </c>
      <c r="B653" s="437" t="s">
        <v>699</v>
      </c>
      <c r="C653" s="437" t="s">
        <v>700</v>
      </c>
      <c r="D653" s="437" t="s">
        <v>743</v>
      </c>
      <c r="E653" s="437" t="s">
        <v>744</v>
      </c>
      <c r="F653" s="440"/>
      <c r="G653" s="440"/>
      <c r="H653" s="440"/>
      <c r="I653" s="440"/>
      <c r="J653" s="440">
        <v>1</v>
      </c>
      <c r="K653" s="440">
        <v>3707</v>
      </c>
      <c r="L653" s="440">
        <v>1</v>
      </c>
      <c r="M653" s="440">
        <v>3707</v>
      </c>
      <c r="N653" s="440">
        <v>1</v>
      </c>
      <c r="O653" s="440">
        <v>3712</v>
      </c>
      <c r="P653" s="509">
        <v>1.0013487995683841</v>
      </c>
      <c r="Q653" s="441">
        <v>3712</v>
      </c>
    </row>
    <row r="654" spans="1:17" ht="14.4" customHeight="1" x14ac:dyDescent="0.3">
      <c r="A654" s="436" t="s">
        <v>879</v>
      </c>
      <c r="B654" s="437" t="s">
        <v>699</v>
      </c>
      <c r="C654" s="437" t="s">
        <v>700</v>
      </c>
      <c r="D654" s="437" t="s">
        <v>745</v>
      </c>
      <c r="E654" s="437" t="s">
        <v>746</v>
      </c>
      <c r="F654" s="440"/>
      <c r="G654" s="440"/>
      <c r="H654" s="440"/>
      <c r="I654" s="440"/>
      <c r="J654" s="440">
        <v>2</v>
      </c>
      <c r="K654" s="440">
        <v>988</v>
      </c>
      <c r="L654" s="440">
        <v>1</v>
      </c>
      <c r="M654" s="440">
        <v>494</v>
      </c>
      <c r="N654" s="440">
        <v>11</v>
      </c>
      <c r="O654" s="440">
        <v>5434</v>
      </c>
      <c r="P654" s="509">
        <v>5.5</v>
      </c>
      <c r="Q654" s="441">
        <v>494</v>
      </c>
    </row>
    <row r="655" spans="1:17" ht="14.4" customHeight="1" x14ac:dyDescent="0.3">
      <c r="A655" s="436" t="s">
        <v>879</v>
      </c>
      <c r="B655" s="437" t="s">
        <v>699</v>
      </c>
      <c r="C655" s="437" t="s">
        <v>700</v>
      </c>
      <c r="D655" s="437" t="s">
        <v>747</v>
      </c>
      <c r="E655" s="437" t="s">
        <v>748</v>
      </c>
      <c r="F655" s="440">
        <v>5</v>
      </c>
      <c r="G655" s="440">
        <v>1780</v>
      </c>
      <c r="H655" s="440">
        <v>0.25320056899004267</v>
      </c>
      <c r="I655" s="440">
        <v>356</v>
      </c>
      <c r="J655" s="440">
        <v>19</v>
      </c>
      <c r="K655" s="440">
        <v>7030</v>
      </c>
      <c r="L655" s="440">
        <v>1</v>
      </c>
      <c r="M655" s="440">
        <v>370</v>
      </c>
      <c r="N655" s="440">
        <v>17</v>
      </c>
      <c r="O655" s="440">
        <v>6290</v>
      </c>
      <c r="P655" s="509">
        <v>0.89473684210526316</v>
      </c>
      <c r="Q655" s="441">
        <v>370</v>
      </c>
    </row>
    <row r="656" spans="1:17" ht="14.4" customHeight="1" x14ac:dyDescent="0.3">
      <c r="A656" s="436" t="s">
        <v>879</v>
      </c>
      <c r="B656" s="437" t="s">
        <v>699</v>
      </c>
      <c r="C656" s="437" t="s">
        <v>700</v>
      </c>
      <c r="D656" s="437" t="s">
        <v>753</v>
      </c>
      <c r="E656" s="437" t="s">
        <v>754</v>
      </c>
      <c r="F656" s="440"/>
      <c r="G656" s="440"/>
      <c r="H656" s="440"/>
      <c r="I656" s="440"/>
      <c r="J656" s="440">
        <v>1</v>
      </c>
      <c r="K656" s="440">
        <v>111</v>
      </c>
      <c r="L656" s="440">
        <v>1</v>
      </c>
      <c r="M656" s="440">
        <v>111</v>
      </c>
      <c r="N656" s="440"/>
      <c r="O656" s="440"/>
      <c r="P656" s="509"/>
      <c r="Q656" s="441"/>
    </row>
    <row r="657" spans="1:17" ht="14.4" customHeight="1" x14ac:dyDescent="0.3">
      <c r="A657" s="436" t="s">
        <v>879</v>
      </c>
      <c r="B657" s="437" t="s">
        <v>699</v>
      </c>
      <c r="C657" s="437" t="s">
        <v>700</v>
      </c>
      <c r="D657" s="437" t="s">
        <v>755</v>
      </c>
      <c r="E657" s="437" t="s">
        <v>756</v>
      </c>
      <c r="F657" s="440">
        <v>1</v>
      </c>
      <c r="G657" s="440">
        <v>117</v>
      </c>
      <c r="H657" s="440">
        <v>0.93600000000000005</v>
      </c>
      <c r="I657" s="440">
        <v>117</v>
      </c>
      <c r="J657" s="440">
        <v>1</v>
      </c>
      <c r="K657" s="440">
        <v>125</v>
      </c>
      <c r="L657" s="440">
        <v>1</v>
      </c>
      <c r="M657" s="440">
        <v>125</v>
      </c>
      <c r="N657" s="440"/>
      <c r="O657" s="440"/>
      <c r="P657" s="509"/>
      <c r="Q657" s="441"/>
    </row>
    <row r="658" spans="1:17" ht="14.4" customHeight="1" x14ac:dyDescent="0.3">
      <c r="A658" s="436" t="s">
        <v>879</v>
      </c>
      <c r="B658" s="437" t="s">
        <v>699</v>
      </c>
      <c r="C658" s="437" t="s">
        <v>700</v>
      </c>
      <c r="D658" s="437" t="s">
        <v>761</v>
      </c>
      <c r="E658" s="437" t="s">
        <v>762</v>
      </c>
      <c r="F658" s="440">
        <v>4</v>
      </c>
      <c r="G658" s="440">
        <v>1748</v>
      </c>
      <c r="H658" s="440">
        <v>0.47916666666666669</v>
      </c>
      <c r="I658" s="440">
        <v>437</v>
      </c>
      <c r="J658" s="440">
        <v>8</v>
      </c>
      <c r="K658" s="440">
        <v>3648</v>
      </c>
      <c r="L658" s="440">
        <v>1</v>
      </c>
      <c r="M658" s="440">
        <v>456</v>
      </c>
      <c r="N658" s="440">
        <v>3</v>
      </c>
      <c r="O658" s="440">
        <v>1368</v>
      </c>
      <c r="P658" s="509">
        <v>0.375</v>
      </c>
      <c r="Q658" s="441">
        <v>456</v>
      </c>
    </row>
    <row r="659" spans="1:17" ht="14.4" customHeight="1" x14ac:dyDescent="0.3">
      <c r="A659" s="436" t="s">
        <v>879</v>
      </c>
      <c r="B659" s="437" t="s">
        <v>699</v>
      </c>
      <c r="C659" s="437" t="s">
        <v>700</v>
      </c>
      <c r="D659" s="437" t="s">
        <v>763</v>
      </c>
      <c r="E659" s="437" t="s">
        <v>764</v>
      </c>
      <c r="F659" s="440"/>
      <c r="G659" s="440"/>
      <c r="H659" s="440"/>
      <c r="I659" s="440"/>
      <c r="J659" s="440">
        <v>16</v>
      </c>
      <c r="K659" s="440">
        <v>928</v>
      </c>
      <c r="L659" s="440">
        <v>1</v>
      </c>
      <c r="M659" s="440">
        <v>58</v>
      </c>
      <c r="N659" s="440">
        <v>6</v>
      </c>
      <c r="O659" s="440">
        <v>348</v>
      </c>
      <c r="P659" s="509">
        <v>0.375</v>
      </c>
      <c r="Q659" s="441">
        <v>58</v>
      </c>
    </row>
    <row r="660" spans="1:17" ht="14.4" customHeight="1" x14ac:dyDescent="0.3">
      <c r="A660" s="436" t="s">
        <v>879</v>
      </c>
      <c r="B660" s="437" t="s">
        <v>699</v>
      </c>
      <c r="C660" s="437" t="s">
        <v>700</v>
      </c>
      <c r="D660" s="437" t="s">
        <v>771</v>
      </c>
      <c r="E660" s="437" t="s">
        <v>772</v>
      </c>
      <c r="F660" s="440">
        <v>7</v>
      </c>
      <c r="G660" s="440">
        <v>1183</v>
      </c>
      <c r="H660" s="440">
        <v>0.17333333333333334</v>
      </c>
      <c r="I660" s="440">
        <v>169</v>
      </c>
      <c r="J660" s="440">
        <v>39</v>
      </c>
      <c r="K660" s="440">
        <v>6825</v>
      </c>
      <c r="L660" s="440">
        <v>1</v>
      </c>
      <c r="M660" s="440">
        <v>175</v>
      </c>
      <c r="N660" s="440">
        <v>33</v>
      </c>
      <c r="O660" s="440">
        <v>5808</v>
      </c>
      <c r="P660" s="509">
        <v>0.85098901098901103</v>
      </c>
      <c r="Q660" s="441">
        <v>176</v>
      </c>
    </row>
    <row r="661" spans="1:17" ht="14.4" customHeight="1" x14ac:dyDescent="0.3">
      <c r="A661" s="436" t="s">
        <v>879</v>
      </c>
      <c r="B661" s="437" t="s">
        <v>699</v>
      </c>
      <c r="C661" s="437" t="s">
        <v>700</v>
      </c>
      <c r="D661" s="437" t="s">
        <v>793</v>
      </c>
      <c r="E661" s="437" t="s">
        <v>794</v>
      </c>
      <c r="F661" s="440"/>
      <c r="G661" s="440"/>
      <c r="H661" s="440"/>
      <c r="I661" s="440"/>
      <c r="J661" s="440">
        <v>1</v>
      </c>
      <c r="K661" s="440">
        <v>423</v>
      </c>
      <c r="L661" s="440">
        <v>1</v>
      </c>
      <c r="M661" s="440">
        <v>423</v>
      </c>
      <c r="N661" s="440">
        <v>1</v>
      </c>
      <c r="O661" s="440">
        <v>424</v>
      </c>
      <c r="P661" s="509">
        <v>1.0023640661938533</v>
      </c>
      <c r="Q661" s="441">
        <v>424</v>
      </c>
    </row>
    <row r="662" spans="1:17" ht="14.4" customHeight="1" x14ac:dyDescent="0.3">
      <c r="A662" s="436" t="s">
        <v>880</v>
      </c>
      <c r="B662" s="437" t="s">
        <v>699</v>
      </c>
      <c r="C662" s="437" t="s">
        <v>700</v>
      </c>
      <c r="D662" s="437" t="s">
        <v>857</v>
      </c>
      <c r="E662" s="437" t="s">
        <v>858</v>
      </c>
      <c r="F662" s="440"/>
      <c r="G662" s="440"/>
      <c r="H662" s="440"/>
      <c r="I662" s="440"/>
      <c r="J662" s="440"/>
      <c r="K662" s="440"/>
      <c r="L662" s="440"/>
      <c r="M662" s="440"/>
      <c r="N662" s="440">
        <v>1</v>
      </c>
      <c r="O662" s="440">
        <v>2229</v>
      </c>
      <c r="P662" s="509"/>
      <c r="Q662" s="441">
        <v>2229</v>
      </c>
    </row>
    <row r="663" spans="1:17" ht="14.4" customHeight="1" x14ac:dyDescent="0.3">
      <c r="A663" s="436" t="s">
        <v>880</v>
      </c>
      <c r="B663" s="437" t="s">
        <v>699</v>
      </c>
      <c r="C663" s="437" t="s">
        <v>700</v>
      </c>
      <c r="D663" s="437" t="s">
        <v>701</v>
      </c>
      <c r="E663" s="437" t="s">
        <v>702</v>
      </c>
      <c r="F663" s="440">
        <v>150</v>
      </c>
      <c r="G663" s="440">
        <v>8100</v>
      </c>
      <c r="H663" s="440">
        <v>0.74284666177549519</v>
      </c>
      <c r="I663" s="440">
        <v>54</v>
      </c>
      <c r="J663" s="440">
        <v>188</v>
      </c>
      <c r="K663" s="440">
        <v>10904</v>
      </c>
      <c r="L663" s="440">
        <v>1</v>
      </c>
      <c r="M663" s="440">
        <v>58</v>
      </c>
      <c r="N663" s="440">
        <v>201</v>
      </c>
      <c r="O663" s="440">
        <v>11658</v>
      </c>
      <c r="P663" s="509">
        <v>1.0691489361702127</v>
      </c>
      <c r="Q663" s="441">
        <v>58</v>
      </c>
    </row>
    <row r="664" spans="1:17" ht="14.4" customHeight="1" x14ac:dyDescent="0.3">
      <c r="A664" s="436" t="s">
        <v>880</v>
      </c>
      <c r="B664" s="437" t="s">
        <v>699</v>
      </c>
      <c r="C664" s="437" t="s">
        <v>700</v>
      </c>
      <c r="D664" s="437" t="s">
        <v>703</v>
      </c>
      <c r="E664" s="437" t="s">
        <v>704</v>
      </c>
      <c r="F664" s="440">
        <v>309</v>
      </c>
      <c r="G664" s="440">
        <v>38007</v>
      </c>
      <c r="H664" s="440">
        <v>1.0705895608574407</v>
      </c>
      <c r="I664" s="440">
        <v>123</v>
      </c>
      <c r="J664" s="440">
        <v>271</v>
      </c>
      <c r="K664" s="440">
        <v>35501</v>
      </c>
      <c r="L664" s="440">
        <v>1</v>
      </c>
      <c r="M664" s="440">
        <v>131</v>
      </c>
      <c r="N664" s="440">
        <v>160</v>
      </c>
      <c r="O664" s="440">
        <v>20960</v>
      </c>
      <c r="P664" s="509">
        <v>0.59040590405904059</v>
      </c>
      <c r="Q664" s="441">
        <v>131</v>
      </c>
    </row>
    <row r="665" spans="1:17" ht="14.4" customHeight="1" x14ac:dyDescent="0.3">
      <c r="A665" s="436" t="s">
        <v>880</v>
      </c>
      <c r="B665" s="437" t="s">
        <v>699</v>
      </c>
      <c r="C665" s="437" t="s">
        <v>700</v>
      </c>
      <c r="D665" s="437" t="s">
        <v>705</v>
      </c>
      <c r="E665" s="437" t="s">
        <v>706</v>
      </c>
      <c r="F665" s="440">
        <v>13</v>
      </c>
      <c r="G665" s="440">
        <v>2301</v>
      </c>
      <c r="H665" s="440">
        <v>0.48698412698412696</v>
      </c>
      <c r="I665" s="440">
        <v>177</v>
      </c>
      <c r="J665" s="440">
        <v>25</v>
      </c>
      <c r="K665" s="440">
        <v>4725</v>
      </c>
      <c r="L665" s="440">
        <v>1</v>
      </c>
      <c r="M665" s="440">
        <v>189</v>
      </c>
      <c r="N665" s="440">
        <v>17</v>
      </c>
      <c r="O665" s="440">
        <v>3213</v>
      </c>
      <c r="P665" s="509">
        <v>0.68</v>
      </c>
      <c r="Q665" s="441">
        <v>189</v>
      </c>
    </row>
    <row r="666" spans="1:17" ht="14.4" customHeight="1" x14ac:dyDescent="0.3">
      <c r="A666" s="436" t="s">
        <v>880</v>
      </c>
      <c r="B666" s="437" t="s">
        <v>699</v>
      </c>
      <c r="C666" s="437" t="s">
        <v>700</v>
      </c>
      <c r="D666" s="437" t="s">
        <v>709</v>
      </c>
      <c r="E666" s="437" t="s">
        <v>710</v>
      </c>
      <c r="F666" s="440">
        <v>36</v>
      </c>
      <c r="G666" s="440">
        <v>13824</v>
      </c>
      <c r="H666" s="440">
        <v>0.80870480870480865</v>
      </c>
      <c r="I666" s="440">
        <v>384</v>
      </c>
      <c r="J666" s="440">
        <v>42</v>
      </c>
      <c r="K666" s="440">
        <v>17094</v>
      </c>
      <c r="L666" s="440">
        <v>1</v>
      </c>
      <c r="M666" s="440">
        <v>407</v>
      </c>
      <c r="N666" s="440">
        <v>82</v>
      </c>
      <c r="O666" s="440">
        <v>33456</v>
      </c>
      <c r="P666" s="509">
        <v>1.9571779571779573</v>
      </c>
      <c r="Q666" s="441">
        <v>408</v>
      </c>
    </row>
    <row r="667" spans="1:17" ht="14.4" customHeight="1" x14ac:dyDescent="0.3">
      <c r="A667" s="436" t="s">
        <v>880</v>
      </c>
      <c r="B667" s="437" t="s">
        <v>699</v>
      </c>
      <c r="C667" s="437" t="s">
        <v>700</v>
      </c>
      <c r="D667" s="437" t="s">
        <v>711</v>
      </c>
      <c r="E667" s="437" t="s">
        <v>712</v>
      </c>
      <c r="F667" s="440">
        <v>26</v>
      </c>
      <c r="G667" s="440">
        <v>4472</v>
      </c>
      <c r="H667" s="440">
        <v>4.1638733705772815</v>
      </c>
      <c r="I667" s="440">
        <v>172</v>
      </c>
      <c r="J667" s="440">
        <v>6</v>
      </c>
      <c r="K667" s="440">
        <v>1074</v>
      </c>
      <c r="L667" s="440">
        <v>1</v>
      </c>
      <c r="M667" s="440">
        <v>179</v>
      </c>
      <c r="N667" s="440">
        <v>18</v>
      </c>
      <c r="O667" s="440">
        <v>3240</v>
      </c>
      <c r="P667" s="509">
        <v>3.016759776536313</v>
      </c>
      <c r="Q667" s="441">
        <v>180</v>
      </c>
    </row>
    <row r="668" spans="1:17" ht="14.4" customHeight="1" x14ac:dyDescent="0.3">
      <c r="A668" s="436" t="s">
        <v>880</v>
      </c>
      <c r="B668" s="437" t="s">
        <v>699</v>
      </c>
      <c r="C668" s="437" t="s">
        <v>700</v>
      </c>
      <c r="D668" s="437" t="s">
        <v>715</v>
      </c>
      <c r="E668" s="437" t="s">
        <v>716</v>
      </c>
      <c r="F668" s="440">
        <v>21</v>
      </c>
      <c r="G668" s="440">
        <v>6762</v>
      </c>
      <c r="H668" s="440"/>
      <c r="I668" s="440">
        <v>322</v>
      </c>
      <c r="J668" s="440"/>
      <c r="K668" s="440"/>
      <c r="L668" s="440"/>
      <c r="M668" s="440"/>
      <c r="N668" s="440">
        <v>16</v>
      </c>
      <c r="O668" s="440">
        <v>5376</v>
      </c>
      <c r="P668" s="509"/>
      <c r="Q668" s="441">
        <v>336</v>
      </c>
    </row>
    <row r="669" spans="1:17" ht="14.4" customHeight="1" x14ac:dyDescent="0.3">
      <c r="A669" s="436" t="s">
        <v>880</v>
      </c>
      <c r="B669" s="437" t="s">
        <v>699</v>
      </c>
      <c r="C669" s="437" t="s">
        <v>700</v>
      </c>
      <c r="D669" s="437" t="s">
        <v>717</v>
      </c>
      <c r="E669" s="437" t="s">
        <v>718</v>
      </c>
      <c r="F669" s="440"/>
      <c r="G669" s="440"/>
      <c r="H669" s="440"/>
      <c r="I669" s="440"/>
      <c r="J669" s="440"/>
      <c r="K669" s="440"/>
      <c r="L669" s="440"/>
      <c r="M669" s="440"/>
      <c r="N669" s="440">
        <v>1</v>
      </c>
      <c r="O669" s="440">
        <v>459</v>
      </c>
      <c r="P669" s="509"/>
      <c r="Q669" s="441">
        <v>459</v>
      </c>
    </row>
    <row r="670" spans="1:17" ht="14.4" customHeight="1" x14ac:dyDescent="0.3">
      <c r="A670" s="436" t="s">
        <v>880</v>
      </c>
      <c r="B670" s="437" t="s">
        <v>699</v>
      </c>
      <c r="C670" s="437" t="s">
        <v>700</v>
      </c>
      <c r="D670" s="437" t="s">
        <v>719</v>
      </c>
      <c r="E670" s="437" t="s">
        <v>720</v>
      </c>
      <c r="F670" s="440">
        <v>112</v>
      </c>
      <c r="G670" s="440">
        <v>38192</v>
      </c>
      <c r="H670" s="440">
        <v>1.0422158548233047</v>
      </c>
      <c r="I670" s="440">
        <v>341</v>
      </c>
      <c r="J670" s="440">
        <v>105</v>
      </c>
      <c r="K670" s="440">
        <v>36645</v>
      </c>
      <c r="L670" s="440">
        <v>1</v>
      </c>
      <c r="M670" s="440">
        <v>349</v>
      </c>
      <c r="N670" s="440">
        <v>91</v>
      </c>
      <c r="O670" s="440">
        <v>31759</v>
      </c>
      <c r="P670" s="509">
        <v>0.8666666666666667</v>
      </c>
      <c r="Q670" s="441">
        <v>349</v>
      </c>
    </row>
    <row r="671" spans="1:17" ht="14.4" customHeight="1" x14ac:dyDescent="0.3">
      <c r="A671" s="436" t="s">
        <v>880</v>
      </c>
      <c r="B671" s="437" t="s">
        <v>699</v>
      </c>
      <c r="C671" s="437" t="s">
        <v>700</v>
      </c>
      <c r="D671" s="437" t="s">
        <v>721</v>
      </c>
      <c r="E671" s="437" t="s">
        <v>722</v>
      </c>
      <c r="F671" s="440"/>
      <c r="G671" s="440"/>
      <c r="H671" s="440"/>
      <c r="I671" s="440"/>
      <c r="J671" s="440"/>
      <c r="K671" s="440"/>
      <c r="L671" s="440"/>
      <c r="M671" s="440"/>
      <c r="N671" s="440">
        <v>1</v>
      </c>
      <c r="O671" s="440">
        <v>1653</v>
      </c>
      <c r="P671" s="509"/>
      <c r="Q671" s="441">
        <v>1653</v>
      </c>
    </row>
    <row r="672" spans="1:17" ht="14.4" customHeight="1" x14ac:dyDescent="0.3">
      <c r="A672" s="436" t="s">
        <v>880</v>
      </c>
      <c r="B672" s="437" t="s">
        <v>699</v>
      </c>
      <c r="C672" s="437" t="s">
        <v>700</v>
      </c>
      <c r="D672" s="437" t="s">
        <v>727</v>
      </c>
      <c r="E672" s="437" t="s">
        <v>728</v>
      </c>
      <c r="F672" s="440">
        <v>16</v>
      </c>
      <c r="G672" s="440">
        <v>1744</v>
      </c>
      <c r="H672" s="440">
        <v>1.0647130647130647</v>
      </c>
      <c r="I672" s="440">
        <v>109</v>
      </c>
      <c r="J672" s="440">
        <v>14</v>
      </c>
      <c r="K672" s="440">
        <v>1638</v>
      </c>
      <c r="L672" s="440">
        <v>1</v>
      </c>
      <c r="M672" s="440">
        <v>117</v>
      </c>
      <c r="N672" s="440">
        <v>40</v>
      </c>
      <c r="O672" s="440">
        <v>4680</v>
      </c>
      <c r="P672" s="509">
        <v>2.8571428571428572</v>
      </c>
      <c r="Q672" s="441">
        <v>117</v>
      </c>
    </row>
    <row r="673" spans="1:17" ht="14.4" customHeight="1" x14ac:dyDescent="0.3">
      <c r="A673" s="436" t="s">
        <v>880</v>
      </c>
      <c r="B673" s="437" t="s">
        <v>699</v>
      </c>
      <c r="C673" s="437" t="s">
        <v>700</v>
      </c>
      <c r="D673" s="437" t="s">
        <v>731</v>
      </c>
      <c r="E673" s="437" t="s">
        <v>732</v>
      </c>
      <c r="F673" s="440">
        <v>2</v>
      </c>
      <c r="G673" s="440">
        <v>752</v>
      </c>
      <c r="H673" s="440"/>
      <c r="I673" s="440">
        <v>376</v>
      </c>
      <c r="J673" s="440"/>
      <c r="K673" s="440"/>
      <c r="L673" s="440"/>
      <c r="M673" s="440"/>
      <c r="N673" s="440">
        <v>3</v>
      </c>
      <c r="O673" s="440">
        <v>1173</v>
      </c>
      <c r="P673" s="509"/>
      <c r="Q673" s="441">
        <v>391</v>
      </c>
    </row>
    <row r="674" spans="1:17" ht="14.4" customHeight="1" x14ac:dyDescent="0.3">
      <c r="A674" s="436" t="s">
        <v>880</v>
      </c>
      <c r="B674" s="437" t="s">
        <v>699</v>
      </c>
      <c r="C674" s="437" t="s">
        <v>700</v>
      </c>
      <c r="D674" s="437" t="s">
        <v>733</v>
      </c>
      <c r="E674" s="437" t="s">
        <v>734</v>
      </c>
      <c r="F674" s="440">
        <v>14</v>
      </c>
      <c r="G674" s="440">
        <v>518</v>
      </c>
      <c r="H674" s="440">
        <v>1.2392344497607655</v>
      </c>
      <c r="I674" s="440">
        <v>37</v>
      </c>
      <c r="J674" s="440">
        <v>11</v>
      </c>
      <c r="K674" s="440">
        <v>418</v>
      </c>
      <c r="L674" s="440">
        <v>1</v>
      </c>
      <c r="M674" s="440">
        <v>38</v>
      </c>
      <c r="N674" s="440">
        <v>27</v>
      </c>
      <c r="O674" s="440">
        <v>1026</v>
      </c>
      <c r="P674" s="509">
        <v>2.4545454545454546</v>
      </c>
      <c r="Q674" s="441">
        <v>38</v>
      </c>
    </row>
    <row r="675" spans="1:17" ht="14.4" customHeight="1" x14ac:dyDescent="0.3">
      <c r="A675" s="436" t="s">
        <v>880</v>
      </c>
      <c r="B675" s="437" t="s">
        <v>699</v>
      </c>
      <c r="C675" s="437" t="s">
        <v>700</v>
      </c>
      <c r="D675" s="437" t="s">
        <v>737</v>
      </c>
      <c r="E675" s="437" t="s">
        <v>738</v>
      </c>
      <c r="F675" s="440">
        <v>2</v>
      </c>
      <c r="G675" s="440">
        <v>1352</v>
      </c>
      <c r="H675" s="440"/>
      <c r="I675" s="440">
        <v>676</v>
      </c>
      <c r="J675" s="440"/>
      <c r="K675" s="440"/>
      <c r="L675" s="440"/>
      <c r="M675" s="440"/>
      <c r="N675" s="440">
        <v>5</v>
      </c>
      <c r="O675" s="440">
        <v>3525</v>
      </c>
      <c r="P675" s="509"/>
      <c r="Q675" s="441">
        <v>705</v>
      </c>
    </row>
    <row r="676" spans="1:17" ht="14.4" customHeight="1" x14ac:dyDescent="0.3">
      <c r="A676" s="436" t="s">
        <v>880</v>
      </c>
      <c r="B676" s="437" t="s">
        <v>699</v>
      </c>
      <c r="C676" s="437" t="s">
        <v>700</v>
      </c>
      <c r="D676" s="437" t="s">
        <v>739</v>
      </c>
      <c r="E676" s="437" t="s">
        <v>740</v>
      </c>
      <c r="F676" s="440">
        <v>1</v>
      </c>
      <c r="G676" s="440">
        <v>138</v>
      </c>
      <c r="H676" s="440"/>
      <c r="I676" s="440">
        <v>138</v>
      </c>
      <c r="J676" s="440"/>
      <c r="K676" s="440"/>
      <c r="L676" s="440"/>
      <c r="M676" s="440"/>
      <c r="N676" s="440"/>
      <c r="O676" s="440"/>
      <c r="P676" s="509"/>
      <c r="Q676" s="441"/>
    </row>
    <row r="677" spans="1:17" ht="14.4" customHeight="1" x14ac:dyDescent="0.3">
      <c r="A677" s="436" t="s">
        <v>880</v>
      </c>
      <c r="B677" s="437" t="s">
        <v>699</v>
      </c>
      <c r="C677" s="437" t="s">
        <v>700</v>
      </c>
      <c r="D677" s="437" t="s">
        <v>741</v>
      </c>
      <c r="E677" s="437" t="s">
        <v>742</v>
      </c>
      <c r="F677" s="440">
        <v>135</v>
      </c>
      <c r="G677" s="440">
        <v>38475</v>
      </c>
      <c r="H677" s="440">
        <v>0.78125</v>
      </c>
      <c r="I677" s="440">
        <v>285</v>
      </c>
      <c r="J677" s="440">
        <v>162</v>
      </c>
      <c r="K677" s="440">
        <v>49248</v>
      </c>
      <c r="L677" s="440">
        <v>1</v>
      </c>
      <c r="M677" s="440">
        <v>304</v>
      </c>
      <c r="N677" s="440">
        <v>148</v>
      </c>
      <c r="O677" s="440">
        <v>45140</v>
      </c>
      <c r="P677" s="509">
        <v>0.91658544509421702</v>
      </c>
      <c r="Q677" s="441">
        <v>305</v>
      </c>
    </row>
    <row r="678" spans="1:17" ht="14.4" customHeight="1" x14ac:dyDescent="0.3">
      <c r="A678" s="436" t="s">
        <v>880</v>
      </c>
      <c r="B678" s="437" t="s">
        <v>699</v>
      </c>
      <c r="C678" s="437" t="s">
        <v>700</v>
      </c>
      <c r="D678" s="437" t="s">
        <v>743</v>
      </c>
      <c r="E678" s="437" t="s">
        <v>744</v>
      </c>
      <c r="F678" s="440">
        <v>2</v>
      </c>
      <c r="G678" s="440">
        <v>7010</v>
      </c>
      <c r="H678" s="440">
        <v>0.94550849743728083</v>
      </c>
      <c r="I678" s="440">
        <v>3505</v>
      </c>
      <c r="J678" s="440">
        <v>2</v>
      </c>
      <c r="K678" s="440">
        <v>7414</v>
      </c>
      <c r="L678" s="440">
        <v>1</v>
      </c>
      <c r="M678" s="440">
        <v>3707</v>
      </c>
      <c r="N678" s="440">
        <v>2</v>
      </c>
      <c r="O678" s="440">
        <v>7424</v>
      </c>
      <c r="P678" s="509">
        <v>1.0013487995683841</v>
      </c>
      <c r="Q678" s="441">
        <v>3712</v>
      </c>
    </row>
    <row r="679" spans="1:17" ht="14.4" customHeight="1" x14ac:dyDescent="0.3">
      <c r="A679" s="436" t="s">
        <v>880</v>
      </c>
      <c r="B679" s="437" t="s">
        <v>699</v>
      </c>
      <c r="C679" s="437" t="s">
        <v>700</v>
      </c>
      <c r="D679" s="437" t="s">
        <v>745</v>
      </c>
      <c r="E679" s="437" t="s">
        <v>746</v>
      </c>
      <c r="F679" s="440">
        <v>85</v>
      </c>
      <c r="G679" s="440">
        <v>39270</v>
      </c>
      <c r="H679" s="440">
        <v>0.94635627530364375</v>
      </c>
      <c r="I679" s="440">
        <v>462</v>
      </c>
      <c r="J679" s="440">
        <v>84</v>
      </c>
      <c r="K679" s="440">
        <v>41496</v>
      </c>
      <c r="L679" s="440">
        <v>1</v>
      </c>
      <c r="M679" s="440">
        <v>494</v>
      </c>
      <c r="N679" s="440">
        <v>135</v>
      </c>
      <c r="O679" s="440">
        <v>66690</v>
      </c>
      <c r="P679" s="509">
        <v>1.6071428571428572</v>
      </c>
      <c r="Q679" s="441">
        <v>494</v>
      </c>
    </row>
    <row r="680" spans="1:17" ht="14.4" customHeight="1" x14ac:dyDescent="0.3">
      <c r="A680" s="436" t="s">
        <v>880</v>
      </c>
      <c r="B680" s="437" t="s">
        <v>699</v>
      </c>
      <c r="C680" s="437" t="s">
        <v>700</v>
      </c>
      <c r="D680" s="437" t="s">
        <v>747</v>
      </c>
      <c r="E680" s="437" t="s">
        <v>748</v>
      </c>
      <c r="F680" s="440">
        <v>203</v>
      </c>
      <c r="G680" s="440">
        <v>72268</v>
      </c>
      <c r="H680" s="440">
        <v>0.95277521423862888</v>
      </c>
      <c r="I680" s="440">
        <v>356</v>
      </c>
      <c r="J680" s="440">
        <v>205</v>
      </c>
      <c r="K680" s="440">
        <v>75850</v>
      </c>
      <c r="L680" s="440">
        <v>1</v>
      </c>
      <c r="M680" s="440">
        <v>370</v>
      </c>
      <c r="N680" s="440">
        <v>197</v>
      </c>
      <c r="O680" s="440">
        <v>72890</v>
      </c>
      <c r="P680" s="509">
        <v>0.96097560975609753</v>
      </c>
      <c r="Q680" s="441">
        <v>370</v>
      </c>
    </row>
    <row r="681" spans="1:17" ht="14.4" customHeight="1" x14ac:dyDescent="0.3">
      <c r="A681" s="436" t="s">
        <v>880</v>
      </c>
      <c r="B681" s="437" t="s">
        <v>699</v>
      </c>
      <c r="C681" s="437" t="s">
        <v>700</v>
      </c>
      <c r="D681" s="437" t="s">
        <v>751</v>
      </c>
      <c r="E681" s="437" t="s">
        <v>752</v>
      </c>
      <c r="F681" s="440"/>
      <c r="G681" s="440"/>
      <c r="H681" s="440"/>
      <c r="I681" s="440"/>
      <c r="J681" s="440"/>
      <c r="K681" s="440"/>
      <c r="L681" s="440"/>
      <c r="M681" s="440"/>
      <c r="N681" s="440">
        <v>1</v>
      </c>
      <c r="O681" s="440">
        <v>12794</v>
      </c>
      <c r="P681" s="509"/>
      <c r="Q681" s="441">
        <v>12794</v>
      </c>
    </row>
    <row r="682" spans="1:17" ht="14.4" customHeight="1" x14ac:dyDescent="0.3">
      <c r="A682" s="436" t="s">
        <v>880</v>
      </c>
      <c r="B682" s="437" t="s">
        <v>699</v>
      </c>
      <c r="C682" s="437" t="s">
        <v>700</v>
      </c>
      <c r="D682" s="437" t="s">
        <v>753</v>
      </c>
      <c r="E682" s="437" t="s">
        <v>754</v>
      </c>
      <c r="F682" s="440">
        <v>4</v>
      </c>
      <c r="G682" s="440">
        <v>420</v>
      </c>
      <c r="H682" s="440"/>
      <c r="I682" s="440">
        <v>105</v>
      </c>
      <c r="J682" s="440"/>
      <c r="K682" s="440"/>
      <c r="L682" s="440"/>
      <c r="M682" s="440"/>
      <c r="N682" s="440">
        <v>1</v>
      </c>
      <c r="O682" s="440">
        <v>111</v>
      </c>
      <c r="P682" s="509"/>
      <c r="Q682" s="441">
        <v>111</v>
      </c>
    </row>
    <row r="683" spans="1:17" ht="14.4" customHeight="1" x14ac:dyDescent="0.3">
      <c r="A683" s="436" t="s">
        <v>880</v>
      </c>
      <c r="B683" s="437" t="s">
        <v>699</v>
      </c>
      <c r="C683" s="437" t="s">
        <v>700</v>
      </c>
      <c r="D683" s="437" t="s">
        <v>755</v>
      </c>
      <c r="E683" s="437" t="s">
        <v>756</v>
      </c>
      <c r="F683" s="440">
        <v>8</v>
      </c>
      <c r="G683" s="440">
        <v>936</v>
      </c>
      <c r="H683" s="440">
        <v>0.53485714285714281</v>
      </c>
      <c r="I683" s="440">
        <v>117</v>
      </c>
      <c r="J683" s="440">
        <v>14</v>
      </c>
      <c r="K683" s="440">
        <v>1750</v>
      </c>
      <c r="L683" s="440">
        <v>1</v>
      </c>
      <c r="M683" s="440">
        <v>125</v>
      </c>
      <c r="N683" s="440">
        <v>3</v>
      </c>
      <c r="O683" s="440">
        <v>375</v>
      </c>
      <c r="P683" s="509">
        <v>0.21428571428571427</v>
      </c>
      <c r="Q683" s="441">
        <v>125</v>
      </c>
    </row>
    <row r="684" spans="1:17" ht="14.4" customHeight="1" x14ac:dyDescent="0.3">
      <c r="A684" s="436" t="s">
        <v>880</v>
      </c>
      <c r="B684" s="437" t="s">
        <v>699</v>
      </c>
      <c r="C684" s="437" t="s">
        <v>700</v>
      </c>
      <c r="D684" s="437" t="s">
        <v>757</v>
      </c>
      <c r="E684" s="437" t="s">
        <v>758</v>
      </c>
      <c r="F684" s="440">
        <v>19</v>
      </c>
      <c r="G684" s="440">
        <v>8797</v>
      </c>
      <c r="H684" s="440">
        <v>1.1847811447811447</v>
      </c>
      <c r="I684" s="440">
        <v>463</v>
      </c>
      <c r="J684" s="440">
        <v>15</v>
      </c>
      <c r="K684" s="440">
        <v>7425</v>
      </c>
      <c r="L684" s="440">
        <v>1</v>
      </c>
      <c r="M684" s="440">
        <v>495</v>
      </c>
      <c r="N684" s="440">
        <v>50</v>
      </c>
      <c r="O684" s="440">
        <v>24750</v>
      </c>
      <c r="P684" s="509">
        <v>3.3333333333333335</v>
      </c>
      <c r="Q684" s="441">
        <v>495</v>
      </c>
    </row>
    <row r="685" spans="1:17" ht="14.4" customHeight="1" x14ac:dyDescent="0.3">
      <c r="A685" s="436" t="s">
        <v>880</v>
      </c>
      <c r="B685" s="437" t="s">
        <v>699</v>
      </c>
      <c r="C685" s="437" t="s">
        <v>700</v>
      </c>
      <c r="D685" s="437" t="s">
        <v>759</v>
      </c>
      <c r="E685" s="437" t="s">
        <v>760</v>
      </c>
      <c r="F685" s="440">
        <v>2</v>
      </c>
      <c r="G685" s="440">
        <v>2536</v>
      </c>
      <c r="H685" s="440"/>
      <c r="I685" s="440">
        <v>1268</v>
      </c>
      <c r="J685" s="440"/>
      <c r="K685" s="440"/>
      <c r="L685" s="440"/>
      <c r="M685" s="440"/>
      <c r="N685" s="440"/>
      <c r="O685" s="440"/>
      <c r="P685" s="509"/>
      <c r="Q685" s="441"/>
    </row>
    <row r="686" spans="1:17" ht="14.4" customHeight="1" x14ac:dyDescent="0.3">
      <c r="A686" s="436" t="s">
        <v>880</v>
      </c>
      <c r="B686" s="437" t="s">
        <v>699</v>
      </c>
      <c r="C686" s="437" t="s">
        <v>700</v>
      </c>
      <c r="D686" s="437" t="s">
        <v>761</v>
      </c>
      <c r="E686" s="437" t="s">
        <v>762</v>
      </c>
      <c r="F686" s="440">
        <v>6</v>
      </c>
      <c r="G686" s="440">
        <v>2622</v>
      </c>
      <c r="H686" s="440"/>
      <c r="I686" s="440">
        <v>437</v>
      </c>
      <c r="J686" s="440"/>
      <c r="K686" s="440"/>
      <c r="L686" s="440"/>
      <c r="M686" s="440"/>
      <c r="N686" s="440">
        <v>1</v>
      </c>
      <c r="O686" s="440">
        <v>456</v>
      </c>
      <c r="P686" s="509"/>
      <c r="Q686" s="441">
        <v>456</v>
      </c>
    </row>
    <row r="687" spans="1:17" ht="14.4" customHeight="1" x14ac:dyDescent="0.3">
      <c r="A687" s="436" t="s">
        <v>880</v>
      </c>
      <c r="B687" s="437" t="s">
        <v>699</v>
      </c>
      <c r="C687" s="437" t="s">
        <v>700</v>
      </c>
      <c r="D687" s="437" t="s">
        <v>763</v>
      </c>
      <c r="E687" s="437" t="s">
        <v>764</v>
      </c>
      <c r="F687" s="440">
        <v>4</v>
      </c>
      <c r="G687" s="440">
        <v>216</v>
      </c>
      <c r="H687" s="440">
        <v>0.3724137931034483</v>
      </c>
      <c r="I687" s="440">
        <v>54</v>
      </c>
      <c r="J687" s="440">
        <v>10</v>
      </c>
      <c r="K687" s="440">
        <v>580</v>
      </c>
      <c r="L687" s="440">
        <v>1</v>
      </c>
      <c r="M687" s="440">
        <v>58</v>
      </c>
      <c r="N687" s="440">
        <v>4</v>
      </c>
      <c r="O687" s="440">
        <v>232</v>
      </c>
      <c r="P687" s="509">
        <v>0.4</v>
      </c>
      <c r="Q687" s="441">
        <v>58</v>
      </c>
    </row>
    <row r="688" spans="1:17" ht="14.4" customHeight="1" x14ac:dyDescent="0.3">
      <c r="A688" s="436" t="s">
        <v>880</v>
      </c>
      <c r="B688" s="437" t="s">
        <v>699</v>
      </c>
      <c r="C688" s="437" t="s">
        <v>700</v>
      </c>
      <c r="D688" s="437" t="s">
        <v>765</v>
      </c>
      <c r="E688" s="437" t="s">
        <v>766</v>
      </c>
      <c r="F688" s="440"/>
      <c r="G688" s="440"/>
      <c r="H688" s="440"/>
      <c r="I688" s="440"/>
      <c r="J688" s="440"/>
      <c r="K688" s="440"/>
      <c r="L688" s="440"/>
      <c r="M688" s="440"/>
      <c r="N688" s="440">
        <v>1</v>
      </c>
      <c r="O688" s="440">
        <v>2173</v>
      </c>
      <c r="P688" s="509"/>
      <c r="Q688" s="441">
        <v>2173</v>
      </c>
    </row>
    <row r="689" spans="1:17" ht="14.4" customHeight="1" x14ac:dyDescent="0.3">
      <c r="A689" s="436" t="s">
        <v>880</v>
      </c>
      <c r="B689" s="437" t="s">
        <v>699</v>
      </c>
      <c r="C689" s="437" t="s">
        <v>700</v>
      </c>
      <c r="D689" s="437" t="s">
        <v>771</v>
      </c>
      <c r="E689" s="437" t="s">
        <v>772</v>
      </c>
      <c r="F689" s="440">
        <v>1115</v>
      </c>
      <c r="G689" s="440">
        <v>188435</v>
      </c>
      <c r="H689" s="440">
        <v>1.0443951780518221</v>
      </c>
      <c r="I689" s="440">
        <v>169</v>
      </c>
      <c r="J689" s="440">
        <v>1031</v>
      </c>
      <c r="K689" s="440">
        <v>180425</v>
      </c>
      <c r="L689" s="440">
        <v>1</v>
      </c>
      <c r="M689" s="440">
        <v>175</v>
      </c>
      <c r="N689" s="440">
        <v>753</v>
      </c>
      <c r="O689" s="440">
        <v>132528</v>
      </c>
      <c r="P689" s="509">
        <v>0.73453235416377993</v>
      </c>
      <c r="Q689" s="441">
        <v>176</v>
      </c>
    </row>
    <row r="690" spans="1:17" ht="14.4" customHeight="1" x14ac:dyDescent="0.3">
      <c r="A690" s="436" t="s">
        <v>880</v>
      </c>
      <c r="B690" s="437" t="s">
        <v>699</v>
      </c>
      <c r="C690" s="437" t="s">
        <v>700</v>
      </c>
      <c r="D690" s="437" t="s">
        <v>773</v>
      </c>
      <c r="E690" s="437" t="s">
        <v>774</v>
      </c>
      <c r="F690" s="440">
        <v>13</v>
      </c>
      <c r="G690" s="440">
        <v>1053</v>
      </c>
      <c r="H690" s="440"/>
      <c r="I690" s="440">
        <v>81</v>
      </c>
      <c r="J690" s="440"/>
      <c r="K690" s="440"/>
      <c r="L690" s="440"/>
      <c r="M690" s="440"/>
      <c r="N690" s="440">
        <v>12</v>
      </c>
      <c r="O690" s="440">
        <v>1020</v>
      </c>
      <c r="P690" s="509"/>
      <c r="Q690" s="441">
        <v>85</v>
      </c>
    </row>
    <row r="691" spans="1:17" ht="14.4" customHeight="1" x14ac:dyDescent="0.3">
      <c r="A691" s="436" t="s">
        <v>880</v>
      </c>
      <c r="B691" s="437" t="s">
        <v>699</v>
      </c>
      <c r="C691" s="437" t="s">
        <v>700</v>
      </c>
      <c r="D691" s="437" t="s">
        <v>775</v>
      </c>
      <c r="E691" s="437" t="s">
        <v>776</v>
      </c>
      <c r="F691" s="440"/>
      <c r="G691" s="440"/>
      <c r="H691" s="440"/>
      <c r="I691" s="440"/>
      <c r="J691" s="440"/>
      <c r="K691" s="440"/>
      <c r="L691" s="440"/>
      <c r="M691" s="440"/>
      <c r="N691" s="440">
        <v>1</v>
      </c>
      <c r="O691" s="440">
        <v>178</v>
      </c>
      <c r="P691" s="509"/>
      <c r="Q691" s="441">
        <v>178</v>
      </c>
    </row>
    <row r="692" spans="1:17" ht="14.4" customHeight="1" x14ac:dyDescent="0.3">
      <c r="A692" s="436" t="s">
        <v>880</v>
      </c>
      <c r="B692" s="437" t="s">
        <v>699</v>
      </c>
      <c r="C692" s="437" t="s">
        <v>700</v>
      </c>
      <c r="D692" s="437" t="s">
        <v>777</v>
      </c>
      <c r="E692" s="437" t="s">
        <v>778</v>
      </c>
      <c r="F692" s="440">
        <v>3</v>
      </c>
      <c r="G692" s="440">
        <v>489</v>
      </c>
      <c r="H692" s="440">
        <v>1.4467455621301775</v>
      </c>
      <c r="I692" s="440">
        <v>163</v>
      </c>
      <c r="J692" s="440">
        <v>2</v>
      </c>
      <c r="K692" s="440">
        <v>338</v>
      </c>
      <c r="L692" s="440">
        <v>1</v>
      </c>
      <c r="M692" s="440">
        <v>169</v>
      </c>
      <c r="N692" s="440">
        <v>3</v>
      </c>
      <c r="O692" s="440">
        <v>510</v>
      </c>
      <c r="P692" s="509">
        <v>1.5088757396449703</v>
      </c>
      <c r="Q692" s="441">
        <v>170</v>
      </c>
    </row>
    <row r="693" spans="1:17" ht="14.4" customHeight="1" x14ac:dyDescent="0.3">
      <c r="A693" s="436" t="s">
        <v>880</v>
      </c>
      <c r="B693" s="437" t="s">
        <v>699</v>
      </c>
      <c r="C693" s="437" t="s">
        <v>700</v>
      </c>
      <c r="D693" s="437" t="s">
        <v>781</v>
      </c>
      <c r="E693" s="437" t="s">
        <v>782</v>
      </c>
      <c r="F693" s="440">
        <v>2</v>
      </c>
      <c r="G693" s="440">
        <v>2016</v>
      </c>
      <c r="H693" s="440"/>
      <c r="I693" s="440">
        <v>1008</v>
      </c>
      <c r="J693" s="440"/>
      <c r="K693" s="440"/>
      <c r="L693" s="440"/>
      <c r="M693" s="440"/>
      <c r="N693" s="440"/>
      <c r="O693" s="440"/>
      <c r="P693" s="509"/>
      <c r="Q693" s="441"/>
    </row>
    <row r="694" spans="1:17" ht="14.4" customHeight="1" x14ac:dyDescent="0.3">
      <c r="A694" s="436" t="s">
        <v>880</v>
      </c>
      <c r="B694" s="437" t="s">
        <v>699</v>
      </c>
      <c r="C694" s="437" t="s">
        <v>700</v>
      </c>
      <c r="D694" s="437" t="s">
        <v>783</v>
      </c>
      <c r="E694" s="437" t="s">
        <v>784</v>
      </c>
      <c r="F694" s="440">
        <v>1</v>
      </c>
      <c r="G694" s="440">
        <v>170</v>
      </c>
      <c r="H694" s="440"/>
      <c r="I694" s="440">
        <v>170</v>
      </c>
      <c r="J694" s="440"/>
      <c r="K694" s="440"/>
      <c r="L694" s="440"/>
      <c r="M694" s="440"/>
      <c r="N694" s="440">
        <v>1</v>
      </c>
      <c r="O694" s="440">
        <v>176</v>
      </c>
      <c r="P694" s="509"/>
      <c r="Q694" s="441">
        <v>176</v>
      </c>
    </row>
    <row r="695" spans="1:17" ht="14.4" customHeight="1" x14ac:dyDescent="0.3">
      <c r="A695" s="436" t="s">
        <v>880</v>
      </c>
      <c r="B695" s="437" t="s">
        <v>699</v>
      </c>
      <c r="C695" s="437" t="s">
        <v>700</v>
      </c>
      <c r="D695" s="437" t="s">
        <v>785</v>
      </c>
      <c r="E695" s="437" t="s">
        <v>786</v>
      </c>
      <c r="F695" s="440">
        <v>4</v>
      </c>
      <c r="G695" s="440">
        <v>9056</v>
      </c>
      <c r="H695" s="440"/>
      <c r="I695" s="440">
        <v>2264</v>
      </c>
      <c r="J695" s="440"/>
      <c r="K695" s="440"/>
      <c r="L695" s="440"/>
      <c r="M695" s="440"/>
      <c r="N695" s="440"/>
      <c r="O695" s="440"/>
      <c r="P695" s="509"/>
      <c r="Q695" s="441"/>
    </row>
    <row r="696" spans="1:17" ht="14.4" customHeight="1" x14ac:dyDescent="0.3">
      <c r="A696" s="436" t="s">
        <v>880</v>
      </c>
      <c r="B696" s="437" t="s">
        <v>699</v>
      </c>
      <c r="C696" s="437" t="s">
        <v>700</v>
      </c>
      <c r="D696" s="437" t="s">
        <v>787</v>
      </c>
      <c r="E696" s="437" t="s">
        <v>788</v>
      </c>
      <c r="F696" s="440">
        <v>1</v>
      </c>
      <c r="G696" s="440">
        <v>247</v>
      </c>
      <c r="H696" s="440"/>
      <c r="I696" s="440">
        <v>247</v>
      </c>
      <c r="J696" s="440"/>
      <c r="K696" s="440"/>
      <c r="L696" s="440"/>
      <c r="M696" s="440"/>
      <c r="N696" s="440">
        <v>5</v>
      </c>
      <c r="O696" s="440">
        <v>1320</v>
      </c>
      <c r="P696" s="509"/>
      <c r="Q696" s="441">
        <v>264</v>
      </c>
    </row>
    <row r="697" spans="1:17" ht="14.4" customHeight="1" x14ac:dyDescent="0.3">
      <c r="A697" s="436" t="s">
        <v>880</v>
      </c>
      <c r="B697" s="437" t="s">
        <v>699</v>
      </c>
      <c r="C697" s="437" t="s">
        <v>700</v>
      </c>
      <c r="D697" s="437" t="s">
        <v>789</v>
      </c>
      <c r="E697" s="437" t="s">
        <v>790</v>
      </c>
      <c r="F697" s="440">
        <v>5</v>
      </c>
      <c r="G697" s="440">
        <v>10060</v>
      </c>
      <c r="H697" s="440"/>
      <c r="I697" s="440">
        <v>2012</v>
      </c>
      <c r="J697" s="440"/>
      <c r="K697" s="440"/>
      <c r="L697" s="440"/>
      <c r="M697" s="440"/>
      <c r="N697" s="440">
        <v>3</v>
      </c>
      <c r="O697" s="440">
        <v>6393</v>
      </c>
      <c r="P697" s="509"/>
      <c r="Q697" s="441">
        <v>2131</v>
      </c>
    </row>
    <row r="698" spans="1:17" ht="14.4" customHeight="1" x14ac:dyDescent="0.3">
      <c r="A698" s="436" t="s">
        <v>880</v>
      </c>
      <c r="B698" s="437" t="s">
        <v>699</v>
      </c>
      <c r="C698" s="437" t="s">
        <v>700</v>
      </c>
      <c r="D698" s="437" t="s">
        <v>791</v>
      </c>
      <c r="E698" s="437" t="s">
        <v>792</v>
      </c>
      <c r="F698" s="440">
        <v>24</v>
      </c>
      <c r="G698" s="440">
        <v>5424</v>
      </c>
      <c r="H698" s="440">
        <v>1.1206611570247933</v>
      </c>
      <c r="I698" s="440">
        <v>226</v>
      </c>
      <c r="J698" s="440">
        <v>20</v>
      </c>
      <c r="K698" s="440">
        <v>4840</v>
      </c>
      <c r="L698" s="440">
        <v>1</v>
      </c>
      <c r="M698" s="440">
        <v>242</v>
      </c>
      <c r="N698" s="440">
        <v>52</v>
      </c>
      <c r="O698" s="440">
        <v>12584</v>
      </c>
      <c r="P698" s="509">
        <v>2.6</v>
      </c>
      <c r="Q698" s="441">
        <v>242</v>
      </c>
    </row>
    <row r="699" spans="1:17" ht="14.4" customHeight="1" x14ac:dyDescent="0.3">
      <c r="A699" s="436" t="s">
        <v>880</v>
      </c>
      <c r="B699" s="437" t="s">
        <v>699</v>
      </c>
      <c r="C699" s="437" t="s">
        <v>700</v>
      </c>
      <c r="D699" s="437" t="s">
        <v>793</v>
      </c>
      <c r="E699" s="437" t="s">
        <v>794</v>
      </c>
      <c r="F699" s="440">
        <v>1</v>
      </c>
      <c r="G699" s="440">
        <v>418</v>
      </c>
      <c r="H699" s="440">
        <v>0.49408983451536642</v>
      </c>
      <c r="I699" s="440">
        <v>418</v>
      </c>
      <c r="J699" s="440">
        <v>2</v>
      </c>
      <c r="K699" s="440">
        <v>846</v>
      </c>
      <c r="L699" s="440">
        <v>1</v>
      </c>
      <c r="M699" s="440">
        <v>423</v>
      </c>
      <c r="N699" s="440">
        <v>2</v>
      </c>
      <c r="O699" s="440">
        <v>848</v>
      </c>
      <c r="P699" s="509">
        <v>1.0023640661938533</v>
      </c>
      <c r="Q699" s="441">
        <v>424</v>
      </c>
    </row>
    <row r="700" spans="1:17" ht="14.4" customHeight="1" x14ac:dyDescent="0.3">
      <c r="A700" s="436" t="s">
        <v>880</v>
      </c>
      <c r="B700" s="437" t="s">
        <v>699</v>
      </c>
      <c r="C700" s="437" t="s">
        <v>700</v>
      </c>
      <c r="D700" s="437" t="s">
        <v>800</v>
      </c>
      <c r="E700" s="437" t="s">
        <v>801</v>
      </c>
      <c r="F700" s="440">
        <v>18</v>
      </c>
      <c r="G700" s="440">
        <v>18810</v>
      </c>
      <c r="H700" s="440">
        <v>0.23155044008124576</v>
      </c>
      <c r="I700" s="440">
        <v>1045</v>
      </c>
      <c r="J700" s="440">
        <v>77</v>
      </c>
      <c r="K700" s="440">
        <v>81235</v>
      </c>
      <c r="L700" s="440">
        <v>1</v>
      </c>
      <c r="M700" s="440">
        <v>1055</v>
      </c>
      <c r="N700" s="440">
        <v>29</v>
      </c>
      <c r="O700" s="440">
        <v>30653</v>
      </c>
      <c r="P700" s="509">
        <v>0.3773373545885394</v>
      </c>
      <c r="Q700" s="441">
        <v>1057</v>
      </c>
    </row>
    <row r="701" spans="1:17" ht="14.4" customHeight="1" thickBot="1" x14ac:dyDescent="0.35">
      <c r="A701" s="442" t="s">
        <v>880</v>
      </c>
      <c r="B701" s="443" t="s">
        <v>699</v>
      </c>
      <c r="C701" s="443" t="s">
        <v>700</v>
      </c>
      <c r="D701" s="443" t="s">
        <v>804</v>
      </c>
      <c r="E701" s="443" t="s">
        <v>805</v>
      </c>
      <c r="F701" s="446">
        <v>1</v>
      </c>
      <c r="G701" s="446">
        <v>1050</v>
      </c>
      <c r="H701" s="446">
        <v>0.479014598540146</v>
      </c>
      <c r="I701" s="446">
        <v>1050</v>
      </c>
      <c r="J701" s="446">
        <v>2</v>
      </c>
      <c r="K701" s="446">
        <v>2192</v>
      </c>
      <c r="L701" s="446">
        <v>1</v>
      </c>
      <c r="M701" s="446">
        <v>1096</v>
      </c>
      <c r="N701" s="446">
        <v>1</v>
      </c>
      <c r="O701" s="446">
        <v>1098</v>
      </c>
      <c r="P701" s="457">
        <v>0.50091240875912413</v>
      </c>
      <c r="Q701" s="447">
        <v>1098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2" t="s">
        <v>105</v>
      </c>
      <c r="B1" s="322"/>
      <c r="C1" s="323"/>
      <c r="D1" s="323"/>
      <c r="E1" s="323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8853.7920932793058</v>
      </c>
      <c r="D4" s="133">
        <f ca="1">IF(ISERROR(VLOOKUP("Náklady celkem",INDIRECT("HI!$A:$G"),5,0)),0,VLOOKUP("Náklady celkem",INDIRECT("HI!$A:$G"),5,0))</f>
        <v>9237.7768599999981</v>
      </c>
      <c r="E4" s="134">
        <f ca="1">IF(C4=0,0,D4/C4)</f>
        <v>1.0433695260375682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25</v>
      </c>
      <c r="D7" s="141">
        <f>IF(ISERROR(HI!E5),"",HI!E5)</f>
        <v>34.293340000000001</v>
      </c>
      <c r="E7" s="138">
        <f t="shared" ref="E7:E12" si="0">IF(C7=0,0,D7/C7)</f>
        <v>1.3717336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1235.1189167390273</v>
      </c>
      <c r="D12" s="141">
        <f>IF(ISERROR(HI!E6),"",HI!E6)</f>
        <v>1455.414390000001</v>
      </c>
      <c r="E12" s="138">
        <f t="shared" si="0"/>
        <v>1.178359727371515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7179.75</v>
      </c>
      <c r="D13" s="137">
        <f ca="1">IF(ISERROR(VLOOKUP("Osobní náklady (Kč) *",INDIRECT("HI!$A:$G"),5,0)),0,VLOOKUP("Osobní náklady (Kč) *",INDIRECT("HI!$A:$G"),5,0))</f>
        <v>7348.320670000001</v>
      </c>
      <c r="E13" s="138">
        <f ca="1">IF(C13=0,0,D13/C13)</f>
        <v>1.0234786266931302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7884.991</v>
      </c>
      <c r="D15" s="156">
        <f ca="1">IF(ISERROR(VLOOKUP("Výnosy celkem",INDIRECT("HI!$A:$G"),5,0)),0,VLOOKUP("Výnosy celkem",INDIRECT("HI!$A:$G"),5,0))</f>
        <v>9679.0849999999991</v>
      </c>
      <c r="E15" s="157">
        <f t="shared" ref="E15:E20" ca="1" si="1">IF(C15=0,0,D15/C15)</f>
        <v>1.2275327898281683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7884.991</v>
      </c>
      <c r="D16" s="137">
        <f ca="1">IF(ISERROR(VLOOKUP("Ambulance *",INDIRECT("HI!$A:$G"),5,0)),0,VLOOKUP("Ambulance *",INDIRECT("HI!$A:$G"),5,0))</f>
        <v>9679.0849999999991</v>
      </c>
      <c r="E16" s="138">
        <f t="shared" ca="1" si="1"/>
        <v>1.2275327898281683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1.2275327898281685</v>
      </c>
      <c r="E17" s="138">
        <f t="shared" si="1"/>
        <v>1.2275327898281685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1.2275327898281685</v>
      </c>
      <c r="E19" s="138">
        <f>IF(OR(C19=0,D19=""),0,IF(C19="","",D19/C19))</f>
        <v>1.2275327898281685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1.0098852748741225</v>
      </c>
      <c r="E20" s="138">
        <f t="shared" si="1"/>
        <v>1.1881003233813205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3" t="s">
        <v>114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4"/>
      <c r="B3" s="82">
        <v>2015</v>
      </c>
      <c r="C3" s="40">
        <v>2016</v>
      </c>
      <c r="D3" s="7"/>
      <c r="E3" s="328">
        <v>2017</v>
      </c>
      <c r="F3" s="329"/>
      <c r="G3" s="329"/>
      <c r="H3" s="330"/>
      <c r="I3" s="331">
        <v>2017</v>
      </c>
      <c r="J3" s="332"/>
    </row>
    <row r="4" spans="1:10" ht="14.4" customHeight="1" thickBot="1" x14ac:dyDescent="0.35">
      <c r="A4" s="325"/>
      <c r="B4" s="326" t="s">
        <v>59</v>
      </c>
      <c r="C4" s="327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29.321099999999998</v>
      </c>
      <c r="C5" s="29">
        <v>8.0401199999999999</v>
      </c>
      <c r="D5" s="8"/>
      <c r="E5" s="92">
        <v>34.293340000000001</v>
      </c>
      <c r="F5" s="28">
        <v>25</v>
      </c>
      <c r="G5" s="91">
        <f>E5-F5</f>
        <v>9.2933400000000006</v>
      </c>
      <c r="H5" s="97">
        <f>IF(F5&lt;0.00000001,"",E5/F5)</f>
        <v>1.3717336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990.83926000000008</v>
      </c>
      <c r="C6" s="31">
        <v>970.60229000000004</v>
      </c>
      <c r="D6" s="8"/>
      <c r="E6" s="93">
        <v>1455.414390000001</v>
      </c>
      <c r="F6" s="30">
        <v>1235.1189167390273</v>
      </c>
      <c r="G6" s="94">
        <f>E6-F6</f>
        <v>220.29547326097372</v>
      </c>
      <c r="H6" s="98">
        <f>IF(F6&lt;0.00000001,"",E6/F6)</f>
        <v>1.178359727371515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6595.1112299999995</v>
      </c>
      <c r="C7" s="31">
        <v>6571.2057999999997</v>
      </c>
      <c r="D7" s="8"/>
      <c r="E7" s="93">
        <v>7348.320670000001</v>
      </c>
      <c r="F7" s="30">
        <v>7179.75</v>
      </c>
      <c r="G7" s="94">
        <f>E7-F7</f>
        <v>168.57067000000097</v>
      </c>
      <c r="H7" s="98">
        <f>IF(F7&lt;0.00000001,"",E7/F7)</f>
        <v>1.0234786266931302</v>
      </c>
    </row>
    <row r="8" spans="1:10" ht="14.4" customHeight="1" thickBot="1" x14ac:dyDescent="0.35">
      <c r="A8" s="1" t="s">
        <v>62</v>
      </c>
      <c r="B8" s="11">
        <v>474.45501000000957</v>
      </c>
      <c r="C8" s="33">
        <v>398.06400000000076</v>
      </c>
      <c r="D8" s="8"/>
      <c r="E8" s="95">
        <v>399.74845999999616</v>
      </c>
      <c r="F8" s="32">
        <v>413.92317654027852</v>
      </c>
      <c r="G8" s="96">
        <f>E8-F8</f>
        <v>-14.174716540282361</v>
      </c>
      <c r="H8" s="99">
        <f>IF(F8&lt;0.00000001,"",E8/F8)</f>
        <v>0.96575519965139467</v>
      </c>
    </row>
    <row r="9" spans="1:10" ht="14.4" customHeight="1" thickBot="1" x14ac:dyDescent="0.35">
      <c r="A9" s="2" t="s">
        <v>63</v>
      </c>
      <c r="B9" s="3">
        <v>8089.7266000000091</v>
      </c>
      <c r="C9" s="35">
        <v>7947.9122100000004</v>
      </c>
      <c r="D9" s="8"/>
      <c r="E9" s="3">
        <v>9237.7768599999981</v>
      </c>
      <c r="F9" s="34">
        <v>8853.7920932793058</v>
      </c>
      <c r="G9" s="34">
        <f>E9-F9</f>
        <v>383.98476672069228</v>
      </c>
      <c r="H9" s="100">
        <f>IF(F9&lt;0.00000001,"",E9/F9)</f>
        <v>1.0433695260375682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7598.6840000000002</v>
      </c>
      <c r="C11" s="29">
        <f>IF(ISERROR(VLOOKUP("Celkem:",'ZV Vykáz.-A'!A:H,5,0)),0,VLOOKUP("Celkem:",'ZV Vykáz.-A'!A:H,5,0)/1000)</f>
        <v>7884.991</v>
      </c>
      <c r="D11" s="8"/>
      <c r="E11" s="92">
        <f>IF(ISERROR(VLOOKUP("Celkem:",'ZV Vykáz.-A'!A:H,8,0)),0,VLOOKUP("Celkem:",'ZV Vykáz.-A'!A:H,8,0)/1000)</f>
        <v>9679.0849999999991</v>
      </c>
      <c r="F11" s="28">
        <f>C11</f>
        <v>7884.991</v>
      </c>
      <c r="G11" s="91">
        <f>E11-F11</f>
        <v>1794.0939999999991</v>
      </c>
      <c r="H11" s="97">
        <f>IF(F11&lt;0.00000001,"",E11/F11)</f>
        <v>1.2275327898281683</v>
      </c>
      <c r="I11" s="91">
        <f>E11-B11</f>
        <v>2080.4009999999989</v>
      </c>
      <c r="J11" s="97">
        <f>IF(B11&lt;0.00000001,"",E11/B11)</f>
        <v>1.2737843816113421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7598.6840000000002</v>
      </c>
      <c r="C13" s="37">
        <f>SUM(C11:C12)</f>
        <v>7884.991</v>
      </c>
      <c r="D13" s="8"/>
      <c r="E13" s="5">
        <f>SUM(E11:E12)</f>
        <v>9679.0849999999991</v>
      </c>
      <c r="F13" s="36">
        <f>SUM(F11:F12)</f>
        <v>7884.991</v>
      </c>
      <c r="G13" s="36">
        <f>E13-F13</f>
        <v>1794.0939999999991</v>
      </c>
      <c r="H13" s="101">
        <f>IF(F13&lt;0.00000001,"",E13/F13)</f>
        <v>1.2275327898281683</v>
      </c>
      <c r="I13" s="36">
        <f>SUM(I11:I12)</f>
        <v>2080.4009999999989</v>
      </c>
      <c r="J13" s="101">
        <f>IF(B13&lt;0.00000001,"",E13/B13)</f>
        <v>1.2737843816113421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0.9393004703026665</v>
      </c>
      <c r="C15" s="39">
        <f>IF(C9=0,"",C13/C9)</f>
        <v>0.99208330334589834</v>
      </c>
      <c r="D15" s="8"/>
      <c r="E15" s="6">
        <f>IF(E9=0,"",E13/E9)</f>
        <v>1.0477721151623489</v>
      </c>
      <c r="F15" s="38">
        <f>IF(F9=0,"",F13/F9)</f>
        <v>0.89057783568074755</v>
      </c>
      <c r="G15" s="38">
        <f>IF(ISERROR(F15-E15),"",E15-F15)</f>
        <v>0.15719427948160136</v>
      </c>
      <c r="H15" s="102">
        <f>IF(ISERROR(F15-E15),"",IF(F15&lt;0.00000001,"",E15/F15))</f>
        <v>1.1765081873629202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0.90804309494660373</v>
      </c>
      <c r="C4" s="174">
        <f t="shared" ref="C4:M4" si="0">(C10+C8)/C6</f>
        <v>1.0572056235605491</v>
      </c>
      <c r="D4" s="174">
        <f t="shared" si="0"/>
        <v>1.0477721151623474</v>
      </c>
      <c r="E4" s="174">
        <f t="shared" si="0"/>
        <v>1.0477721151623474</v>
      </c>
      <c r="F4" s="174">
        <f t="shared" si="0"/>
        <v>1.0477721151623474</v>
      </c>
      <c r="G4" s="174">
        <f t="shared" si="0"/>
        <v>1.0477721151623474</v>
      </c>
      <c r="H4" s="174">
        <f t="shared" si="0"/>
        <v>1.0477721151623474</v>
      </c>
      <c r="I4" s="174">
        <f t="shared" si="0"/>
        <v>1.0477721151623474</v>
      </c>
      <c r="J4" s="174">
        <f t="shared" si="0"/>
        <v>1.0477721151623474</v>
      </c>
      <c r="K4" s="174">
        <f t="shared" si="0"/>
        <v>1.0477721151623474</v>
      </c>
      <c r="L4" s="174">
        <f t="shared" si="0"/>
        <v>1.0477721151623474</v>
      </c>
      <c r="M4" s="174">
        <f t="shared" si="0"/>
        <v>1.0477721151623474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9237.7768600000109</v>
      </c>
      <c r="F6" s="176">
        <f t="shared" si="1"/>
        <v>9237.7768600000109</v>
      </c>
      <c r="G6" s="176">
        <f t="shared" si="1"/>
        <v>9237.7768600000109</v>
      </c>
      <c r="H6" s="176">
        <f t="shared" si="1"/>
        <v>9237.7768600000109</v>
      </c>
      <c r="I6" s="176">
        <f t="shared" si="1"/>
        <v>9237.7768600000109</v>
      </c>
      <c r="J6" s="176">
        <f t="shared" si="1"/>
        <v>9237.7768600000109</v>
      </c>
      <c r="K6" s="176">
        <f t="shared" si="1"/>
        <v>9237.7768600000109</v>
      </c>
      <c r="L6" s="176">
        <f t="shared" si="1"/>
        <v>9237.7768600000109</v>
      </c>
      <c r="M6" s="176">
        <f t="shared" si="1"/>
        <v>9237.7768600000109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2962244</v>
      </c>
      <c r="C9" s="175">
        <v>3586467</v>
      </c>
      <c r="D9" s="175">
        <v>3130374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2962.2440000000001</v>
      </c>
      <c r="C10" s="176">
        <f t="shared" ref="C10:M10" si="3">C9/1000+B10</f>
        <v>6548.7110000000002</v>
      </c>
      <c r="D10" s="176">
        <f t="shared" si="3"/>
        <v>9679.0849999999991</v>
      </c>
      <c r="E10" s="176">
        <f t="shared" si="3"/>
        <v>9679.0849999999991</v>
      </c>
      <c r="F10" s="176">
        <f t="shared" si="3"/>
        <v>9679.0849999999991</v>
      </c>
      <c r="G10" s="176">
        <f t="shared" si="3"/>
        <v>9679.0849999999991</v>
      </c>
      <c r="H10" s="176">
        <f t="shared" si="3"/>
        <v>9679.0849999999991</v>
      </c>
      <c r="I10" s="176">
        <f t="shared" si="3"/>
        <v>9679.0849999999991</v>
      </c>
      <c r="J10" s="176">
        <f t="shared" si="3"/>
        <v>9679.0849999999991</v>
      </c>
      <c r="K10" s="176">
        <f t="shared" si="3"/>
        <v>9679.0849999999991</v>
      </c>
      <c r="L10" s="176">
        <f t="shared" si="3"/>
        <v>9679.0849999999991</v>
      </c>
      <c r="M10" s="176">
        <f t="shared" si="3"/>
        <v>9679.0849999999991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0.89057783568074755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0.89057783568074755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4" t="s">
        <v>229</v>
      </c>
      <c r="B1" s="334"/>
      <c r="C1" s="334"/>
      <c r="D1" s="334"/>
      <c r="E1" s="334"/>
      <c r="F1" s="334"/>
      <c r="G1" s="334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5" t="s">
        <v>15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7" t="s">
        <v>3</v>
      </c>
      <c r="Q4" s="338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34.293340000000001</v>
      </c>
      <c r="Q7" s="71">
        <v>1.3717336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1455.4143899999999</v>
      </c>
      <c r="Q9" s="71">
        <v>1.178359727371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179.31506999999999</v>
      </c>
      <c r="Q11" s="71">
        <v>0.92695599241600002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1.03189</v>
      </c>
      <c r="Q12" s="71">
        <v>0.21767132644699999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4.7868000000000004</v>
      </c>
      <c r="Q13" s="71">
        <v>0.61765161290299997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1.1719999999999999</v>
      </c>
      <c r="Q14" s="71">
        <v>0.93759999999999999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30.213000000000001</v>
      </c>
      <c r="Q17" s="71">
        <v>2.4507933612800001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19.914999999999999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44.581479999999999</v>
      </c>
      <c r="Q19" s="71">
        <v>0.45766995871999999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7348.3206700000001</v>
      </c>
      <c r="Q20" s="71">
        <v>1.023478626693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99.084000000000003</v>
      </c>
      <c r="Q21" s="71">
        <v>1.021484536082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19.64922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9237.7768599999999</v>
      </c>
      <c r="Q25" s="72">
        <v>1.043369526037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932.69444999999996</v>
      </c>
      <c r="Q26" s="71">
        <v>0.93297191057899997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10170.471310000001</v>
      </c>
      <c r="Q27" s="72">
        <v>1.0321689533259999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5.4844200000000001</v>
      </c>
      <c r="Q28" s="71">
        <v>0.18911793103399999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4" t="s">
        <v>47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5" t="s">
        <v>48</v>
      </c>
      <c r="C3" s="336"/>
      <c r="D3" s="336"/>
      <c r="E3" s="336"/>
      <c r="F3" s="342" t="s">
        <v>49</v>
      </c>
      <c r="G3" s="336"/>
      <c r="H3" s="336"/>
      <c r="I3" s="336"/>
      <c r="J3" s="336"/>
      <c r="K3" s="343"/>
    </row>
    <row r="4" spans="1:11" ht="14.4" customHeight="1" x14ac:dyDescent="0.3">
      <c r="A4" s="61"/>
      <c r="B4" s="340"/>
      <c r="C4" s="341"/>
      <c r="D4" s="341"/>
      <c r="E4" s="341"/>
      <c r="F4" s="344" t="s">
        <v>206</v>
      </c>
      <c r="G4" s="346" t="s">
        <v>50</v>
      </c>
      <c r="H4" s="115" t="s">
        <v>118</v>
      </c>
      <c r="I4" s="344" t="s">
        <v>51</v>
      </c>
      <c r="J4" s="346" t="s">
        <v>213</v>
      </c>
      <c r="K4" s="347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5"/>
      <c r="G5" s="345"/>
      <c r="H5" s="25" t="s">
        <v>208</v>
      </c>
      <c r="I5" s="345"/>
      <c r="J5" s="345"/>
      <c r="K5" s="348"/>
    </row>
    <row r="6" spans="1:11" ht="14.4" customHeight="1" thickBot="1" x14ac:dyDescent="0.35">
      <c r="A6" s="409" t="s">
        <v>230</v>
      </c>
      <c r="B6" s="391">
        <v>35530.486876206502</v>
      </c>
      <c r="C6" s="391">
        <v>35504.925900000002</v>
      </c>
      <c r="D6" s="392">
        <v>-25.560976206498999</v>
      </c>
      <c r="E6" s="393">
        <v>0.99928059031899996</v>
      </c>
      <c r="F6" s="391">
        <v>35415.168373117202</v>
      </c>
      <c r="G6" s="392">
        <v>8853.7920932793095</v>
      </c>
      <c r="H6" s="394">
        <v>3043.4180200000101</v>
      </c>
      <c r="I6" s="391">
        <v>9237.7768599999999</v>
      </c>
      <c r="J6" s="392">
        <v>383.98476672069597</v>
      </c>
      <c r="K6" s="395">
        <v>0.26084238150900002</v>
      </c>
    </row>
    <row r="7" spans="1:11" ht="14.4" customHeight="1" thickBot="1" x14ac:dyDescent="0.35">
      <c r="A7" s="410" t="s">
        <v>231</v>
      </c>
      <c r="B7" s="391">
        <v>5784.5539584650496</v>
      </c>
      <c r="C7" s="391">
        <v>5175.6575800000001</v>
      </c>
      <c r="D7" s="392">
        <v>-608.89637846505002</v>
      </c>
      <c r="E7" s="393">
        <v>0.894737540208</v>
      </c>
      <c r="F7" s="391">
        <v>5869.2183111572404</v>
      </c>
      <c r="G7" s="392">
        <v>1467.3045777893101</v>
      </c>
      <c r="H7" s="394">
        <v>463.82988000000103</v>
      </c>
      <c r="I7" s="391">
        <v>1676.01271</v>
      </c>
      <c r="J7" s="392">
        <v>208.708132210689</v>
      </c>
      <c r="K7" s="395">
        <v>0.285559783457</v>
      </c>
    </row>
    <row r="8" spans="1:11" ht="14.4" customHeight="1" thickBot="1" x14ac:dyDescent="0.35">
      <c r="A8" s="411" t="s">
        <v>232</v>
      </c>
      <c r="B8" s="391">
        <v>5779.4731032043701</v>
      </c>
      <c r="C8" s="391">
        <v>5171.0405799999999</v>
      </c>
      <c r="D8" s="392">
        <v>-608.43252320437</v>
      </c>
      <c r="E8" s="393">
        <v>0.89472526087699999</v>
      </c>
      <c r="F8" s="391">
        <v>5864.2183111572404</v>
      </c>
      <c r="G8" s="392">
        <v>1466.0545777893101</v>
      </c>
      <c r="H8" s="394">
        <v>463.44488000000098</v>
      </c>
      <c r="I8" s="391">
        <v>1674.8407099999999</v>
      </c>
      <c r="J8" s="392">
        <v>208.78613221069</v>
      </c>
      <c r="K8" s="395">
        <v>0.28560340374999998</v>
      </c>
    </row>
    <row r="9" spans="1:11" ht="14.4" customHeight="1" thickBot="1" x14ac:dyDescent="0.35">
      <c r="A9" s="412" t="s">
        <v>233</v>
      </c>
      <c r="B9" s="396">
        <v>0</v>
      </c>
      <c r="C9" s="396">
        <v>-3.0000000000000201E-5</v>
      </c>
      <c r="D9" s="397">
        <v>-3.0000000000000201E-5</v>
      </c>
      <c r="E9" s="398" t="s">
        <v>228</v>
      </c>
      <c r="F9" s="396">
        <v>0</v>
      </c>
      <c r="G9" s="397">
        <v>0</v>
      </c>
      <c r="H9" s="399">
        <v>-4.4000000000000002E-4</v>
      </c>
      <c r="I9" s="396">
        <v>-7.7999999999999999E-4</v>
      </c>
      <c r="J9" s="397">
        <v>-7.7999999999999999E-4</v>
      </c>
      <c r="K9" s="400" t="s">
        <v>228</v>
      </c>
    </row>
    <row r="10" spans="1:11" ht="14.4" customHeight="1" thickBot="1" x14ac:dyDescent="0.35">
      <c r="A10" s="413" t="s">
        <v>234</v>
      </c>
      <c r="B10" s="391">
        <v>0</v>
      </c>
      <c r="C10" s="391">
        <v>-3.0000000000000201E-5</v>
      </c>
      <c r="D10" s="392">
        <v>-3.0000000000000201E-5</v>
      </c>
      <c r="E10" s="401" t="s">
        <v>228</v>
      </c>
      <c r="F10" s="391">
        <v>0</v>
      </c>
      <c r="G10" s="392">
        <v>0</v>
      </c>
      <c r="H10" s="394">
        <v>-4.4000000000000002E-4</v>
      </c>
      <c r="I10" s="391">
        <v>-7.7999999999999999E-4</v>
      </c>
      <c r="J10" s="392">
        <v>-7.7999999999999999E-4</v>
      </c>
      <c r="K10" s="402" t="s">
        <v>228</v>
      </c>
    </row>
    <row r="11" spans="1:11" ht="14.4" customHeight="1" thickBot="1" x14ac:dyDescent="0.35">
      <c r="A11" s="412" t="s">
        <v>235</v>
      </c>
      <c r="B11" s="396">
        <v>195.00001760449899</v>
      </c>
      <c r="C11" s="396">
        <v>100.26845</v>
      </c>
      <c r="D11" s="397">
        <v>-94.731567604499006</v>
      </c>
      <c r="E11" s="403">
        <v>0.51419713306500003</v>
      </c>
      <c r="F11" s="396">
        <v>100</v>
      </c>
      <c r="G11" s="397">
        <v>25</v>
      </c>
      <c r="H11" s="399">
        <v>18.601980000000001</v>
      </c>
      <c r="I11" s="396">
        <v>34.293340000000001</v>
      </c>
      <c r="J11" s="397">
        <v>9.2933400000000006</v>
      </c>
      <c r="K11" s="404">
        <v>0.3429334</v>
      </c>
    </row>
    <row r="12" spans="1:11" ht="14.4" customHeight="1" thickBot="1" x14ac:dyDescent="0.35">
      <c r="A12" s="413" t="s">
        <v>236</v>
      </c>
      <c r="B12" s="391">
        <v>195.00001760449899</v>
      </c>
      <c r="C12" s="391">
        <v>99.695480000000003</v>
      </c>
      <c r="D12" s="392">
        <v>-95.304537604499004</v>
      </c>
      <c r="E12" s="393">
        <v>0.51125882563799996</v>
      </c>
      <c r="F12" s="391">
        <v>100</v>
      </c>
      <c r="G12" s="392">
        <v>25</v>
      </c>
      <c r="H12" s="394">
        <v>18.601980000000001</v>
      </c>
      <c r="I12" s="391">
        <v>34.293340000000001</v>
      </c>
      <c r="J12" s="392">
        <v>9.2933400000000006</v>
      </c>
      <c r="K12" s="395">
        <v>0.3429334</v>
      </c>
    </row>
    <row r="13" spans="1:11" ht="14.4" customHeight="1" thickBot="1" x14ac:dyDescent="0.35">
      <c r="A13" s="413" t="s">
        <v>237</v>
      </c>
      <c r="B13" s="391">
        <v>0</v>
      </c>
      <c r="C13" s="391">
        <v>0.57296999999999998</v>
      </c>
      <c r="D13" s="392">
        <v>0.57296999999999998</v>
      </c>
      <c r="E13" s="401" t="s">
        <v>238</v>
      </c>
      <c r="F13" s="391">
        <v>0</v>
      </c>
      <c r="G13" s="392">
        <v>0</v>
      </c>
      <c r="H13" s="394">
        <v>0</v>
      </c>
      <c r="I13" s="391">
        <v>0</v>
      </c>
      <c r="J13" s="392">
        <v>0</v>
      </c>
      <c r="K13" s="402" t="s">
        <v>228</v>
      </c>
    </row>
    <row r="14" spans="1:11" ht="14.4" customHeight="1" thickBot="1" x14ac:dyDescent="0.35">
      <c r="A14" s="412" t="s">
        <v>239</v>
      </c>
      <c r="B14" s="396">
        <v>4648.7193038968398</v>
      </c>
      <c r="C14" s="396">
        <v>4459.1007099999997</v>
      </c>
      <c r="D14" s="397">
        <v>-189.61859389683701</v>
      </c>
      <c r="E14" s="403">
        <v>0.95921057359999995</v>
      </c>
      <c r="F14" s="396">
        <v>4940.4756669561102</v>
      </c>
      <c r="G14" s="397">
        <v>1235.1189167390301</v>
      </c>
      <c r="H14" s="399">
        <v>403.56194000000102</v>
      </c>
      <c r="I14" s="396">
        <v>1455.4143899999999</v>
      </c>
      <c r="J14" s="397">
        <v>220.29547326097301</v>
      </c>
      <c r="K14" s="404">
        <v>0.294589931842</v>
      </c>
    </row>
    <row r="15" spans="1:11" ht="14.4" customHeight="1" thickBot="1" x14ac:dyDescent="0.35">
      <c r="A15" s="413" t="s">
        <v>240</v>
      </c>
      <c r="B15" s="391">
        <v>3645.18855105797</v>
      </c>
      <c r="C15" s="391">
        <v>3565.02916</v>
      </c>
      <c r="D15" s="392">
        <v>-80.159391057964996</v>
      </c>
      <c r="E15" s="393">
        <v>0.97800953505199995</v>
      </c>
      <c r="F15" s="391">
        <v>3980.4756669561102</v>
      </c>
      <c r="G15" s="392">
        <v>995.11891673902699</v>
      </c>
      <c r="H15" s="394">
        <v>325.51574000000102</v>
      </c>
      <c r="I15" s="391">
        <v>1224.56537</v>
      </c>
      <c r="J15" s="392">
        <v>229.44645326097401</v>
      </c>
      <c r="K15" s="395">
        <v>0.30764297346800001</v>
      </c>
    </row>
    <row r="16" spans="1:11" ht="14.4" customHeight="1" thickBot="1" x14ac:dyDescent="0.35">
      <c r="A16" s="413" t="s">
        <v>241</v>
      </c>
      <c r="B16" s="391">
        <v>630.43035307366097</v>
      </c>
      <c r="C16" s="391">
        <v>602.56609000000003</v>
      </c>
      <c r="D16" s="392">
        <v>-27.864263073659998</v>
      </c>
      <c r="E16" s="393">
        <v>0.95580120319700002</v>
      </c>
      <c r="F16" s="391">
        <v>630</v>
      </c>
      <c r="G16" s="392">
        <v>157.5</v>
      </c>
      <c r="H16" s="394">
        <v>52.864100000000001</v>
      </c>
      <c r="I16" s="391">
        <v>152.29948999999999</v>
      </c>
      <c r="J16" s="392">
        <v>-5.2005099999990003</v>
      </c>
      <c r="K16" s="395">
        <v>0.24174522222200001</v>
      </c>
    </row>
    <row r="17" spans="1:11" ht="14.4" customHeight="1" thickBot="1" x14ac:dyDescent="0.35">
      <c r="A17" s="413" t="s">
        <v>242</v>
      </c>
      <c r="B17" s="391">
        <v>37.261245962045002</v>
      </c>
      <c r="C17" s="391">
        <v>20.525860000000002</v>
      </c>
      <c r="D17" s="392">
        <v>-16.735385962045001</v>
      </c>
      <c r="E17" s="393">
        <v>0.55086349020299996</v>
      </c>
      <c r="F17" s="391">
        <v>30</v>
      </c>
      <c r="G17" s="392">
        <v>7.5</v>
      </c>
      <c r="H17" s="394">
        <v>0.26029999999999998</v>
      </c>
      <c r="I17" s="391">
        <v>3.53172</v>
      </c>
      <c r="J17" s="392">
        <v>-3.96828</v>
      </c>
      <c r="K17" s="395">
        <v>0.117724</v>
      </c>
    </row>
    <row r="18" spans="1:11" ht="14.4" customHeight="1" thickBot="1" x14ac:dyDescent="0.35">
      <c r="A18" s="413" t="s">
        <v>243</v>
      </c>
      <c r="B18" s="391">
        <v>296.000026722727</v>
      </c>
      <c r="C18" s="391">
        <v>246.55350000000001</v>
      </c>
      <c r="D18" s="392">
        <v>-49.446526722727</v>
      </c>
      <c r="E18" s="393">
        <v>0.832950938315</v>
      </c>
      <c r="F18" s="391">
        <v>260</v>
      </c>
      <c r="G18" s="392">
        <v>65</v>
      </c>
      <c r="H18" s="394">
        <v>22.969550000000002</v>
      </c>
      <c r="I18" s="391">
        <v>64.535960000000003</v>
      </c>
      <c r="J18" s="392">
        <v>-0.46403999999899997</v>
      </c>
      <c r="K18" s="395">
        <v>0.24821523076900001</v>
      </c>
    </row>
    <row r="19" spans="1:11" ht="14.4" customHeight="1" thickBot="1" x14ac:dyDescent="0.35">
      <c r="A19" s="413" t="s">
        <v>244</v>
      </c>
      <c r="B19" s="391">
        <v>4.8000004333000001E-2</v>
      </c>
      <c r="C19" s="391">
        <v>0</v>
      </c>
      <c r="D19" s="392">
        <v>-4.8000004333000001E-2</v>
      </c>
      <c r="E19" s="393">
        <v>0</v>
      </c>
      <c r="F19" s="391">
        <v>0</v>
      </c>
      <c r="G19" s="392">
        <v>0</v>
      </c>
      <c r="H19" s="394">
        <v>0</v>
      </c>
      <c r="I19" s="391">
        <v>0</v>
      </c>
      <c r="J19" s="392">
        <v>0</v>
      </c>
      <c r="K19" s="395">
        <v>3</v>
      </c>
    </row>
    <row r="20" spans="1:11" ht="14.4" customHeight="1" thickBot="1" x14ac:dyDescent="0.35">
      <c r="A20" s="413" t="s">
        <v>245</v>
      </c>
      <c r="B20" s="391">
        <v>39.791127076103002</v>
      </c>
      <c r="C20" s="391">
        <v>24.426100000000002</v>
      </c>
      <c r="D20" s="392">
        <v>-15.365027076103001</v>
      </c>
      <c r="E20" s="393">
        <v>0.61385795766100004</v>
      </c>
      <c r="F20" s="391">
        <v>40</v>
      </c>
      <c r="G20" s="392">
        <v>10</v>
      </c>
      <c r="H20" s="394">
        <v>1.95225</v>
      </c>
      <c r="I20" s="391">
        <v>10.48185</v>
      </c>
      <c r="J20" s="392">
        <v>0.48185</v>
      </c>
      <c r="K20" s="395">
        <v>0.26204624999999998</v>
      </c>
    </row>
    <row r="21" spans="1:11" ht="14.4" customHeight="1" thickBot="1" x14ac:dyDescent="0.35">
      <c r="A21" s="412" t="s">
        <v>246</v>
      </c>
      <c r="B21" s="396">
        <v>665.974576342874</v>
      </c>
      <c r="C21" s="396">
        <v>560.72460000000001</v>
      </c>
      <c r="D21" s="397">
        <v>-105.249976342873</v>
      </c>
      <c r="E21" s="403">
        <v>0.84196096955999999</v>
      </c>
      <c r="F21" s="396">
        <v>773.78029363632697</v>
      </c>
      <c r="G21" s="397">
        <v>193.445073409082</v>
      </c>
      <c r="H21" s="399">
        <v>39.476320000000001</v>
      </c>
      <c r="I21" s="396">
        <v>179.31506999999999</v>
      </c>
      <c r="J21" s="397">
        <v>-14.130003409081</v>
      </c>
      <c r="K21" s="404">
        <v>0.231738998104</v>
      </c>
    </row>
    <row r="22" spans="1:11" ht="14.4" customHeight="1" thickBot="1" x14ac:dyDescent="0.35">
      <c r="A22" s="413" t="s">
        <v>247</v>
      </c>
      <c r="B22" s="391">
        <v>0</v>
      </c>
      <c r="C22" s="391">
        <v>0.39200000000000002</v>
      </c>
      <c r="D22" s="392">
        <v>0.39200000000000002</v>
      </c>
      <c r="E22" s="401" t="s">
        <v>238</v>
      </c>
      <c r="F22" s="391">
        <v>0</v>
      </c>
      <c r="G22" s="392">
        <v>0</v>
      </c>
      <c r="H22" s="394">
        <v>0</v>
      </c>
      <c r="I22" s="391">
        <v>0</v>
      </c>
      <c r="J22" s="392">
        <v>0</v>
      </c>
      <c r="K22" s="402" t="s">
        <v>228</v>
      </c>
    </row>
    <row r="23" spans="1:11" ht="14.4" customHeight="1" thickBot="1" x14ac:dyDescent="0.35">
      <c r="A23" s="413" t="s">
        <v>248</v>
      </c>
      <c r="B23" s="391">
        <v>9.4116551553290009</v>
      </c>
      <c r="C23" s="391">
        <v>8.7382299999999997</v>
      </c>
      <c r="D23" s="392">
        <v>-0.67342515532900005</v>
      </c>
      <c r="E23" s="393">
        <v>0.92844774439599997</v>
      </c>
      <c r="F23" s="391">
        <v>14</v>
      </c>
      <c r="G23" s="392">
        <v>3.5</v>
      </c>
      <c r="H23" s="394">
        <v>0.37398999999999999</v>
      </c>
      <c r="I23" s="391">
        <v>1.57941</v>
      </c>
      <c r="J23" s="392">
        <v>-1.92059</v>
      </c>
      <c r="K23" s="395">
        <v>0.112815</v>
      </c>
    </row>
    <row r="24" spans="1:11" ht="14.4" customHeight="1" thickBot="1" x14ac:dyDescent="0.35">
      <c r="A24" s="413" t="s">
        <v>249</v>
      </c>
      <c r="B24" s="391">
        <v>17.970814323603999</v>
      </c>
      <c r="C24" s="391">
        <v>17.342580000000002</v>
      </c>
      <c r="D24" s="392">
        <v>-0.628234323604</v>
      </c>
      <c r="E24" s="393">
        <v>0.96504141035000002</v>
      </c>
      <c r="F24" s="391">
        <v>14.165446794837999</v>
      </c>
      <c r="G24" s="392">
        <v>3.5413616987090002</v>
      </c>
      <c r="H24" s="394">
        <v>0.82020000000000004</v>
      </c>
      <c r="I24" s="391">
        <v>0.97272000000000003</v>
      </c>
      <c r="J24" s="392">
        <v>-2.5686416987089999</v>
      </c>
      <c r="K24" s="395">
        <v>6.8668501182999997E-2</v>
      </c>
    </row>
    <row r="25" spans="1:11" ht="14.4" customHeight="1" thickBot="1" x14ac:dyDescent="0.35">
      <c r="A25" s="413" t="s">
        <v>250</v>
      </c>
      <c r="B25" s="391">
        <v>109.221130781767</v>
      </c>
      <c r="C25" s="391">
        <v>109.39252999999999</v>
      </c>
      <c r="D25" s="392">
        <v>0.171399218233</v>
      </c>
      <c r="E25" s="393">
        <v>1.0015692862450001</v>
      </c>
      <c r="F25" s="391">
        <v>110</v>
      </c>
      <c r="G25" s="392">
        <v>27.5</v>
      </c>
      <c r="H25" s="394">
        <v>2.1715300000000002</v>
      </c>
      <c r="I25" s="391">
        <v>34.920380000000002</v>
      </c>
      <c r="J25" s="392">
        <v>7.4203799999999998</v>
      </c>
      <c r="K25" s="395">
        <v>0.31745800000000002</v>
      </c>
    </row>
    <row r="26" spans="1:11" ht="14.4" customHeight="1" thickBot="1" x14ac:dyDescent="0.35">
      <c r="A26" s="413" t="s">
        <v>251</v>
      </c>
      <c r="B26" s="391">
        <v>0.25647725661699999</v>
      </c>
      <c r="C26" s="391">
        <v>0.13600000000000001</v>
      </c>
      <c r="D26" s="392">
        <v>-0.120477256617</v>
      </c>
      <c r="E26" s="393">
        <v>0.530261442257</v>
      </c>
      <c r="F26" s="391">
        <v>0.14696493315100001</v>
      </c>
      <c r="G26" s="392">
        <v>3.6741233286999998E-2</v>
      </c>
      <c r="H26" s="394">
        <v>0</v>
      </c>
      <c r="I26" s="391">
        <v>0</v>
      </c>
      <c r="J26" s="392">
        <v>-3.6741233286999998E-2</v>
      </c>
      <c r="K26" s="395">
        <v>0</v>
      </c>
    </row>
    <row r="27" spans="1:11" ht="14.4" customHeight="1" thickBot="1" x14ac:dyDescent="0.35">
      <c r="A27" s="413" t="s">
        <v>252</v>
      </c>
      <c r="B27" s="391">
        <v>81.482433390959002</v>
      </c>
      <c r="C27" s="391">
        <v>91.871629999999996</v>
      </c>
      <c r="D27" s="392">
        <v>10.389196609040001</v>
      </c>
      <c r="E27" s="393">
        <v>1.1275022870160001</v>
      </c>
      <c r="F27" s="391">
        <v>115.091108059665</v>
      </c>
      <c r="G27" s="392">
        <v>28.772777014915999</v>
      </c>
      <c r="H27" s="394">
        <v>4.2201000000000004</v>
      </c>
      <c r="I27" s="391">
        <v>45.313760000000002</v>
      </c>
      <c r="J27" s="392">
        <v>16.540982985083001</v>
      </c>
      <c r="K27" s="395">
        <v>0.39372077273299999</v>
      </c>
    </row>
    <row r="28" spans="1:11" ht="14.4" customHeight="1" thickBot="1" x14ac:dyDescent="0.35">
      <c r="A28" s="413" t="s">
        <v>253</v>
      </c>
      <c r="B28" s="391">
        <v>0</v>
      </c>
      <c r="C28" s="391">
        <v>3.8067600000000001</v>
      </c>
      <c r="D28" s="392">
        <v>3.8067600000000001</v>
      </c>
      <c r="E28" s="401" t="s">
        <v>228</v>
      </c>
      <c r="F28" s="391">
        <v>0</v>
      </c>
      <c r="G28" s="392">
        <v>0</v>
      </c>
      <c r="H28" s="394">
        <v>0</v>
      </c>
      <c r="I28" s="391">
        <v>-2.65</v>
      </c>
      <c r="J28" s="392">
        <v>-2.65</v>
      </c>
      <c r="K28" s="402" t="s">
        <v>228</v>
      </c>
    </row>
    <row r="29" spans="1:11" ht="14.4" customHeight="1" thickBot="1" x14ac:dyDescent="0.35">
      <c r="A29" s="413" t="s">
        <v>254</v>
      </c>
      <c r="B29" s="391">
        <v>143.172476158655</v>
      </c>
      <c r="C29" s="391">
        <v>106.74972</v>
      </c>
      <c r="D29" s="392">
        <v>-36.422756158654003</v>
      </c>
      <c r="E29" s="393">
        <v>0.74560224747100001</v>
      </c>
      <c r="F29" s="391">
        <v>170.37677384867101</v>
      </c>
      <c r="G29" s="392">
        <v>42.594193462166999</v>
      </c>
      <c r="H29" s="394">
        <v>11.74884</v>
      </c>
      <c r="I29" s="391">
        <v>39.245080000000002</v>
      </c>
      <c r="J29" s="392">
        <v>-3.3491134621669998</v>
      </c>
      <c r="K29" s="395">
        <v>0.230342898937</v>
      </c>
    </row>
    <row r="30" spans="1:11" ht="14.4" customHeight="1" thickBot="1" x14ac:dyDescent="0.35">
      <c r="A30" s="413" t="s">
        <v>255</v>
      </c>
      <c r="B30" s="391">
        <v>304.45958927594103</v>
      </c>
      <c r="C30" s="391">
        <v>222.29515000000001</v>
      </c>
      <c r="D30" s="392">
        <v>-82.164439275941007</v>
      </c>
      <c r="E30" s="393">
        <v>0.73013023018400003</v>
      </c>
      <c r="F30" s="391">
        <v>350.00000000000102</v>
      </c>
      <c r="G30" s="392">
        <v>87.5</v>
      </c>
      <c r="H30" s="394">
        <v>20.141660000000002</v>
      </c>
      <c r="I30" s="391">
        <v>59.933720000000001</v>
      </c>
      <c r="J30" s="392">
        <v>-27.566279999999999</v>
      </c>
      <c r="K30" s="395">
        <v>0.17123920000000001</v>
      </c>
    </row>
    <row r="31" spans="1:11" ht="14.4" customHeight="1" thickBot="1" x14ac:dyDescent="0.35">
      <c r="A31" s="412" t="s">
        <v>256</v>
      </c>
      <c r="B31" s="396">
        <v>267.69739846959902</v>
      </c>
      <c r="C31" s="396">
        <v>26.103680000000001</v>
      </c>
      <c r="D31" s="397">
        <v>-241.593718469599</v>
      </c>
      <c r="E31" s="403">
        <v>9.7511892715999998E-2</v>
      </c>
      <c r="F31" s="396">
        <v>18.962350564809999</v>
      </c>
      <c r="G31" s="397">
        <v>4.7405876412019996</v>
      </c>
      <c r="H31" s="399">
        <v>1.03189</v>
      </c>
      <c r="I31" s="396">
        <v>1.03189</v>
      </c>
      <c r="J31" s="397">
        <v>-3.7086976412019999</v>
      </c>
      <c r="K31" s="404">
        <v>5.4417831611E-2</v>
      </c>
    </row>
    <row r="32" spans="1:11" ht="14.4" customHeight="1" thickBot="1" x14ac:dyDescent="0.35">
      <c r="A32" s="413" t="s">
        <v>257</v>
      </c>
      <c r="B32" s="391">
        <v>10.968365696668</v>
      </c>
      <c r="C32" s="391">
        <v>5.2497600000000002</v>
      </c>
      <c r="D32" s="392">
        <v>-5.7186056966679999</v>
      </c>
      <c r="E32" s="393">
        <v>0.47862736757500002</v>
      </c>
      <c r="F32" s="391">
        <v>0</v>
      </c>
      <c r="G32" s="392">
        <v>0</v>
      </c>
      <c r="H32" s="394">
        <v>0</v>
      </c>
      <c r="I32" s="391">
        <v>0</v>
      </c>
      <c r="J32" s="392">
        <v>0</v>
      </c>
      <c r="K32" s="402" t="s">
        <v>228</v>
      </c>
    </row>
    <row r="33" spans="1:11" ht="14.4" customHeight="1" thickBot="1" x14ac:dyDescent="0.35">
      <c r="A33" s="413" t="s">
        <v>258</v>
      </c>
      <c r="B33" s="391">
        <v>0.63924659476000001</v>
      </c>
      <c r="C33" s="391">
        <v>0</v>
      </c>
      <c r="D33" s="392">
        <v>-0.63924659476000001</v>
      </c>
      <c r="E33" s="393">
        <v>0</v>
      </c>
      <c r="F33" s="391">
        <v>0</v>
      </c>
      <c r="G33" s="392">
        <v>0</v>
      </c>
      <c r="H33" s="394">
        <v>0</v>
      </c>
      <c r="I33" s="391">
        <v>0</v>
      </c>
      <c r="J33" s="392">
        <v>0</v>
      </c>
      <c r="K33" s="395">
        <v>0</v>
      </c>
    </row>
    <row r="34" spans="1:11" ht="14.4" customHeight="1" thickBot="1" x14ac:dyDescent="0.35">
      <c r="A34" s="413" t="s">
        <v>259</v>
      </c>
      <c r="B34" s="391">
        <v>254.94943267404901</v>
      </c>
      <c r="C34" s="391">
        <v>20.454920000000001</v>
      </c>
      <c r="D34" s="392">
        <v>-234.49451267404899</v>
      </c>
      <c r="E34" s="393">
        <v>8.0231282671999998E-2</v>
      </c>
      <c r="F34" s="391">
        <v>18.962350564809999</v>
      </c>
      <c r="G34" s="392">
        <v>4.7405876412019996</v>
      </c>
      <c r="H34" s="394">
        <v>1.03189</v>
      </c>
      <c r="I34" s="391">
        <v>1.03189</v>
      </c>
      <c r="J34" s="392">
        <v>-3.7086976412019999</v>
      </c>
      <c r="K34" s="395">
        <v>5.4417831611E-2</v>
      </c>
    </row>
    <row r="35" spans="1:11" ht="14.4" customHeight="1" thickBot="1" x14ac:dyDescent="0.35">
      <c r="A35" s="413" t="s">
        <v>260</v>
      </c>
      <c r="B35" s="391">
        <v>0</v>
      </c>
      <c r="C35" s="391">
        <v>0.39900000000000002</v>
      </c>
      <c r="D35" s="392">
        <v>0.39900000000000002</v>
      </c>
      <c r="E35" s="401" t="s">
        <v>238</v>
      </c>
      <c r="F35" s="391">
        <v>0</v>
      </c>
      <c r="G35" s="392">
        <v>0</v>
      </c>
      <c r="H35" s="394">
        <v>0</v>
      </c>
      <c r="I35" s="391">
        <v>0</v>
      </c>
      <c r="J35" s="392">
        <v>0</v>
      </c>
      <c r="K35" s="395">
        <v>0</v>
      </c>
    </row>
    <row r="36" spans="1:11" ht="14.4" customHeight="1" thickBot="1" x14ac:dyDescent="0.35">
      <c r="A36" s="413" t="s">
        <v>261</v>
      </c>
      <c r="B36" s="391">
        <v>1.1403535041199999</v>
      </c>
      <c r="C36" s="391">
        <v>0</v>
      </c>
      <c r="D36" s="392">
        <v>-1.1403535041199999</v>
      </c>
      <c r="E36" s="393">
        <v>0</v>
      </c>
      <c r="F36" s="391">
        <v>0</v>
      </c>
      <c r="G36" s="392">
        <v>0</v>
      </c>
      <c r="H36" s="394">
        <v>0</v>
      </c>
      <c r="I36" s="391">
        <v>0</v>
      </c>
      <c r="J36" s="392">
        <v>0</v>
      </c>
      <c r="K36" s="395">
        <v>0</v>
      </c>
    </row>
    <row r="37" spans="1:11" ht="14.4" customHeight="1" thickBot="1" x14ac:dyDescent="0.35">
      <c r="A37" s="412" t="s">
        <v>262</v>
      </c>
      <c r="B37" s="396">
        <v>2.0818068905609999</v>
      </c>
      <c r="C37" s="396">
        <v>24.843170000000001</v>
      </c>
      <c r="D37" s="397">
        <v>22.761363109438001</v>
      </c>
      <c r="E37" s="403">
        <v>11.933465160786</v>
      </c>
      <c r="F37" s="396">
        <v>31</v>
      </c>
      <c r="G37" s="397">
        <v>7.75</v>
      </c>
      <c r="H37" s="399">
        <v>0.77319000000000004</v>
      </c>
      <c r="I37" s="396">
        <v>4.7868000000000004</v>
      </c>
      <c r="J37" s="397">
        <v>-2.9632000000000001</v>
      </c>
      <c r="K37" s="404">
        <v>0.15441290322500001</v>
      </c>
    </row>
    <row r="38" spans="1:11" ht="14.4" customHeight="1" thickBot="1" x14ac:dyDescent="0.35">
      <c r="A38" s="413" t="s">
        <v>263</v>
      </c>
      <c r="B38" s="391">
        <v>0</v>
      </c>
      <c r="C38" s="391">
        <v>0</v>
      </c>
      <c r="D38" s="392">
        <v>0</v>
      </c>
      <c r="E38" s="393">
        <v>1</v>
      </c>
      <c r="F38" s="391">
        <v>2</v>
      </c>
      <c r="G38" s="392">
        <v>0.5</v>
      </c>
      <c r="H38" s="394">
        <v>0</v>
      </c>
      <c r="I38" s="391">
        <v>0</v>
      </c>
      <c r="J38" s="392">
        <v>-0.5</v>
      </c>
      <c r="K38" s="395">
        <v>0</v>
      </c>
    </row>
    <row r="39" spans="1:11" ht="14.4" customHeight="1" thickBot="1" x14ac:dyDescent="0.35">
      <c r="A39" s="413" t="s">
        <v>264</v>
      </c>
      <c r="B39" s="391">
        <v>0</v>
      </c>
      <c r="C39" s="391">
        <v>23.37181</v>
      </c>
      <c r="D39" s="392">
        <v>23.37181</v>
      </c>
      <c r="E39" s="401" t="s">
        <v>228</v>
      </c>
      <c r="F39" s="391">
        <v>27</v>
      </c>
      <c r="G39" s="392">
        <v>6.75</v>
      </c>
      <c r="H39" s="394">
        <v>0.77319000000000004</v>
      </c>
      <c r="I39" s="391">
        <v>4.7868000000000004</v>
      </c>
      <c r="J39" s="392">
        <v>-1.9632000000000001</v>
      </c>
      <c r="K39" s="395">
        <v>0.17728888888800001</v>
      </c>
    </row>
    <row r="40" spans="1:11" ht="14.4" customHeight="1" thickBot="1" x14ac:dyDescent="0.35">
      <c r="A40" s="413" t="s">
        <v>265</v>
      </c>
      <c r="B40" s="391">
        <v>2.0818068905609999</v>
      </c>
      <c r="C40" s="391">
        <v>1.47136</v>
      </c>
      <c r="D40" s="392">
        <v>-0.61044689056099999</v>
      </c>
      <c r="E40" s="393">
        <v>0.70677064557199998</v>
      </c>
      <c r="F40" s="391">
        <v>2</v>
      </c>
      <c r="G40" s="392">
        <v>0.5</v>
      </c>
      <c r="H40" s="394">
        <v>0</v>
      </c>
      <c r="I40" s="391">
        <v>0</v>
      </c>
      <c r="J40" s="392">
        <v>-0.5</v>
      </c>
      <c r="K40" s="395">
        <v>0</v>
      </c>
    </row>
    <row r="41" spans="1:11" ht="14.4" customHeight="1" thickBot="1" x14ac:dyDescent="0.35">
      <c r="A41" s="411" t="s">
        <v>28</v>
      </c>
      <c r="B41" s="391">
        <v>5.0808552606799999</v>
      </c>
      <c r="C41" s="391">
        <v>4.617</v>
      </c>
      <c r="D41" s="392">
        <v>-0.46385526067999999</v>
      </c>
      <c r="E41" s="393">
        <v>0.90870527954799996</v>
      </c>
      <c r="F41" s="391">
        <v>4.9999999999989999</v>
      </c>
      <c r="G41" s="392">
        <v>1.2499999999989999</v>
      </c>
      <c r="H41" s="394">
        <v>0.38500000000000001</v>
      </c>
      <c r="I41" s="391">
        <v>1.1719999999999999</v>
      </c>
      <c r="J41" s="392">
        <v>-7.7999999998999994E-2</v>
      </c>
      <c r="K41" s="395">
        <v>0.2344</v>
      </c>
    </row>
    <row r="42" spans="1:11" ht="14.4" customHeight="1" thickBot="1" x14ac:dyDescent="0.35">
      <c r="A42" s="412" t="s">
        <v>266</v>
      </c>
      <c r="B42" s="396">
        <v>5.0808552606799999</v>
      </c>
      <c r="C42" s="396">
        <v>4.617</v>
      </c>
      <c r="D42" s="397">
        <v>-0.46385526067999999</v>
      </c>
      <c r="E42" s="403">
        <v>0.90870527954799996</v>
      </c>
      <c r="F42" s="396">
        <v>4.9999999999989999</v>
      </c>
      <c r="G42" s="397">
        <v>1.2499999999989999</v>
      </c>
      <c r="H42" s="399">
        <v>0.38500000000000001</v>
      </c>
      <c r="I42" s="396">
        <v>1.1719999999999999</v>
      </c>
      <c r="J42" s="397">
        <v>-7.7999999998999994E-2</v>
      </c>
      <c r="K42" s="404">
        <v>0.2344</v>
      </c>
    </row>
    <row r="43" spans="1:11" ht="14.4" customHeight="1" thickBot="1" x14ac:dyDescent="0.35">
      <c r="A43" s="413" t="s">
        <v>267</v>
      </c>
      <c r="B43" s="391">
        <v>5.0808552606799999</v>
      </c>
      <c r="C43" s="391">
        <v>4.617</v>
      </c>
      <c r="D43" s="392">
        <v>-0.46385526067999999</v>
      </c>
      <c r="E43" s="393">
        <v>0.90870527954799996</v>
      </c>
      <c r="F43" s="391">
        <v>4.9999999999989999</v>
      </c>
      <c r="G43" s="392">
        <v>1.2499999999989999</v>
      </c>
      <c r="H43" s="394">
        <v>0.38500000000000001</v>
      </c>
      <c r="I43" s="391">
        <v>1.1719999999999999</v>
      </c>
      <c r="J43" s="392">
        <v>-7.7999999998999994E-2</v>
      </c>
      <c r="K43" s="395">
        <v>0.2344</v>
      </c>
    </row>
    <row r="44" spans="1:11" ht="14.4" customHeight="1" thickBot="1" x14ac:dyDescent="0.35">
      <c r="A44" s="414" t="s">
        <v>268</v>
      </c>
      <c r="B44" s="396">
        <v>677.92897986087996</v>
      </c>
      <c r="C44" s="396">
        <v>624.25182000000098</v>
      </c>
      <c r="D44" s="397">
        <v>-53.677159860879001</v>
      </c>
      <c r="E44" s="403">
        <v>0.92082185382899995</v>
      </c>
      <c r="F44" s="396">
        <v>438.95006195997701</v>
      </c>
      <c r="G44" s="397">
        <v>109.737515489994</v>
      </c>
      <c r="H44" s="399">
        <v>24.61083</v>
      </c>
      <c r="I44" s="396">
        <v>94.709479999999999</v>
      </c>
      <c r="J44" s="397">
        <v>-15.028035489994</v>
      </c>
      <c r="K44" s="404">
        <v>0.21576367839400001</v>
      </c>
    </row>
    <row r="45" spans="1:11" ht="14.4" customHeight="1" thickBot="1" x14ac:dyDescent="0.35">
      <c r="A45" s="411" t="s">
        <v>31</v>
      </c>
      <c r="B45" s="391">
        <v>346.16380051628198</v>
      </c>
      <c r="C45" s="391">
        <v>240.958910000001</v>
      </c>
      <c r="D45" s="392">
        <v>-105.204890516281</v>
      </c>
      <c r="E45" s="393">
        <v>0.69608350047099998</v>
      </c>
      <c r="F45" s="391">
        <v>49.311378882174999</v>
      </c>
      <c r="G45" s="392">
        <v>12.327844720543</v>
      </c>
      <c r="H45" s="394">
        <v>3.6539999999999999</v>
      </c>
      <c r="I45" s="391">
        <v>30.213000000000001</v>
      </c>
      <c r="J45" s="392">
        <v>17.885155279456001</v>
      </c>
      <c r="K45" s="395">
        <v>0.61269834032000003</v>
      </c>
    </row>
    <row r="46" spans="1:11" ht="14.4" customHeight="1" thickBot="1" x14ac:dyDescent="0.35">
      <c r="A46" s="415" t="s">
        <v>269</v>
      </c>
      <c r="B46" s="391">
        <v>346.16380051628198</v>
      </c>
      <c r="C46" s="391">
        <v>240.958910000001</v>
      </c>
      <c r="D46" s="392">
        <v>-105.204890516281</v>
      </c>
      <c r="E46" s="393">
        <v>0.69608350047099998</v>
      </c>
      <c r="F46" s="391">
        <v>49.311378882174999</v>
      </c>
      <c r="G46" s="392">
        <v>12.327844720543</v>
      </c>
      <c r="H46" s="394">
        <v>3.6539999999999999</v>
      </c>
      <c r="I46" s="391">
        <v>30.213000000000001</v>
      </c>
      <c r="J46" s="392">
        <v>17.885155279456001</v>
      </c>
      <c r="K46" s="395">
        <v>0.61269834032000003</v>
      </c>
    </row>
    <row r="47" spans="1:11" ht="14.4" customHeight="1" thickBot="1" x14ac:dyDescent="0.35">
      <c r="A47" s="413" t="s">
        <v>270</v>
      </c>
      <c r="B47" s="391">
        <v>142.68943368813299</v>
      </c>
      <c r="C47" s="391">
        <v>223.370000000001</v>
      </c>
      <c r="D47" s="392">
        <v>80.680566311866997</v>
      </c>
      <c r="E47" s="393">
        <v>1.5654277561159999</v>
      </c>
      <c r="F47" s="391">
        <v>26.555506787317999</v>
      </c>
      <c r="G47" s="392">
        <v>6.6388766968289996</v>
      </c>
      <c r="H47" s="394">
        <v>3.6539999999999999</v>
      </c>
      <c r="I47" s="391">
        <v>28.2681</v>
      </c>
      <c r="J47" s="392">
        <v>21.629223303170001</v>
      </c>
      <c r="K47" s="395">
        <v>1.0644910762349999</v>
      </c>
    </row>
    <row r="48" spans="1:11" ht="14.4" customHeight="1" thickBot="1" x14ac:dyDescent="0.35">
      <c r="A48" s="413" t="s">
        <v>271</v>
      </c>
      <c r="B48" s="391">
        <v>11.353768576388999</v>
      </c>
      <c r="C48" s="391">
        <v>0</v>
      </c>
      <c r="D48" s="392">
        <v>-11.353768576388999</v>
      </c>
      <c r="E48" s="393">
        <v>0</v>
      </c>
      <c r="F48" s="391">
        <v>0</v>
      </c>
      <c r="G48" s="392">
        <v>0</v>
      </c>
      <c r="H48" s="394">
        <v>0</v>
      </c>
      <c r="I48" s="391">
        <v>1.8089999999999999</v>
      </c>
      <c r="J48" s="392">
        <v>1.8089999999999999</v>
      </c>
      <c r="K48" s="402" t="s">
        <v>238</v>
      </c>
    </row>
    <row r="49" spans="1:11" ht="14.4" customHeight="1" thickBot="1" x14ac:dyDescent="0.35">
      <c r="A49" s="413" t="s">
        <v>272</v>
      </c>
      <c r="B49" s="391">
        <v>188.26038786012799</v>
      </c>
      <c r="C49" s="391">
        <v>10.75483</v>
      </c>
      <c r="D49" s="392">
        <v>-177.50555786012799</v>
      </c>
      <c r="E49" s="393">
        <v>5.7127418689000002E-2</v>
      </c>
      <c r="F49" s="391">
        <v>9.7558720948570006</v>
      </c>
      <c r="G49" s="392">
        <v>2.4389680237140001</v>
      </c>
      <c r="H49" s="394">
        <v>0</v>
      </c>
      <c r="I49" s="391">
        <v>0.13589999999999999</v>
      </c>
      <c r="J49" s="392">
        <v>-2.3030680237140002</v>
      </c>
      <c r="K49" s="395">
        <v>1.3930071927E-2</v>
      </c>
    </row>
    <row r="50" spans="1:11" ht="14.4" customHeight="1" thickBot="1" x14ac:dyDescent="0.35">
      <c r="A50" s="413" t="s">
        <v>273</v>
      </c>
      <c r="B50" s="391">
        <v>3.860210391631</v>
      </c>
      <c r="C50" s="391">
        <v>6.8340799999990001</v>
      </c>
      <c r="D50" s="392">
        <v>2.9738696083680001</v>
      </c>
      <c r="E50" s="393">
        <v>1.7703905504249999</v>
      </c>
      <c r="F50" s="391">
        <v>13</v>
      </c>
      <c r="G50" s="392">
        <v>3.2499999999989999</v>
      </c>
      <c r="H50" s="394">
        <v>0</v>
      </c>
      <c r="I50" s="391">
        <v>0</v>
      </c>
      <c r="J50" s="392">
        <v>-3.2499999999989999</v>
      </c>
      <c r="K50" s="395">
        <v>0</v>
      </c>
    </row>
    <row r="51" spans="1:11" ht="14.4" customHeight="1" thickBot="1" x14ac:dyDescent="0.35">
      <c r="A51" s="416" t="s">
        <v>32</v>
      </c>
      <c r="B51" s="396">
        <v>0</v>
      </c>
      <c r="C51" s="396">
        <v>63.533000000000001</v>
      </c>
      <c r="D51" s="397">
        <v>63.533000000000001</v>
      </c>
      <c r="E51" s="398" t="s">
        <v>228</v>
      </c>
      <c r="F51" s="396">
        <v>0</v>
      </c>
      <c r="G51" s="397">
        <v>0</v>
      </c>
      <c r="H51" s="399">
        <v>14.131</v>
      </c>
      <c r="I51" s="396">
        <v>19.914999999999999</v>
      </c>
      <c r="J51" s="397">
        <v>19.914999999999999</v>
      </c>
      <c r="K51" s="400" t="s">
        <v>228</v>
      </c>
    </row>
    <row r="52" spans="1:11" ht="14.4" customHeight="1" thickBot="1" x14ac:dyDescent="0.35">
      <c r="A52" s="412" t="s">
        <v>274</v>
      </c>
      <c r="B52" s="396">
        <v>0</v>
      </c>
      <c r="C52" s="396">
        <v>63.533000000000001</v>
      </c>
      <c r="D52" s="397">
        <v>63.533000000000001</v>
      </c>
      <c r="E52" s="398" t="s">
        <v>228</v>
      </c>
      <c r="F52" s="396">
        <v>0</v>
      </c>
      <c r="G52" s="397">
        <v>0</v>
      </c>
      <c r="H52" s="399">
        <v>14.131</v>
      </c>
      <c r="I52" s="396">
        <v>19.914999999999999</v>
      </c>
      <c r="J52" s="397">
        <v>19.914999999999999</v>
      </c>
      <c r="K52" s="400" t="s">
        <v>228</v>
      </c>
    </row>
    <row r="53" spans="1:11" ht="14.4" customHeight="1" thickBot="1" x14ac:dyDescent="0.35">
      <c r="A53" s="413" t="s">
        <v>275</v>
      </c>
      <c r="B53" s="391">
        <v>0</v>
      </c>
      <c r="C53" s="391">
        <v>62.093000000000004</v>
      </c>
      <c r="D53" s="392">
        <v>62.093000000000004</v>
      </c>
      <c r="E53" s="401" t="s">
        <v>228</v>
      </c>
      <c r="F53" s="391">
        <v>0</v>
      </c>
      <c r="G53" s="392">
        <v>0</v>
      </c>
      <c r="H53" s="394">
        <v>13.381</v>
      </c>
      <c r="I53" s="391">
        <v>17.364999999999998</v>
      </c>
      <c r="J53" s="392">
        <v>17.364999999999998</v>
      </c>
      <c r="K53" s="402" t="s">
        <v>228</v>
      </c>
    </row>
    <row r="54" spans="1:11" ht="14.4" customHeight="1" thickBot="1" x14ac:dyDescent="0.35">
      <c r="A54" s="413" t="s">
        <v>276</v>
      </c>
      <c r="B54" s="391">
        <v>0</v>
      </c>
      <c r="C54" s="391">
        <v>1.44</v>
      </c>
      <c r="D54" s="392">
        <v>1.44</v>
      </c>
      <c r="E54" s="401" t="s">
        <v>228</v>
      </c>
      <c r="F54" s="391">
        <v>0</v>
      </c>
      <c r="G54" s="392">
        <v>0</v>
      </c>
      <c r="H54" s="394">
        <v>0.75</v>
      </c>
      <c r="I54" s="391">
        <v>2.5499999999999998</v>
      </c>
      <c r="J54" s="392">
        <v>2.5499999999999998</v>
      </c>
      <c r="K54" s="402" t="s">
        <v>228</v>
      </c>
    </row>
    <row r="55" spans="1:11" ht="14.4" customHeight="1" thickBot="1" x14ac:dyDescent="0.35">
      <c r="A55" s="411" t="s">
        <v>33</v>
      </c>
      <c r="B55" s="391">
        <v>331.76517934459798</v>
      </c>
      <c r="C55" s="391">
        <v>319.75990999999999</v>
      </c>
      <c r="D55" s="392">
        <v>-12.005269344598</v>
      </c>
      <c r="E55" s="393">
        <v>0.96381395609800002</v>
      </c>
      <c r="F55" s="391">
        <v>389.63868307780098</v>
      </c>
      <c r="G55" s="392">
        <v>97.409670769450003</v>
      </c>
      <c r="H55" s="394">
        <v>6.8258299999999998</v>
      </c>
      <c r="I55" s="391">
        <v>44.581479999999999</v>
      </c>
      <c r="J55" s="392">
        <v>-52.828190769450003</v>
      </c>
      <c r="K55" s="395">
        <v>0.11441748968</v>
      </c>
    </row>
    <row r="56" spans="1:11" ht="14.4" customHeight="1" thickBot="1" x14ac:dyDescent="0.35">
      <c r="A56" s="412" t="s">
        <v>277</v>
      </c>
      <c r="B56" s="396">
        <v>9.4937374480999995E-2</v>
      </c>
      <c r="C56" s="396">
        <v>0</v>
      </c>
      <c r="D56" s="397">
        <v>-9.4937374480999995E-2</v>
      </c>
      <c r="E56" s="403">
        <v>0</v>
      </c>
      <c r="F56" s="396">
        <v>0</v>
      </c>
      <c r="G56" s="397">
        <v>0</v>
      </c>
      <c r="H56" s="399">
        <v>0</v>
      </c>
      <c r="I56" s="396">
        <v>0</v>
      </c>
      <c r="J56" s="397">
        <v>0</v>
      </c>
      <c r="K56" s="404">
        <v>0</v>
      </c>
    </row>
    <row r="57" spans="1:11" ht="14.4" customHeight="1" thickBot="1" x14ac:dyDescent="0.35">
      <c r="A57" s="413" t="s">
        <v>278</v>
      </c>
      <c r="B57" s="391">
        <v>9.4937374480999995E-2</v>
      </c>
      <c r="C57" s="391">
        <v>0</v>
      </c>
      <c r="D57" s="392">
        <v>-9.4937374480999995E-2</v>
      </c>
      <c r="E57" s="393">
        <v>0</v>
      </c>
      <c r="F57" s="391">
        <v>0</v>
      </c>
      <c r="G57" s="392">
        <v>0</v>
      </c>
      <c r="H57" s="394">
        <v>0</v>
      </c>
      <c r="I57" s="391">
        <v>0</v>
      </c>
      <c r="J57" s="392">
        <v>0</v>
      </c>
      <c r="K57" s="395">
        <v>0</v>
      </c>
    </row>
    <row r="58" spans="1:11" ht="14.4" customHeight="1" thickBot="1" x14ac:dyDescent="0.35">
      <c r="A58" s="412" t="s">
        <v>279</v>
      </c>
      <c r="B58" s="396">
        <v>12.282109086714</v>
      </c>
      <c r="C58" s="396">
        <v>15.40536</v>
      </c>
      <c r="D58" s="397">
        <v>3.1232509132850002</v>
      </c>
      <c r="E58" s="403">
        <v>1.254292718883</v>
      </c>
      <c r="F58" s="396">
        <v>14.452743488148</v>
      </c>
      <c r="G58" s="397">
        <v>3.613185872037</v>
      </c>
      <c r="H58" s="399">
        <v>1.5342100000000001</v>
      </c>
      <c r="I58" s="396">
        <v>4.3140299999999998</v>
      </c>
      <c r="J58" s="397">
        <v>0.70084412796200002</v>
      </c>
      <c r="K58" s="404">
        <v>0.29849211698299999</v>
      </c>
    </row>
    <row r="59" spans="1:11" ht="14.4" customHeight="1" thickBot="1" x14ac:dyDescent="0.35">
      <c r="A59" s="413" t="s">
        <v>280</v>
      </c>
      <c r="B59" s="391">
        <v>8.1934183452520006</v>
      </c>
      <c r="C59" s="391">
        <v>13.589600000000001</v>
      </c>
      <c r="D59" s="392">
        <v>5.3961816547470001</v>
      </c>
      <c r="E59" s="393">
        <v>1.6585995523920001</v>
      </c>
      <c r="F59" s="391">
        <v>12.382069378673</v>
      </c>
      <c r="G59" s="392">
        <v>3.095517344668</v>
      </c>
      <c r="H59" s="394">
        <v>1.3877999999999999</v>
      </c>
      <c r="I59" s="391">
        <v>3.8748</v>
      </c>
      <c r="J59" s="392">
        <v>0.77928265533100005</v>
      </c>
      <c r="K59" s="395">
        <v>0.31293638256200002</v>
      </c>
    </row>
    <row r="60" spans="1:11" ht="14.4" customHeight="1" thickBot="1" x14ac:dyDescent="0.35">
      <c r="A60" s="413" t="s">
        <v>281</v>
      </c>
      <c r="B60" s="391">
        <v>4.088690741462</v>
      </c>
      <c r="C60" s="391">
        <v>1.81576</v>
      </c>
      <c r="D60" s="392">
        <v>-2.2729307414619999</v>
      </c>
      <c r="E60" s="393">
        <v>0.44409325987499998</v>
      </c>
      <c r="F60" s="391">
        <v>2.0706741094750001</v>
      </c>
      <c r="G60" s="392">
        <v>0.51766852736799995</v>
      </c>
      <c r="H60" s="394">
        <v>0.14641000000000001</v>
      </c>
      <c r="I60" s="391">
        <v>0.43923000000000001</v>
      </c>
      <c r="J60" s="392">
        <v>-7.8438527367999999E-2</v>
      </c>
      <c r="K60" s="395">
        <v>0.212119327705</v>
      </c>
    </row>
    <row r="61" spans="1:11" ht="14.4" customHeight="1" thickBot="1" x14ac:dyDescent="0.35">
      <c r="A61" s="412" t="s">
        <v>282</v>
      </c>
      <c r="B61" s="396">
        <v>36.584829316586998</v>
      </c>
      <c r="C61" s="396">
        <v>28.891629999999999</v>
      </c>
      <c r="D61" s="397">
        <v>-7.6931993165870001</v>
      </c>
      <c r="E61" s="403">
        <v>0.78971613479400005</v>
      </c>
      <c r="F61" s="396">
        <v>39</v>
      </c>
      <c r="G61" s="397">
        <v>9.75</v>
      </c>
      <c r="H61" s="399">
        <v>1.4919800000000001</v>
      </c>
      <c r="I61" s="396">
        <v>13.62567</v>
      </c>
      <c r="J61" s="397">
        <v>3.8756699999999999</v>
      </c>
      <c r="K61" s="404">
        <v>0.34937615384600001</v>
      </c>
    </row>
    <row r="62" spans="1:11" ht="14.4" customHeight="1" thickBot="1" x14ac:dyDescent="0.35">
      <c r="A62" s="413" t="s">
        <v>283</v>
      </c>
      <c r="B62" s="391">
        <v>0.99999840846400001</v>
      </c>
      <c r="C62" s="391">
        <v>1.08</v>
      </c>
      <c r="D62" s="392">
        <v>8.0001591535E-2</v>
      </c>
      <c r="E62" s="393">
        <v>1.080001718861</v>
      </c>
      <c r="F62" s="391">
        <v>1</v>
      </c>
      <c r="G62" s="392">
        <v>0.25</v>
      </c>
      <c r="H62" s="394">
        <v>0</v>
      </c>
      <c r="I62" s="391">
        <v>0.27</v>
      </c>
      <c r="J62" s="392">
        <v>1.9999999999000002E-2</v>
      </c>
      <c r="K62" s="395">
        <v>0.27</v>
      </c>
    </row>
    <row r="63" spans="1:11" ht="14.4" customHeight="1" thickBot="1" x14ac:dyDescent="0.35">
      <c r="A63" s="413" t="s">
        <v>284</v>
      </c>
      <c r="B63" s="391">
        <v>35.584830908122001</v>
      </c>
      <c r="C63" s="391">
        <v>27.811630000000001</v>
      </c>
      <c r="D63" s="392">
        <v>-7.7732009081219999</v>
      </c>
      <c r="E63" s="393">
        <v>0.781558582414</v>
      </c>
      <c r="F63" s="391">
        <v>38</v>
      </c>
      <c r="G63" s="392">
        <v>9.5</v>
      </c>
      <c r="H63" s="394">
        <v>1.4919800000000001</v>
      </c>
      <c r="I63" s="391">
        <v>13.35567</v>
      </c>
      <c r="J63" s="392">
        <v>3.8556699999999999</v>
      </c>
      <c r="K63" s="395">
        <v>0.35146500000000003</v>
      </c>
    </row>
    <row r="64" spans="1:11" ht="14.4" customHeight="1" thickBot="1" x14ac:dyDescent="0.35">
      <c r="A64" s="412" t="s">
        <v>285</v>
      </c>
      <c r="B64" s="396">
        <v>7.5567680396829999</v>
      </c>
      <c r="C64" s="396">
        <v>2.8426300000000002</v>
      </c>
      <c r="D64" s="397">
        <v>-4.7141380396830002</v>
      </c>
      <c r="E64" s="403">
        <v>0.376170074967</v>
      </c>
      <c r="F64" s="396">
        <v>3.5455323664980001</v>
      </c>
      <c r="G64" s="397">
        <v>0.88638309162399997</v>
      </c>
      <c r="H64" s="399">
        <v>0.26024000000000003</v>
      </c>
      <c r="I64" s="396">
        <v>0.72821000000000002</v>
      </c>
      <c r="J64" s="397">
        <v>-0.15817309162400001</v>
      </c>
      <c r="K64" s="404">
        <v>0.20538805593199999</v>
      </c>
    </row>
    <row r="65" spans="1:11" ht="14.4" customHeight="1" thickBot="1" x14ac:dyDescent="0.35">
      <c r="A65" s="413" t="s">
        <v>286</v>
      </c>
      <c r="B65" s="391">
        <v>4.296243803966</v>
      </c>
      <c r="C65" s="391">
        <v>0</v>
      </c>
      <c r="D65" s="392">
        <v>-4.296243803966</v>
      </c>
      <c r="E65" s="393">
        <v>0</v>
      </c>
      <c r="F65" s="391">
        <v>0</v>
      </c>
      <c r="G65" s="392">
        <v>0</v>
      </c>
      <c r="H65" s="394">
        <v>0</v>
      </c>
      <c r="I65" s="391">
        <v>0</v>
      </c>
      <c r="J65" s="392">
        <v>0</v>
      </c>
      <c r="K65" s="395">
        <v>0</v>
      </c>
    </row>
    <row r="66" spans="1:11" ht="14.4" customHeight="1" thickBot="1" x14ac:dyDescent="0.35">
      <c r="A66" s="413" t="s">
        <v>287</v>
      </c>
      <c r="B66" s="391">
        <v>0.41070779633799998</v>
      </c>
      <c r="C66" s="391">
        <v>0</v>
      </c>
      <c r="D66" s="392">
        <v>-0.41070779633799998</v>
      </c>
      <c r="E66" s="393">
        <v>0</v>
      </c>
      <c r="F66" s="391">
        <v>0</v>
      </c>
      <c r="G66" s="392">
        <v>0</v>
      </c>
      <c r="H66" s="394">
        <v>0</v>
      </c>
      <c r="I66" s="391">
        <v>0</v>
      </c>
      <c r="J66" s="392">
        <v>0</v>
      </c>
      <c r="K66" s="395">
        <v>0</v>
      </c>
    </row>
    <row r="67" spans="1:11" ht="14.4" customHeight="1" thickBot="1" x14ac:dyDescent="0.35">
      <c r="A67" s="413" t="s">
        <v>288</v>
      </c>
      <c r="B67" s="391">
        <v>2.8498164393779999</v>
      </c>
      <c r="C67" s="391">
        <v>2.8426300000000002</v>
      </c>
      <c r="D67" s="392">
        <v>-7.1864393780000004E-3</v>
      </c>
      <c r="E67" s="393">
        <v>0.99747827990600002</v>
      </c>
      <c r="F67" s="391">
        <v>3.5455323664980001</v>
      </c>
      <c r="G67" s="392">
        <v>0.88638309162399997</v>
      </c>
      <c r="H67" s="394">
        <v>0.26024000000000003</v>
      </c>
      <c r="I67" s="391">
        <v>0.72821000000000002</v>
      </c>
      <c r="J67" s="392">
        <v>-0.15817309162400001</v>
      </c>
      <c r="K67" s="395">
        <v>0.20538805593199999</v>
      </c>
    </row>
    <row r="68" spans="1:11" ht="14.4" customHeight="1" thickBot="1" x14ac:dyDescent="0.35">
      <c r="A68" s="412" t="s">
        <v>289</v>
      </c>
      <c r="B68" s="396">
        <v>229.34568515184301</v>
      </c>
      <c r="C68" s="396">
        <v>230.91959</v>
      </c>
      <c r="D68" s="397">
        <v>1.5739048481560001</v>
      </c>
      <c r="E68" s="403">
        <v>1.0068625875699999</v>
      </c>
      <c r="F68" s="396">
        <v>317.640407223154</v>
      </c>
      <c r="G68" s="397">
        <v>79.410101805788003</v>
      </c>
      <c r="H68" s="399">
        <v>3.5394000000000001</v>
      </c>
      <c r="I68" s="396">
        <v>25.16957</v>
      </c>
      <c r="J68" s="397">
        <v>-54.240531805788002</v>
      </c>
      <c r="K68" s="404">
        <v>7.9239194471000002E-2</v>
      </c>
    </row>
    <row r="69" spans="1:11" ht="14.4" customHeight="1" thickBot="1" x14ac:dyDescent="0.35">
      <c r="A69" s="413" t="s">
        <v>290</v>
      </c>
      <c r="B69" s="391">
        <v>165.608341722115</v>
      </c>
      <c r="C69" s="391">
        <v>132.11865</v>
      </c>
      <c r="D69" s="392">
        <v>-33.489691722114998</v>
      </c>
      <c r="E69" s="393">
        <v>0.79777774854799999</v>
      </c>
      <c r="F69" s="391">
        <v>141.83830426322601</v>
      </c>
      <c r="G69" s="392">
        <v>35.459576065805997</v>
      </c>
      <c r="H69" s="394">
        <v>0</v>
      </c>
      <c r="I69" s="391">
        <v>20.036999999999999</v>
      </c>
      <c r="J69" s="392">
        <v>-15.422576065806</v>
      </c>
      <c r="K69" s="395">
        <v>0.14126649429400001</v>
      </c>
    </row>
    <row r="70" spans="1:11" ht="14.4" customHeight="1" thickBot="1" x14ac:dyDescent="0.35">
      <c r="A70" s="413" t="s">
        <v>291</v>
      </c>
      <c r="B70" s="391">
        <v>63.737343429726998</v>
      </c>
      <c r="C70" s="391">
        <v>98.800939999999997</v>
      </c>
      <c r="D70" s="392">
        <v>35.063596570271997</v>
      </c>
      <c r="E70" s="393">
        <v>1.55012642014</v>
      </c>
      <c r="F70" s="391">
        <v>175.80210295992799</v>
      </c>
      <c r="G70" s="392">
        <v>43.950525739981998</v>
      </c>
      <c r="H70" s="394">
        <v>3.5394000000000001</v>
      </c>
      <c r="I70" s="391">
        <v>5.1325700000000003</v>
      </c>
      <c r="J70" s="392">
        <v>-38.817955739981997</v>
      </c>
      <c r="K70" s="395">
        <v>2.9195157017000001E-2</v>
      </c>
    </row>
    <row r="71" spans="1:11" ht="14.4" customHeight="1" thickBot="1" x14ac:dyDescent="0.35">
      <c r="A71" s="412" t="s">
        <v>292</v>
      </c>
      <c r="B71" s="396">
        <v>45.900850375288002</v>
      </c>
      <c r="C71" s="396">
        <v>41.700699999999998</v>
      </c>
      <c r="D71" s="397">
        <v>-4.2001503752879996</v>
      </c>
      <c r="E71" s="403">
        <v>0.90849515115799995</v>
      </c>
      <c r="F71" s="396">
        <v>15</v>
      </c>
      <c r="G71" s="397">
        <v>3.75</v>
      </c>
      <c r="H71" s="399">
        <v>0</v>
      </c>
      <c r="I71" s="396">
        <v>0.74399999999999999</v>
      </c>
      <c r="J71" s="397">
        <v>-3.0059999999999998</v>
      </c>
      <c r="K71" s="404">
        <v>4.9599999999999998E-2</v>
      </c>
    </row>
    <row r="72" spans="1:11" ht="14.4" customHeight="1" thickBot="1" x14ac:dyDescent="0.35">
      <c r="A72" s="413" t="s">
        <v>293</v>
      </c>
      <c r="B72" s="391">
        <v>5.9009140367089996</v>
      </c>
      <c r="C72" s="391">
        <v>12.0557</v>
      </c>
      <c r="D72" s="392">
        <v>6.1547859632900002</v>
      </c>
      <c r="E72" s="393">
        <v>2.0430224749930002</v>
      </c>
      <c r="F72" s="391">
        <v>10</v>
      </c>
      <c r="G72" s="392">
        <v>2.5</v>
      </c>
      <c r="H72" s="394">
        <v>0</v>
      </c>
      <c r="I72" s="391">
        <v>0.74399999999999999</v>
      </c>
      <c r="J72" s="392">
        <v>-1.756</v>
      </c>
      <c r="K72" s="395">
        <v>7.4399999999999994E-2</v>
      </c>
    </row>
    <row r="73" spans="1:11" ht="14.4" customHeight="1" thickBot="1" x14ac:dyDescent="0.35">
      <c r="A73" s="413" t="s">
        <v>294</v>
      </c>
      <c r="B73" s="391">
        <v>39.999936338578998</v>
      </c>
      <c r="C73" s="391">
        <v>29.645</v>
      </c>
      <c r="D73" s="392">
        <v>-10.354936338579</v>
      </c>
      <c r="E73" s="393">
        <v>0.74112617952799997</v>
      </c>
      <c r="F73" s="391">
        <v>5</v>
      </c>
      <c r="G73" s="392">
        <v>1.25</v>
      </c>
      <c r="H73" s="394">
        <v>0</v>
      </c>
      <c r="I73" s="391">
        <v>0</v>
      </c>
      <c r="J73" s="392">
        <v>-1.25</v>
      </c>
      <c r="K73" s="395">
        <v>0</v>
      </c>
    </row>
    <row r="74" spans="1:11" ht="14.4" customHeight="1" thickBot="1" x14ac:dyDescent="0.35">
      <c r="A74" s="410" t="s">
        <v>34</v>
      </c>
      <c r="B74" s="391">
        <v>28476.002570798901</v>
      </c>
      <c r="C74" s="391">
        <v>28964.79091</v>
      </c>
      <c r="D74" s="392">
        <v>488.78833920115397</v>
      </c>
      <c r="E74" s="393">
        <v>1.0171649211639999</v>
      </c>
      <c r="F74" s="391">
        <v>28719</v>
      </c>
      <c r="G74" s="392">
        <v>7179.75</v>
      </c>
      <c r="H74" s="394">
        <v>2517.2013099999999</v>
      </c>
      <c r="I74" s="391">
        <v>7348.3206700000001</v>
      </c>
      <c r="J74" s="392">
        <v>168.57067000000299</v>
      </c>
      <c r="K74" s="395">
        <v>0.25586965667299999</v>
      </c>
    </row>
    <row r="75" spans="1:11" ht="14.4" customHeight="1" thickBot="1" x14ac:dyDescent="0.35">
      <c r="A75" s="416" t="s">
        <v>295</v>
      </c>
      <c r="B75" s="396">
        <v>21060.001901286101</v>
      </c>
      <c r="C75" s="396">
        <v>21400.223000000002</v>
      </c>
      <c r="D75" s="397">
        <v>340.22109871387499</v>
      </c>
      <c r="E75" s="403">
        <v>1.0161548465329999</v>
      </c>
      <c r="F75" s="396">
        <v>21159</v>
      </c>
      <c r="G75" s="397">
        <v>5289.75</v>
      </c>
      <c r="H75" s="399">
        <v>1853.35</v>
      </c>
      <c r="I75" s="396">
        <v>5409.7759999999998</v>
      </c>
      <c r="J75" s="397">
        <v>120.025999999999</v>
      </c>
      <c r="K75" s="404">
        <v>0.255672574318</v>
      </c>
    </row>
    <row r="76" spans="1:11" ht="14.4" customHeight="1" thickBot="1" x14ac:dyDescent="0.35">
      <c r="A76" s="412" t="s">
        <v>296</v>
      </c>
      <c r="B76" s="396">
        <v>20890.0018859386</v>
      </c>
      <c r="C76" s="396">
        <v>21271.813999999998</v>
      </c>
      <c r="D76" s="397">
        <v>381.812114061388</v>
      </c>
      <c r="E76" s="403">
        <v>1.0182772656570001</v>
      </c>
      <c r="F76" s="396">
        <v>21000</v>
      </c>
      <c r="G76" s="397">
        <v>5250</v>
      </c>
      <c r="H76" s="399">
        <v>1834.5219999999999</v>
      </c>
      <c r="I76" s="396">
        <v>5374.5540000000001</v>
      </c>
      <c r="J76" s="397">
        <v>124.55399999999899</v>
      </c>
      <c r="K76" s="404">
        <v>0.25593114285700003</v>
      </c>
    </row>
    <row r="77" spans="1:11" ht="14.4" customHeight="1" thickBot="1" x14ac:dyDescent="0.35">
      <c r="A77" s="413" t="s">
        <v>297</v>
      </c>
      <c r="B77" s="391">
        <v>20890.0018859386</v>
      </c>
      <c r="C77" s="391">
        <v>21271.813999999998</v>
      </c>
      <c r="D77" s="392">
        <v>381.812114061388</v>
      </c>
      <c r="E77" s="393">
        <v>1.0182772656570001</v>
      </c>
      <c r="F77" s="391">
        <v>21000</v>
      </c>
      <c r="G77" s="392">
        <v>5250</v>
      </c>
      <c r="H77" s="394">
        <v>1834.5219999999999</v>
      </c>
      <c r="I77" s="391">
        <v>5374.5540000000001</v>
      </c>
      <c r="J77" s="392">
        <v>124.55399999999899</v>
      </c>
      <c r="K77" s="395">
        <v>0.25593114285700003</v>
      </c>
    </row>
    <row r="78" spans="1:11" ht="14.4" customHeight="1" thickBot="1" x14ac:dyDescent="0.35">
      <c r="A78" s="412" t="s">
        <v>298</v>
      </c>
      <c r="B78" s="396">
        <v>110.000009930744</v>
      </c>
      <c r="C78" s="396">
        <v>91.12</v>
      </c>
      <c r="D78" s="397">
        <v>-18.880009930743999</v>
      </c>
      <c r="E78" s="403">
        <v>0.82836356157900004</v>
      </c>
      <c r="F78" s="396">
        <v>99.999999999999005</v>
      </c>
      <c r="G78" s="397">
        <v>25</v>
      </c>
      <c r="H78" s="399">
        <v>10.81</v>
      </c>
      <c r="I78" s="396">
        <v>13.23</v>
      </c>
      <c r="J78" s="397">
        <v>-11.77</v>
      </c>
      <c r="K78" s="404">
        <v>0.1323</v>
      </c>
    </row>
    <row r="79" spans="1:11" ht="14.4" customHeight="1" thickBot="1" x14ac:dyDescent="0.35">
      <c r="A79" s="413" t="s">
        <v>299</v>
      </c>
      <c r="B79" s="391">
        <v>110.000009930744</v>
      </c>
      <c r="C79" s="391">
        <v>91.12</v>
      </c>
      <c r="D79" s="392">
        <v>-18.880009930743999</v>
      </c>
      <c r="E79" s="393">
        <v>0.82836356157900004</v>
      </c>
      <c r="F79" s="391">
        <v>99.999999999999005</v>
      </c>
      <c r="G79" s="392">
        <v>25</v>
      </c>
      <c r="H79" s="394">
        <v>10.81</v>
      </c>
      <c r="I79" s="391">
        <v>13.23</v>
      </c>
      <c r="J79" s="392">
        <v>-11.77</v>
      </c>
      <c r="K79" s="395">
        <v>0.1323</v>
      </c>
    </row>
    <row r="80" spans="1:11" ht="14.4" customHeight="1" thickBot="1" x14ac:dyDescent="0.35">
      <c r="A80" s="412" t="s">
        <v>300</v>
      </c>
      <c r="B80" s="396">
        <v>60.000005416769</v>
      </c>
      <c r="C80" s="396">
        <v>37.289000000000001</v>
      </c>
      <c r="D80" s="397">
        <v>-22.711005416769002</v>
      </c>
      <c r="E80" s="403">
        <v>0.62148327722600005</v>
      </c>
      <c r="F80" s="396">
        <v>59</v>
      </c>
      <c r="G80" s="397">
        <v>14.75</v>
      </c>
      <c r="H80" s="399">
        <v>8.0180000000000007</v>
      </c>
      <c r="I80" s="396">
        <v>21.992000000000001</v>
      </c>
      <c r="J80" s="397">
        <v>7.2419999999989999</v>
      </c>
      <c r="K80" s="404">
        <v>0.37274576271100002</v>
      </c>
    </row>
    <row r="81" spans="1:11" ht="14.4" customHeight="1" thickBot="1" x14ac:dyDescent="0.35">
      <c r="A81" s="413" t="s">
        <v>301</v>
      </c>
      <c r="B81" s="391">
        <v>60.000005416769</v>
      </c>
      <c r="C81" s="391">
        <v>37.289000000000001</v>
      </c>
      <c r="D81" s="392">
        <v>-22.711005416769002</v>
      </c>
      <c r="E81" s="393">
        <v>0.62148327722600005</v>
      </c>
      <c r="F81" s="391">
        <v>59</v>
      </c>
      <c r="G81" s="392">
        <v>14.75</v>
      </c>
      <c r="H81" s="394">
        <v>8.0180000000000007</v>
      </c>
      <c r="I81" s="391">
        <v>21.992000000000001</v>
      </c>
      <c r="J81" s="392">
        <v>7.2419999999989999</v>
      </c>
      <c r="K81" s="395">
        <v>0.37274576271100002</v>
      </c>
    </row>
    <row r="82" spans="1:11" ht="14.4" customHeight="1" thickBot="1" x14ac:dyDescent="0.35">
      <c r="A82" s="411" t="s">
        <v>302</v>
      </c>
      <c r="B82" s="391">
        <v>7103.0006412552402</v>
      </c>
      <c r="C82" s="391">
        <v>7244.9318400000002</v>
      </c>
      <c r="D82" s="392">
        <v>141.93119874476201</v>
      </c>
      <c r="E82" s="393">
        <v>1.019981864836</v>
      </c>
      <c r="F82" s="391">
        <v>7139.99999999999</v>
      </c>
      <c r="G82" s="392">
        <v>1785</v>
      </c>
      <c r="H82" s="394">
        <v>626.99955000000102</v>
      </c>
      <c r="I82" s="391">
        <v>1830.61322</v>
      </c>
      <c r="J82" s="392">
        <v>45.613220000002997</v>
      </c>
      <c r="K82" s="395">
        <v>0.25638840616199998</v>
      </c>
    </row>
    <row r="83" spans="1:11" ht="14.4" customHeight="1" thickBot="1" x14ac:dyDescent="0.35">
      <c r="A83" s="412" t="s">
        <v>303</v>
      </c>
      <c r="B83" s="396">
        <v>1880.00016972545</v>
      </c>
      <c r="C83" s="396">
        <v>1917.7783400000001</v>
      </c>
      <c r="D83" s="397">
        <v>37.778170274551996</v>
      </c>
      <c r="E83" s="403">
        <v>1.0200947696080001</v>
      </c>
      <c r="F83" s="396">
        <v>1889.99999999999</v>
      </c>
      <c r="G83" s="397">
        <v>472.49999999999801</v>
      </c>
      <c r="H83" s="399">
        <v>165.96905000000001</v>
      </c>
      <c r="I83" s="396">
        <v>484.57472000000001</v>
      </c>
      <c r="J83" s="397">
        <v>12.074720000001999</v>
      </c>
      <c r="K83" s="404">
        <v>0.25638874074000001</v>
      </c>
    </row>
    <row r="84" spans="1:11" ht="14.4" customHeight="1" thickBot="1" x14ac:dyDescent="0.35">
      <c r="A84" s="413" t="s">
        <v>304</v>
      </c>
      <c r="B84" s="391">
        <v>1880.00016972545</v>
      </c>
      <c r="C84" s="391">
        <v>1917.7783400000001</v>
      </c>
      <c r="D84" s="392">
        <v>37.778170274551996</v>
      </c>
      <c r="E84" s="393">
        <v>1.0200947696080001</v>
      </c>
      <c r="F84" s="391">
        <v>1889.99999999999</v>
      </c>
      <c r="G84" s="392">
        <v>472.49999999999801</v>
      </c>
      <c r="H84" s="394">
        <v>165.96905000000001</v>
      </c>
      <c r="I84" s="391">
        <v>484.57472000000001</v>
      </c>
      <c r="J84" s="392">
        <v>12.074720000001999</v>
      </c>
      <c r="K84" s="395">
        <v>0.25638874074000001</v>
      </c>
    </row>
    <row r="85" spans="1:11" ht="14.4" customHeight="1" thickBot="1" x14ac:dyDescent="0.35">
      <c r="A85" s="412" t="s">
        <v>305</v>
      </c>
      <c r="B85" s="396">
        <v>5223.00047152979</v>
      </c>
      <c r="C85" s="396">
        <v>5327.1535000000003</v>
      </c>
      <c r="D85" s="397">
        <v>104.153028470208</v>
      </c>
      <c r="E85" s="403">
        <v>1.01994122517</v>
      </c>
      <c r="F85" s="396">
        <v>5250</v>
      </c>
      <c r="G85" s="397">
        <v>1312.5</v>
      </c>
      <c r="H85" s="399">
        <v>461.03050000000098</v>
      </c>
      <c r="I85" s="396">
        <v>1346.0385000000001</v>
      </c>
      <c r="J85" s="397">
        <v>33.538500000001001</v>
      </c>
      <c r="K85" s="404">
        <v>0.25638828571400002</v>
      </c>
    </row>
    <row r="86" spans="1:11" ht="14.4" customHeight="1" thickBot="1" x14ac:dyDescent="0.35">
      <c r="A86" s="413" t="s">
        <v>306</v>
      </c>
      <c r="B86" s="391">
        <v>5223.00047152979</v>
      </c>
      <c r="C86" s="391">
        <v>5327.1535000000003</v>
      </c>
      <c r="D86" s="392">
        <v>104.153028470208</v>
      </c>
      <c r="E86" s="393">
        <v>1.01994122517</v>
      </c>
      <c r="F86" s="391">
        <v>5250</v>
      </c>
      <c r="G86" s="392">
        <v>1312.5</v>
      </c>
      <c r="H86" s="394">
        <v>461.03050000000098</v>
      </c>
      <c r="I86" s="391">
        <v>1346.0385000000001</v>
      </c>
      <c r="J86" s="392">
        <v>33.538500000001001</v>
      </c>
      <c r="K86" s="395">
        <v>0.25638828571400002</v>
      </c>
    </row>
    <row r="87" spans="1:11" ht="14.4" customHeight="1" thickBot="1" x14ac:dyDescent="0.35">
      <c r="A87" s="411" t="s">
        <v>307</v>
      </c>
      <c r="B87" s="391">
        <v>313.00002825748101</v>
      </c>
      <c r="C87" s="391">
        <v>319.63607000000002</v>
      </c>
      <c r="D87" s="392">
        <v>6.6360417425179996</v>
      </c>
      <c r="E87" s="393">
        <v>1.021201409403</v>
      </c>
      <c r="F87" s="391">
        <v>420</v>
      </c>
      <c r="G87" s="392">
        <v>105</v>
      </c>
      <c r="H87" s="394">
        <v>36.851759999999999</v>
      </c>
      <c r="I87" s="391">
        <v>107.93145</v>
      </c>
      <c r="J87" s="392">
        <v>2.9314499999989998</v>
      </c>
      <c r="K87" s="395">
        <v>0.25697964285699998</v>
      </c>
    </row>
    <row r="88" spans="1:11" ht="14.4" customHeight="1" thickBot="1" x14ac:dyDescent="0.35">
      <c r="A88" s="412" t="s">
        <v>308</v>
      </c>
      <c r="B88" s="396">
        <v>313.00002825748101</v>
      </c>
      <c r="C88" s="396">
        <v>319.63607000000002</v>
      </c>
      <c r="D88" s="397">
        <v>6.6360417425179996</v>
      </c>
      <c r="E88" s="403">
        <v>1.021201409403</v>
      </c>
      <c r="F88" s="396">
        <v>420</v>
      </c>
      <c r="G88" s="397">
        <v>105</v>
      </c>
      <c r="H88" s="399">
        <v>36.851759999999999</v>
      </c>
      <c r="I88" s="396">
        <v>107.93145</v>
      </c>
      <c r="J88" s="397">
        <v>2.9314499999989998</v>
      </c>
      <c r="K88" s="404">
        <v>0.25697964285699998</v>
      </c>
    </row>
    <row r="89" spans="1:11" ht="14.4" customHeight="1" thickBot="1" x14ac:dyDescent="0.35">
      <c r="A89" s="413" t="s">
        <v>309</v>
      </c>
      <c r="B89" s="391">
        <v>313.00002825748101</v>
      </c>
      <c r="C89" s="391">
        <v>319.63607000000002</v>
      </c>
      <c r="D89" s="392">
        <v>6.6360417425179996</v>
      </c>
      <c r="E89" s="393">
        <v>1.021201409403</v>
      </c>
      <c r="F89" s="391">
        <v>420</v>
      </c>
      <c r="G89" s="392">
        <v>105</v>
      </c>
      <c r="H89" s="394">
        <v>36.851759999999999</v>
      </c>
      <c r="I89" s="391">
        <v>107.93145</v>
      </c>
      <c r="J89" s="392">
        <v>2.9314499999989998</v>
      </c>
      <c r="K89" s="395">
        <v>0.25697964285699998</v>
      </c>
    </row>
    <row r="90" spans="1:11" ht="14.4" customHeight="1" thickBot="1" x14ac:dyDescent="0.35">
      <c r="A90" s="410" t="s">
        <v>310</v>
      </c>
      <c r="B90" s="391">
        <v>0</v>
      </c>
      <c r="C90" s="391">
        <v>82.146000000000001</v>
      </c>
      <c r="D90" s="392">
        <v>82.146000000000001</v>
      </c>
      <c r="E90" s="401" t="s">
        <v>228</v>
      </c>
      <c r="F90" s="391">
        <v>0</v>
      </c>
      <c r="G90" s="392">
        <v>0</v>
      </c>
      <c r="H90" s="394">
        <v>4.75</v>
      </c>
      <c r="I90" s="391">
        <v>19.649999999999999</v>
      </c>
      <c r="J90" s="392">
        <v>19.649999999999999</v>
      </c>
      <c r="K90" s="402" t="s">
        <v>228</v>
      </c>
    </row>
    <row r="91" spans="1:11" ht="14.4" customHeight="1" thickBot="1" x14ac:dyDescent="0.35">
      <c r="A91" s="411" t="s">
        <v>311</v>
      </c>
      <c r="B91" s="391">
        <v>0</v>
      </c>
      <c r="C91" s="391">
        <v>82.146000000000001</v>
      </c>
      <c r="D91" s="392">
        <v>82.146000000000001</v>
      </c>
      <c r="E91" s="401" t="s">
        <v>228</v>
      </c>
      <c r="F91" s="391">
        <v>0</v>
      </c>
      <c r="G91" s="392">
        <v>0</v>
      </c>
      <c r="H91" s="394">
        <v>4.75</v>
      </c>
      <c r="I91" s="391">
        <v>19.649999999999999</v>
      </c>
      <c r="J91" s="392">
        <v>19.649999999999999</v>
      </c>
      <c r="K91" s="402" t="s">
        <v>228</v>
      </c>
    </row>
    <row r="92" spans="1:11" ht="14.4" customHeight="1" thickBot="1" x14ac:dyDescent="0.35">
      <c r="A92" s="412" t="s">
        <v>312</v>
      </c>
      <c r="B92" s="396">
        <v>0</v>
      </c>
      <c r="C92" s="396">
        <v>63.445999999999998</v>
      </c>
      <c r="D92" s="397">
        <v>63.445999999999998</v>
      </c>
      <c r="E92" s="398" t="s">
        <v>228</v>
      </c>
      <c r="F92" s="396">
        <v>0</v>
      </c>
      <c r="G92" s="397">
        <v>0</v>
      </c>
      <c r="H92" s="399">
        <v>4.75</v>
      </c>
      <c r="I92" s="396">
        <v>19.649999999999999</v>
      </c>
      <c r="J92" s="397">
        <v>19.649999999999999</v>
      </c>
      <c r="K92" s="400" t="s">
        <v>228</v>
      </c>
    </row>
    <row r="93" spans="1:11" ht="14.4" customHeight="1" thickBot="1" x14ac:dyDescent="0.35">
      <c r="A93" s="413" t="s">
        <v>313</v>
      </c>
      <c r="B93" s="391">
        <v>0</v>
      </c>
      <c r="C93" s="391">
        <v>1.29</v>
      </c>
      <c r="D93" s="392">
        <v>1.29</v>
      </c>
      <c r="E93" s="401" t="s">
        <v>228</v>
      </c>
      <c r="F93" s="391">
        <v>0</v>
      </c>
      <c r="G93" s="392">
        <v>0</v>
      </c>
      <c r="H93" s="394">
        <v>0</v>
      </c>
      <c r="I93" s="391">
        <v>0</v>
      </c>
      <c r="J93" s="392">
        <v>0</v>
      </c>
      <c r="K93" s="402" t="s">
        <v>228</v>
      </c>
    </row>
    <row r="94" spans="1:11" ht="14.4" customHeight="1" thickBot="1" x14ac:dyDescent="0.35">
      <c r="A94" s="413" t="s">
        <v>314</v>
      </c>
      <c r="B94" s="391">
        <v>0</v>
      </c>
      <c r="C94" s="391">
        <v>61.441000000000003</v>
      </c>
      <c r="D94" s="392">
        <v>61.441000000000003</v>
      </c>
      <c r="E94" s="401" t="s">
        <v>228</v>
      </c>
      <c r="F94" s="391">
        <v>0</v>
      </c>
      <c r="G94" s="392">
        <v>0</v>
      </c>
      <c r="H94" s="394">
        <v>4.75</v>
      </c>
      <c r="I94" s="391">
        <v>19.649999999999999</v>
      </c>
      <c r="J94" s="392">
        <v>19.649999999999999</v>
      </c>
      <c r="K94" s="402" t="s">
        <v>228</v>
      </c>
    </row>
    <row r="95" spans="1:11" ht="14.4" customHeight="1" thickBot="1" x14ac:dyDescent="0.35">
      <c r="A95" s="413" t="s">
        <v>315</v>
      </c>
      <c r="B95" s="391">
        <v>0</v>
      </c>
      <c r="C95" s="391">
        <v>0.71499999999999997</v>
      </c>
      <c r="D95" s="392">
        <v>0.71499999999999997</v>
      </c>
      <c r="E95" s="401" t="s">
        <v>228</v>
      </c>
      <c r="F95" s="391">
        <v>0</v>
      </c>
      <c r="G95" s="392">
        <v>0</v>
      </c>
      <c r="H95" s="394">
        <v>0</v>
      </c>
      <c r="I95" s="391">
        <v>0</v>
      </c>
      <c r="J95" s="392">
        <v>0</v>
      </c>
      <c r="K95" s="402" t="s">
        <v>228</v>
      </c>
    </row>
    <row r="96" spans="1:11" ht="14.4" customHeight="1" thickBot="1" x14ac:dyDescent="0.35">
      <c r="A96" s="415" t="s">
        <v>316</v>
      </c>
      <c r="B96" s="391">
        <v>0</v>
      </c>
      <c r="C96" s="391">
        <v>16.7</v>
      </c>
      <c r="D96" s="392">
        <v>16.7</v>
      </c>
      <c r="E96" s="401" t="s">
        <v>228</v>
      </c>
      <c r="F96" s="391">
        <v>0</v>
      </c>
      <c r="G96" s="392">
        <v>0</v>
      </c>
      <c r="H96" s="394">
        <v>0</v>
      </c>
      <c r="I96" s="391">
        <v>0</v>
      </c>
      <c r="J96" s="392">
        <v>0</v>
      </c>
      <c r="K96" s="402" t="s">
        <v>228</v>
      </c>
    </row>
    <row r="97" spans="1:11" ht="14.4" customHeight="1" thickBot="1" x14ac:dyDescent="0.35">
      <c r="A97" s="413" t="s">
        <v>317</v>
      </c>
      <c r="B97" s="391">
        <v>0</v>
      </c>
      <c r="C97" s="391">
        <v>16.7</v>
      </c>
      <c r="D97" s="392">
        <v>16.7</v>
      </c>
      <c r="E97" s="401" t="s">
        <v>228</v>
      </c>
      <c r="F97" s="391">
        <v>0</v>
      </c>
      <c r="G97" s="392">
        <v>0</v>
      </c>
      <c r="H97" s="394">
        <v>0</v>
      </c>
      <c r="I97" s="391">
        <v>0</v>
      </c>
      <c r="J97" s="392">
        <v>0</v>
      </c>
      <c r="K97" s="402" t="s">
        <v>228</v>
      </c>
    </row>
    <row r="98" spans="1:11" ht="14.4" customHeight="1" thickBot="1" x14ac:dyDescent="0.35">
      <c r="A98" s="415" t="s">
        <v>318</v>
      </c>
      <c r="B98" s="391">
        <v>0</v>
      </c>
      <c r="C98" s="391">
        <v>2</v>
      </c>
      <c r="D98" s="392">
        <v>2</v>
      </c>
      <c r="E98" s="401" t="s">
        <v>238</v>
      </c>
      <c r="F98" s="391">
        <v>0</v>
      </c>
      <c r="G98" s="392">
        <v>0</v>
      </c>
      <c r="H98" s="394">
        <v>0</v>
      </c>
      <c r="I98" s="391">
        <v>0</v>
      </c>
      <c r="J98" s="392">
        <v>0</v>
      </c>
      <c r="K98" s="402" t="s">
        <v>228</v>
      </c>
    </row>
    <row r="99" spans="1:11" ht="14.4" customHeight="1" thickBot="1" x14ac:dyDescent="0.35">
      <c r="A99" s="413" t="s">
        <v>319</v>
      </c>
      <c r="B99" s="391">
        <v>0</v>
      </c>
      <c r="C99" s="391">
        <v>2</v>
      </c>
      <c r="D99" s="392">
        <v>2</v>
      </c>
      <c r="E99" s="401" t="s">
        <v>238</v>
      </c>
      <c r="F99" s="391">
        <v>0</v>
      </c>
      <c r="G99" s="392">
        <v>0</v>
      </c>
      <c r="H99" s="394">
        <v>0</v>
      </c>
      <c r="I99" s="391">
        <v>0</v>
      </c>
      <c r="J99" s="392">
        <v>0</v>
      </c>
      <c r="K99" s="402" t="s">
        <v>228</v>
      </c>
    </row>
    <row r="100" spans="1:11" ht="14.4" customHeight="1" thickBot="1" x14ac:dyDescent="0.35">
      <c r="A100" s="410" t="s">
        <v>320</v>
      </c>
      <c r="B100" s="391">
        <v>592.00136708171499</v>
      </c>
      <c r="C100" s="391">
        <v>658.07959000000096</v>
      </c>
      <c r="D100" s="392">
        <v>66.078222918284993</v>
      </c>
      <c r="E100" s="393">
        <v>1.111618362038</v>
      </c>
      <c r="F100" s="391">
        <v>388.00000000000102</v>
      </c>
      <c r="G100" s="392">
        <v>97</v>
      </c>
      <c r="H100" s="394">
        <v>33.026000000000003</v>
      </c>
      <c r="I100" s="391">
        <v>99.084000000000003</v>
      </c>
      <c r="J100" s="392">
        <v>2.083999999999</v>
      </c>
      <c r="K100" s="395">
        <v>0.25537113402</v>
      </c>
    </row>
    <row r="101" spans="1:11" ht="14.4" customHeight="1" thickBot="1" x14ac:dyDescent="0.35">
      <c r="A101" s="411" t="s">
        <v>321</v>
      </c>
      <c r="B101" s="391">
        <v>592.00136708171499</v>
      </c>
      <c r="C101" s="391">
        <v>605.89</v>
      </c>
      <c r="D101" s="392">
        <v>13.888632918284999</v>
      </c>
      <c r="E101" s="393">
        <v>1.0234604744010001</v>
      </c>
      <c r="F101" s="391">
        <v>388.00000000000102</v>
      </c>
      <c r="G101" s="392">
        <v>97</v>
      </c>
      <c r="H101" s="394">
        <v>33.026000000000003</v>
      </c>
      <c r="I101" s="391">
        <v>99.084000000000003</v>
      </c>
      <c r="J101" s="392">
        <v>2.083999999999</v>
      </c>
      <c r="K101" s="395">
        <v>0.25537113402</v>
      </c>
    </row>
    <row r="102" spans="1:11" ht="14.4" customHeight="1" thickBot="1" x14ac:dyDescent="0.35">
      <c r="A102" s="412" t="s">
        <v>322</v>
      </c>
      <c r="B102" s="396">
        <v>592.00136708171499</v>
      </c>
      <c r="C102" s="396">
        <v>605.89</v>
      </c>
      <c r="D102" s="397">
        <v>13.888632918284999</v>
      </c>
      <c r="E102" s="403">
        <v>1.0234604744010001</v>
      </c>
      <c r="F102" s="396">
        <v>388.00000000000102</v>
      </c>
      <c r="G102" s="397">
        <v>97</v>
      </c>
      <c r="H102" s="399">
        <v>33.026000000000003</v>
      </c>
      <c r="I102" s="396">
        <v>99.084000000000003</v>
      </c>
      <c r="J102" s="397">
        <v>2.083999999999</v>
      </c>
      <c r="K102" s="404">
        <v>0.25537113402</v>
      </c>
    </row>
    <row r="103" spans="1:11" ht="14.4" customHeight="1" thickBot="1" x14ac:dyDescent="0.35">
      <c r="A103" s="413" t="s">
        <v>323</v>
      </c>
      <c r="B103" s="391">
        <v>3.0000069277780002</v>
      </c>
      <c r="C103" s="391">
        <v>2.6920000000000002</v>
      </c>
      <c r="D103" s="392">
        <v>-0.30800692777799998</v>
      </c>
      <c r="E103" s="393">
        <v>0.89733126116200002</v>
      </c>
      <c r="F103" s="391">
        <v>3</v>
      </c>
      <c r="G103" s="392">
        <v>0.75</v>
      </c>
      <c r="H103" s="394">
        <v>0.23100000000000001</v>
      </c>
      <c r="I103" s="391">
        <v>0.69299999999999995</v>
      </c>
      <c r="J103" s="392">
        <v>-5.7000000000000002E-2</v>
      </c>
      <c r="K103" s="395">
        <v>0.23100000000000001</v>
      </c>
    </row>
    <row r="104" spans="1:11" ht="14.4" customHeight="1" thickBot="1" x14ac:dyDescent="0.35">
      <c r="A104" s="413" t="s">
        <v>324</v>
      </c>
      <c r="B104" s="391">
        <v>558.00128856688696</v>
      </c>
      <c r="C104" s="391">
        <v>572.92600000000004</v>
      </c>
      <c r="D104" s="392">
        <v>14.924711433113</v>
      </c>
      <c r="E104" s="393">
        <v>1.0267467329169999</v>
      </c>
      <c r="F104" s="391">
        <v>354.00000000000102</v>
      </c>
      <c r="G104" s="392">
        <v>88.5</v>
      </c>
      <c r="H104" s="394">
        <v>30.274000000000001</v>
      </c>
      <c r="I104" s="391">
        <v>90.822000000000003</v>
      </c>
      <c r="J104" s="392">
        <v>2.321999999999</v>
      </c>
      <c r="K104" s="395">
        <v>0.25655932203300003</v>
      </c>
    </row>
    <row r="105" spans="1:11" ht="14.4" customHeight="1" thickBot="1" x14ac:dyDescent="0.35">
      <c r="A105" s="413" t="s">
        <v>325</v>
      </c>
      <c r="B105" s="391">
        <v>9.0000207833359998</v>
      </c>
      <c r="C105" s="391">
        <v>8.7119999999999997</v>
      </c>
      <c r="D105" s="392">
        <v>-0.28802078333600001</v>
      </c>
      <c r="E105" s="393">
        <v>0.96799776464099996</v>
      </c>
      <c r="F105" s="391">
        <v>9</v>
      </c>
      <c r="G105" s="392">
        <v>2.25</v>
      </c>
      <c r="H105" s="394">
        <v>0.72299999999999998</v>
      </c>
      <c r="I105" s="391">
        <v>2.1749999999999998</v>
      </c>
      <c r="J105" s="392">
        <v>-7.4999999999999997E-2</v>
      </c>
      <c r="K105" s="395">
        <v>0.24166666666600001</v>
      </c>
    </row>
    <row r="106" spans="1:11" ht="14.4" customHeight="1" thickBot="1" x14ac:dyDescent="0.35">
      <c r="A106" s="413" t="s">
        <v>326</v>
      </c>
      <c r="B106" s="391">
        <v>22.000050803712</v>
      </c>
      <c r="C106" s="391">
        <v>21.56</v>
      </c>
      <c r="D106" s="392">
        <v>-0.440050803712</v>
      </c>
      <c r="E106" s="393">
        <v>0.97999773693000003</v>
      </c>
      <c r="F106" s="391">
        <v>22</v>
      </c>
      <c r="G106" s="392">
        <v>5.5</v>
      </c>
      <c r="H106" s="394">
        <v>1.798</v>
      </c>
      <c r="I106" s="391">
        <v>5.3940000000000001</v>
      </c>
      <c r="J106" s="392">
        <v>-0.106</v>
      </c>
      <c r="K106" s="395">
        <v>0.24518181818099999</v>
      </c>
    </row>
    <row r="107" spans="1:11" ht="14.4" customHeight="1" thickBot="1" x14ac:dyDescent="0.35">
      <c r="A107" s="411" t="s">
        <v>327</v>
      </c>
      <c r="B107" s="391">
        <v>0</v>
      </c>
      <c r="C107" s="391">
        <v>52.189590000000003</v>
      </c>
      <c r="D107" s="392">
        <v>52.189590000000003</v>
      </c>
      <c r="E107" s="401" t="s">
        <v>228</v>
      </c>
      <c r="F107" s="391">
        <v>0</v>
      </c>
      <c r="G107" s="392">
        <v>0</v>
      </c>
      <c r="H107" s="394">
        <v>0</v>
      </c>
      <c r="I107" s="391">
        <v>0</v>
      </c>
      <c r="J107" s="392">
        <v>0</v>
      </c>
      <c r="K107" s="402" t="s">
        <v>228</v>
      </c>
    </row>
    <row r="108" spans="1:11" ht="14.4" customHeight="1" thickBot="1" x14ac:dyDescent="0.35">
      <c r="A108" s="412" t="s">
        <v>328</v>
      </c>
      <c r="B108" s="396">
        <v>0</v>
      </c>
      <c r="C108" s="396">
        <v>48.737589999999997</v>
      </c>
      <c r="D108" s="397">
        <v>48.737589999999997</v>
      </c>
      <c r="E108" s="398" t="s">
        <v>228</v>
      </c>
      <c r="F108" s="396">
        <v>0</v>
      </c>
      <c r="G108" s="397">
        <v>0</v>
      </c>
      <c r="H108" s="399">
        <v>0</v>
      </c>
      <c r="I108" s="396">
        <v>0</v>
      </c>
      <c r="J108" s="397">
        <v>0</v>
      </c>
      <c r="K108" s="404">
        <v>0</v>
      </c>
    </row>
    <row r="109" spans="1:11" ht="14.4" customHeight="1" thickBot="1" x14ac:dyDescent="0.35">
      <c r="A109" s="413" t="s">
        <v>329</v>
      </c>
      <c r="B109" s="391">
        <v>0</v>
      </c>
      <c r="C109" s="391">
        <v>48.737589999999997</v>
      </c>
      <c r="D109" s="392">
        <v>48.737589999999997</v>
      </c>
      <c r="E109" s="401" t="s">
        <v>228</v>
      </c>
      <c r="F109" s="391">
        <v>0</v>
      </c>
      <c r="G109" s="392">
        <v>0</v>
      </c>
      <c r="H109" s="394">
        <v>0</v>
      </c>
      <c r="I109" s="391">
        <v>0</v>
      </c>
      <c r="J109" s="392">
        <v>0</v>
      </c>
      <c r="K109" s="395">
        <v>0</v>
      </c>
    </row>
    <row r="110" spans="1:11" ht="14.4" customHeight="1" thickBot="1" x14ac:dyDescent="0.35">
      <c r="A110" s="412" t="s">
        <v>330</v>
      </c>
      <c r="B110" s="396">
        <v>0</v>
      </c>
      <c r="C110" s="396">
        <v>3.452</v>
      </c>
      <c r="D110" s="397">
        <v>3.452</v>
      </c>
      <c r="E110" s="398" t="s">
        <v>238</v>
      </c>
      <c r="F110" s="396">
        <v>0</v>
      </c>
      <c r="G110" s="397">
        <v>0</v>
      </c>
      <c r="H110" s="399">
        <v>0</v>
      </c>
      <c r="I110" s="396">
        <v>0</v>
      </c>
      <c r="J110" s="397">
        <v>0</v>
      </c>
      <c r="K110" s="400" t="s">
        <v>228</v>
      </c>
    </row>
    <row r="111" spans="1:11" ht="14.4" customHeight="1" thickBot="1" x14ac:dyDescent="0.35">
      <c r="A111" s="413" t="s">
        <v>331</v>
      </c>
      <c r="B111" s="391">
        <v>0</v>
      </c>
      <c r="C111" s="391">
        <v>3.452</v>
      </c>
      <c r="D111" s="392">
        <v>3.452</v>
      </c>
      <c r="E111" s="401" t="s">
        <v>238</v>
      </c>
      <c r="F111" s="391">
        <v>0</v>
      </c>
      <c r="G111" s="392">
        <v>0</v>
      </c>
      <c r="H111" s="394">
        <v>0</v>
      </c>
      <c r="I111" s="391">
        <v>0</v>
      </c>
      <c r="J111" s="392">
        <v>0</v>
      </c>
      <c r="K111" s="402" t="s">
        <v>228</v>
      </c>
    </row>
    <row r="112" spans="1:11" ht="14.4" customHeight="1" thickBot="1" x14ac:dyDescent="0.35">
      <c r="A112" s="409" t="s">
        <v>332</v>
      </c>
      <c r="B112" s="391">
        <v>76658.757607431602</v>
      </c>
      <c r="C112" s="391">
        <v>79334.635899999994</v>
      </c>
      <c r="D112" s="392">
        <v>2675.87829256844</v>
      </c>
      <c r="E112" s="393">
        <v>1.034906361335</v>
      </c>
      <c r="F112" s="391">
        <v>81267.178894976896</v>
      </c>
      <c r="G112" s="392">
        <v>20316.794723744199</v>
      </c>
      <c r="H112" s="394">
        <v>6852.79133</v>
      </c>
      <c r="I112" s="391">
        <v>23681.497530000001</v>
      </c>
      <c r="J112" s="392">
        <v>3364.7028062557802</v>
      </c>
      <c r="K112" s="395">
        <v>0.29140297290900002</v>
      </c>
    </row>
    <row r="113" spans="1:11" ht="14.4" customHeight="1" thickBot="1" x14ac:dyDescent="0.35">
      <c r="A113" s="410" t="s">
        <v>333</v>
      </c>
      <c r="B113" s="391">
        <v>76658.358927856199</v>
      </c>
      <c r="C113" s="391">
        <v>79249.965890000007</v>
      </c>
      <c r="D113" s="392">
        <v>2591.6069621438201</v>
      </c>
      <c r="E113" s="393">
        <v>1.033807232484</v>
      </c>
      <c r="F113" s="391">
        <v>81189.187590121306</v>
      </c>
      <c r="G113" s="392">
        <v>20297.296897530301</v>
      </c>
      <c r="H113" s="394">
        <v>6844.5268699999997</v>
      </c>
      <c r="I113" s="391">
        <v>23673.233069999998</v>
      </c>
      <c r="J113" s="392">
        <v>3375.9361724696801</v>
      </c>
      <c r="K113" s="395">
        <v>0.29158110547299998</v>
      </c>
    </row>
    <row r="114" spans="1:11" ht="14.4" customHeight="1" thickBot="1" x14ac:dyDescent="0.35">
      <c r="A114" s="411" t="s">
        <v>334</v>
      </c>
      <c r="B114" s="391">
        <v>76658.358927856199</v>
      </c>
      <c r="C114" s="391">
        <v>79249.965890000007</v>
      </c>
      <c r="D114" s="392">
        <v>2591.6069621438201</v>
      </c>
      <c r="E114" s="393">
        <v>1.033807232484</v>
      </c>
      <c r="F114" s="391">
        <v>81189.187590121306</v>
      </c>
      <c r="G114" s="392">
        <v>20297.296897530301</v>
      </c>
      <c r="H114" s="394">
        <v>6844.5268699999997</v>
      </c>
      <c r="I114" s="391">
        <v>23673.233069999998</v>
      </c>
      <c r="J114" s="392">
        <v>3375.9361724696801</v>
      </c>
      <c r="K114" s="395">
        <v>0.29158110547299998</v>
      </c>
    </row>
    <row r="115" spans="1:11" ht="14.4" customHeight="1" thickBot="1" x14ac:dyDescent="0.35">
      <c r="A115" s="412" t="s">
        <v>335</v>
      </c>
      <c r="B115" s="396">
        <v>127.804353982121</v>
      </c>
      <c r="C115" s="396">
        <v>113.94619</v>
      </c>
      <c r="D115" s="397">
        <v>-13.858163982121001</v>
      </c>
      <c r="E115" s="403">
        <v>0.89156735627200001</v>
      </c>
      <c r="F115" s="396">
        <v>116</v>
      </c>
      <c r="G115" s="397">
        <v>29</v>
      </c>
      <c r="H115" s="399">
        <v>0</v>
      </c>
      <c r="I115" s="396">
        <v>5.4844200000000001</v>
      </c>
      <c r="J115" s="397">
        <v>-23.51558</v>
      </c>
      <c r="K115" s="404">
        <v>4.7279482758000001E-2</v>
      </c>
    </row>
    <row r="116" spans="1:11" ht="14.4" customHeight="1" thickBot="1" x14ac:dyDescent="0.35">
      <c r="A116" s="413" t="s">
        <v>336</v>
      </c>
      <c r="B116" s="391">
        <v>4.7717250071150001</v>
      </c>
      <c r="C116" s="391">
        <v>4.9590000000000002E-2</v>
      </c>
      <c r="D116" s="392">
        <v>-4.7221350071149999</v>
      </c>
      <c r="E116" s="393">
        <v>1.0392468117E-2</v>
      </c>
      <c r="F116" s="391">
        <v>0</v>
      </c>
      <c r="G116" s="392">
        <v>0</v>
      </c>
      <c r="H116" s="394">
        <v>0</v>
      </c>
      <c r="I116" s="391">
        <v>1.8839999999999999</v>
      </c>
      <c r="J116" s="392">
        <v>1.8839999999999999</v>
      </c>
      <c r="K116" s="402" t="s">
        <v>238</v>
      </c>
    </row>
    <row r="117" spans="1:11" ht="14.4" customHeight="1" thickBot="1" x14ac:dyDescent="0.35">
      <c r="A117" s="413" t="s">
        <v>337</v>
      </c>
      <c r="B117" s="391">
        <v>90.824934914175998</v>
      </c>
      <c r="C117" s="391">
        <v>110.7808</v>
      </c>
      <c r="D117" s="392">
        <v>19.955865085823</v>
      </c>
      <c r="E117" s="393">
        <v>1.219717912318</v>
      </c>
      <c r="F117" s="391">
        <v>111</v>
      </c>
      <c r="G117" s="392">
        <v>27.75</v>
      </c>
      <c r="H117" s="394">
        <v>0</v>
      </c>
      <c r="I117" s="391">
        <v>1.9079999999999999</v>
      </c>
      <c r="J117" s="392">
        <v>-25.841999999999999</v>
      </c>
      <c r="K117" s="395">
        <v>1.7189189189E-2</v>
      </c>
    </row>
    <row r="118" spans="1:11" ht="14.4" customHeight="1" thickBot="1" x14ac:dyDescent="0.35">
      <c r="A118" s="413" t="s">
        <v>338</v>
      </c>
      <c r="B118" s="391">
        <v>32.207694060828999</v>
      </c>
      <c r="C118" s="391">
        <v>3.1158000000000001</v>
      </c>
      <c r="D118" s="392">
        <v>-29.091894060828999</v>
      </c>
      <c r="E118" s="393">
        <v>9.6740859314999997E-2</v>
      </c>
      <c r="F118" s="391">
        <v>5</v>
      </c>
      <c r="G118" s="392">
        <v>1.25</v>
      </c>
      <c r="H118" s="394">
        <v>0</v>
      </c>
      <c r="I118" s="391">
        <v>1.69242</v>
      </c>
      <c r="J118" s="392">
        <v>0.44241999999999998</v>
      </c>
      <c r="K118" s="395">
        <v>0.33848400000000001</v>
      </c>
    </row>
    <row r="119" spans="1:11" ht="14.4" customHeight="1" thickBot="1" x14ac:dyDescent="0.35">
      <c r="A119" s="412" t="s">
        <v>339</v>
      </c>
      <c r="B119" s="396">
        <v>87.799603945247</v>
      </c>
      <c r="C119" s="396">
        <v>98.722800000000007</v>
      </c>
      <c r="D119" s="397">
        <v>10.923196054751999</v>
      </c>
      <c r="E119" s="403">
        <v>1.124410539044</v>
      </c>
      <c r="F119" s="396">
        <v>139.18759012133</v>
      </c>
      <c r="G119" s="397">
        <v>34.796897530331997</v>
      </c>
      <c r="H119" s="399">
        <v>3.1151499999999999</v>
      </c>
      <c r="I119" s="396">
        <v>8.8314299999999992</v>
      </c>
      <c r="J119" s="397">
        <v>-25.965467530331999</v>
      </c>
      <c r="K119" s="404">
        <v>6.3449837677999998E-2</v>
      </c>
    </row>
    <row r="120" spans="1:11" ht="14.4" customHeight="1" thickBot="1" x14ac:dyDescent="0.35">
      <c r="A120" s="413" t="s">
        <v>340</v>
      </c>
      <c r="B120" s="391">
        <v>77.000007720686</v>
      </c>
      <c r="C120" s="391">
        <v>88.321200000000005</v>
      </c>
      <c r="D120" s="392">
        <v>11.321192279312999</v>
      </c>
      <c r="E120" s="393">
        <v>1.1470284564169999</v>
      </c>
      <c r="F120" s="391">
        <v>133.18759012133</v>
      </c>
      <c r="G120" s="392">
        <v>33.296897530331997</v>
      </c>
      <c r="H120" s="394">
        <v>3.1151499999999999</v>
      </c>
      <c r="I120" s="391">
        <v>15.79443</v>
      </c>
      <c r="J120" s="392">
        <v>-17.502467530332002</v>
      </c>
      <c r="K120" s="395">
        <v>0.118587850306</v>
      </c>
    </row>
    <row r="121" spans="1:11" ht="14.4" customHeight="1" thickBot="1" x14ac:dyDescent="0.35">
      <c r="A121" s="413" t="s">
        <v>341</v>
      </c>
      <c r="B121" s="391">
        <v>10.799596224561</v>
      </c>
      <c r="C121" s="391">
        <v>10.4016</v>
      </c>
      <c r="D121" s="392">
        <v>-0.39799622456099998</v>
      </c>
      <c r="E121" s="393">
        <v>0.96314711992099999</v>
      </c>
      <c r="F121" s="391">
        <v>6</v>
      </c>
      <c r="G121" s="392">
        <v>1.5</v>
      </c>
      <c r="H121" s="394">
        <v>0</v>
      </c>
      <c r="I121" s="391">
        <v>-6.9630000000000001</v>
      </c>
      <c r="J121" s="392">
        <v>-8.4629999999999992</v>
      </c>
      <c r="K121" s="395">
        <v>-1.1605000000000001</v>
      </c>
    </row>
    <row r="122" spans="1:11" ht="14.4" customHeight="1" thickBot="1" x14ac:dyDescent="0.35">
      <c r="A122" s="412" t="s">
        <v>342</v>
      </c>
      <c r="B122" s="396">
        <v>198.74732504530499</v>
      </c>
      <c r="C122" s="396">
        <v>256.11209000000002</v>
      </c>
      <c r="D122" s="397">
        <v>57.364764954694998</v>
      </c>
      <c r="E122" s="403">
        <v>1.2886316328609999</v>
      </c>
      <c r="F122" s="396">
        <v>293</v>
      </c>
      <c r="G122" s="397">
        <v>73.25</v>
      </c>
      <c r="H122" s="399">
        <v>33.696069999999999</v>
      </c>
      <c r="I122" s="396">
        <v>134.63092</v>
      </c>
      <c r="J122" s="397">
        <v>61.380920000000003</v>
      </c>
      <c r="K122" s="404">
        <v>0.459491194539</v>
      </c>
    </row>
    <row r="123" spans="1:11" ht="14.4" customHeight="1" thickBot="1" x14ac:dyDescent="0.35">
      <c r="A123" s="413" t="s">
        <v>343</v>
      </c>
      <c r="B123" s="391">
        <v>181.74732334073801</v>
      </c>
      <c r="C123" s="391">
        <v>183.27625</v>
      </c>
      <c r="D123" s="392">
        <v>1.5289266592620001</v>
      </c>
      <c r="E123" s="393">
        <v>1.00841237511</v>
      </c>
      <c r="F123" s="391">
        <v>268</v>
      </c>
      <c r="G123" s="392">
        <v>67</v>
      </c>
      <c r="H123" s="394">
        <v>28.990369999999999</v>
      </c>
      <c r="I123" s="391">
        <v>94.960080000000005</v>
      </c>
      <c r="J123" s="392">
        <v>27.960080000000001</v>
      </c>
      <c r="K123" s="395">
        <v>0.354328656716</v>
      </c>
    </row>
    <row r="124" spans="1:11" ht="14.4" customHeight="1" thickBot="1" x14ac:dyDescent="0.35">
      <c r="A124" s="413" t="s">
        <v>344</v>
      </c>
      <c r="B124" s="391">
        <v>17.000001704567001</v>
      </c>
      <c r="C124" s="391">
        <v>72.835840000000005</v>
      </c>
      <c r="D124" s="392">
        <v>55.835838295431998</v>
      </c>
      <c r="E124" s="393">
        <v>4.284460746873</v>
      </c>
      <c r="F124" s="391">
        <v>25</v>
      </c>
      <c r="G124" s="392">
        <v>6.25</v>
      </c>
      <c r="H124" s="394">
        <v>4.7057000000000002</v>
      </c>
      <c r="I124" s="391">
        <v>39.670839999999998</v>
      </c>
      <c r="J124" s="392">
        <v>33.420839999999998</v>
      </c>
      <c r="K124" s="395">
        <v>1.5868336000000001</v>
      </c>
    </row>
    <row r="125" spans="1:11" ht="14.4" customHeight="1" thickBot="1" x14ac:dyDescent="0.35">
      <c r="A125" s="412" t="s">
        <v>345</v>
      </c>
      <c r="B125" s="396">
        <v>76244.007644883503</v>
      </c>
      <c r="C125" s="396">
        <v>73952.724700000006</v>
      </c>
      <c r="D125" s="397">
        <v>-2291.28294488348</v>
      </c>
      <c r="E125" s="403">
        <v>0.96994802587499995</v>
      </c>
      <c r="F125" s="396">
        <v>80641</v>
      </c>
      <c r="G125" s="397">
        <v>20160.25</v>
      </c>
      <c r="H125" s="399">
        <v>6807.7156500000001</v>
      </c>
      <c r="I125" s="396">
        <v>23523.785199999998</v>
      </c>
      <c r="J125" s="397">
        <v>3363.5351999999998</v>
      </c>
      <c r="K125" s="404">
        <v>0.29170998871499998</v>
      </c>
    </row>
    <row r="126" spans="1:11" ht="14.4" customHeight="1" thickBot="1" x14ac:dyDescent="0.35">
      <c r="A126" s="413" t="s">
        <v>346</v>
      </c>
      <c r="B126" s="391">
        <v>35182.003527651897</v>
      </c>
      <c r="C126" s="391">
        <v>30927.348839999999</v>
      </c>
      <c r="D126" s="392">
        <v>-4254.6546876519096</v>
      </c>
      <c r="E126" s="393">
        <v>0.87906729972499997</v>
      </c>
      <c r="F126" s="391">
        <v>36607</v>
      </c>
      <c r="G126" s="392">
        <v>9151.75</v>
      </c>
      <c r="H126" s="394">
        <v>3046.26476</v>
      </c>
      <c r="I126" s="391">
        <v>10047.98574</v>
      </c>
      <c r="J126" s="392">
        <v>896.23573999999996</v>
      </c>
      <c r="K126" s="395">
        <v>0.27448263282899998</v>
      </c>
    </row>
    <row r="127" spans="1:11" ht="14.4" customHeight="1" thickBot="1" x14ac:dyDescent="0.35">
      <c r="A127" s="413" t="s">
        <v>347</v>
      </c>
      <c r="B127" s="391">
        <v>41062.004117231598</v>
      </c>
      <c r="C127" s="391">
        <v>43025.37586</v>
      </c>
      <c r="D127" s="392">
        <v>1963.3717427684101</v>
      </c>
      <c r="E127" s="393">
        <v>1.047814805559</v>
      </c>
      <c r="F127" s="391">
        <v>44034</v>
      </c>
      <c r="G127" s="392">
        <v>11008.5</v>
      </c>
      <c r="H127" s="394">
        <v>3761.4508900000001</v>
      </c>
      <c r="I127" s="391">
        <v>13475.79946</v>
      </c>
      <c r="J127" s="392">
        <v>2467.2994600000002</v>
      </c>
      <c r="K127" s="395">
        <v>0.30603169051099999</v>
      </c>
    </row>
    <row r="128" spans="1:11" ht="14.4" customHeight="1" thickBot="1" x14ac:dyDescent="0.35">
      <c r="A128" s="412" t="s">
        <v>348</v>
      </c>
      <c r="B128" s="396">
        <v>0</v>
      </c>
      <c r="C128" s="396">
        <v>4828.46011</v>
      </c>
      <c r="D128" s="397">
        <v>4828.46011</v>
      </c>
      <c r="E128" s="398" t="s">
        <v>228</v>
      </c>
      <c r="F128" s="396">
        <v>0</v>
      </c>
      <c r="G128" s="397">
        <v>0</v>
      </c>
      <c r="H128" s="399">
        <v>0</v>
      </c>
      <c r="I128" s="396">
        <v>0.50109999999999999</v>
      </c>
      <c r="J128" s="397">
        <v>0.50109999999999999</v>
      </c>
      <c r="K128" s="400" t="s">
        <v>228</v>
      </c>
    </row>
    <row r="129" spans="1:11" ht="14.4" customHeight="1" thickBot="1" x14ac:dyDescent="0.35">
      <c r="A129" s="413" t="s">
        <v>349</v>
      </c>
      <c r="B129" s="391">
        <v>0</v>
      </c>
      <c r="C129" s="391">
        <v>579.96258999999998</v>
      </c>
      <c r="D129" s="392">
        <v>579.96258999999998</v>
      </c>
      <c r="E129" s="401" t="s">
        <v>228</v>
      </c>
      <c r="F129" s="391">
        <v>0</v>
      </c>
      <c r="G129" s="392">
        <v>0</v>
      </c>
      <c r="H129" s="394">
        <v>0</v>
      </c>
      <c r="I129" s="391">
        <v>0</v>
      </c>
      <c r="J129" s="392">
        <v>0</v>
      </c>
      <c r="K129" s="402" t="s">
        <v>228</v>
      </c>
    </row>
    <row r="130" spans="1:11" ht="14.4" customHeight="1" thickBot="1" x14ac:dyDescent="0.35">
      <c r="A130" s="413" t="s">
        <v>350</v>
      </c>
      <c r="B130" s="391">
        <v>0</v>
      </c>
      <c r="C130" s="391">
        <v>4248.4975199999999</v>
      </c>
      <c r="D130" s="392">
        <v>4248.4975199999999</v>
      </c>
      <c r="E130" s="401" t="s">
        <v>228</v>
      </c>
      <c r="F130" s="391">
        <v>0</v>
      </c>
      <c r="G130" s="392">
        <v>0</v>
      </c>
      <c r="H130" s="394">
        <v>0</v>
      </c>
      <c r="I130" s="391">
        <v>0.50109999999999999</v>
      </c>
      <c r="J130" s="392">
        <v>0.50109999999999999</v>
      </c>
      <c r="K130" s="402" t="s">
        <v>228</v>
      </c>
    </row>
    <row r="131" spans="1:11" ht="14.4" customHeight="1" thickBot="1" x14ac:dyDescent="0.35">
      <c r="A131" s="410" t="s">
        <v>351</v>
      </c>
      <c r="B131" s="391">
        <v>0.39867957539400001</v>
      </c>
      <c r="C131" s="391">
        <v>84.670010000000005</v>
      </c>
      <c r="D131" s="392">
        <v>84.271330424604997</v>
      </c>
      <c r="E131" s="393">
        <v>212.37609154221099</v>
      </c>
      <c r="F131" s="391">
        <v>77.991304855585994</v>
      </c>
      <c r="G131" s="392">
        <v>19.497826213896001</v>
      </c>
      <c r="H131" s="394">
        <v>8.2644599999999997</v>
      </c>
      <c r="I131" s="391">
        <v>8.2644599999999997</v>
      </c>
      <c r="J131" s="392">
        <v>-11.233366213896</v>
      </c>
      <c r="K131" s="395">
        <v>0.10596642812</v>
      </c>
    </row>
    <row r="132" spans="1:11" ht="14.4" customHeight="1" thickBot="1" x14ac:dyDescent="0.35">
      <c r="A132" s="416" t="s">
        <v>352</v>
      </c>
      <c r="B132" s="396">
        <v>0.39867957539400001</v>
      </c>
      <c r="C132" s="396">
        <v>84.670010000000005</v>
      </c>
      <c r="D132" s="397">
        <v>84.271330424604997</v>
      </c>
      <c r="E132" s="403">
        <v>212.37609154221099</v>
      </c>
      <c r="F132" s="396">
        <v>77.991304855585994</v>
      </c>
      <c r="G132" s="397">
        <v>19.497826213896001</v>
      </c>
      <c r="H132" s="399">
        <v>8.2644599999999997</v>
      </c>
      <c r="I132" s="396">
        <v>8.2644599999999997</v>
      </c>
      <c r="J132" s="397">
        <v>-11.233366213896</v>
      </c>
      <c r="K132" s="404">
        <v>0.10596642812</v>
      </c>
    </row>
    <row r="133" spans="1:11" ht="14.4" customHeight="1" thickBot="1" x14ac:dyDescent="0.35">
      <c r="A133" s="412" t="s">
        <v>353</v>
      </c>
      <c r="B133" s="396">
        <v>0</v>
      </c>
      <c r="C133" s="396">
        <v>8.8000000000000003E-4</v>
      </c>
      <c r="D133" s="397">
        <v>8.8000000000000003E-4</v>
      </c>
      <c r="E133" s="398" t="s">
        <v>228</v>
      </c>
      <c r="F133" s="396">
        <v>0</v>
      </c>
      <c r="G133" s="397">
        <v>0</v>
      </c>
      <c r="H133" s="399">
        <v>0</v>
      </c>
      <c r="I133" s="396">
        <v>0</v>
      </c>
      <c r="J133" s="397">
        <v>0</v>
      </c>
      <c r="K133" s="400" t="s">
        <v>228</v>
      </c>
    </row>
    <row r="134" spans="1:11" ht="14.4" customHeight="1" thickBot="1" x14ac:dyDescent="0.35">
      <c r="A134" s="413" t="s">
        <v>354</v>
      </c>
      <c r="B134" s="391">
        <v>0</v>
      </c>
      <c r="C134" s="391">
        <v>8.8000000000000003E-4</v>
      </c>
      <c r="D134" s="392">
        <v>8.8000000000000003E-4</v>
      </c>
      <c r="E134" s="401" t="s">
        <v>228</v>
      </c>
      <c r="F134" s="391">
        <v>0</v>
      </c>
      <c r="G134" s="392">
        <v>0</v>
      </c>
      <c r="H134" s="394">
        <v>0</v>
      </c>
      <c r="I134" s="391">
        <v>0</v>
      </c>
      <c r="J134" s="392">
        <v>0</v>
      </c>
      <c r="K134" s="402" t="s">
        <v>228</v>
      </c>
    </row>
    <row r="135" spans="1:11" ht="14.4" customHeight="1" thickBot="1" x14ac:dyDescent="0.35">
      <c r="A135" s="412" t="s">
        <v>355</v>
      </c>
      <c r="B135" s="396">
        <v>0.39867957539400001</v>
      </c>
      <c r="C135" s="396">
        <v>84.669129999999996</v>
      </c>
      <c r="D135" s="397">
        <v>84.270450424605002</v>
      </c>
      <c r="E135" s="403">
        <v>212.37388425582299</v>
      </c>
      <c r="F135" s="396">
        <v>77.991304855585994</v>
      </c>
      <c r="G135" s="397">
        <v>19.497826213896001</v>
      </c>
      <c r="H135" s="399">
        <v>8.2644599999999997</v>
      </c>
      <c r="I135" s="396">
        <v>8.2644599999999997</v>
      </c>
      <c r="J135" s="397">
        <v>-11.233366213896</v>
      </c>
      <c r="K135" s="404">
        <v>0.10596642812</v>
      </c>
    </row>
    <row r="136" spans="1:11" ht="14.4" customHeight="1" thickBot="1" x14ac:dyDescent="0.35">
      <c r="A136" s="413" t="s">
        <v>356</v>
      </c>
      <c r="B136" s="391">
        <v>0</v>
      </c>
      <c r="C136" s="391">
        <v>1.0980000000000001</v>
      </c>
      <c r="D136" s="392">
        <v>1.0980000000000001</v>
      </c>
      <c r="E136" s="401" t="s">
        <v>238</v>
      </c>
      <c r="F136" s="391">
        <v>0.96402353535300001</v>
      </c>
      <c r="G136" s="392">
        <v>0.24100588383800001</v>
      </c>
      <c r="H136" s="394">
        <v>0</v>
      </c>
      <c r="I136" s="391">
        <v>0</v>
      </c>
      <c r="J136" s="392">
        <v>-0.24100588383800001</v>
      </c>
      <c r="K136" s="395">
        <v>0</v>
      </c>
    </row>
    <row r="137" spans="1:11" ht="14.4" customHeight="1" thickBot="1" x14ac:dyDescent="0.35">
      <c r="A137" s="413" t="s">
        <v>357</v>
      </c>
      <c r="B137" s="391">
        <v>0</v>
      </c>
      <c r="C137" s="391">
        <v>3.388E-2</v>
      </c>
      <c r="D137" s="392">
        <v>3.388E-2</v>
      </c>
      <c r="E137" s="401" t="s">
        <v>238</v>
      </c>
      <c r="F137" s="391">
        <v>0</v>
      </c>
      <c r="G137" s="392">
        <v>0</v>
      </c>
      <c r="H137" s="394">
        <v>0</v>
      </c>
      <c r="I137" s="391">
        <v>0</v>
      </c>
      <c r="J137" s="392">
        <v>0</v>
      </c>
      <c r="K137" s="395">
        <v>0</v>
      </c>
    </row>
    <row r="138" spans="1:11" ht="14.4" customHeight="1" thickBot="1" x14ac:dyDescent="0.35">
      <c r="A138" s="413" t="s">
        <v>358</v>
      </c>
      <c r="B138" s="391">
        <v>0.39867957539400001</v>
      </c>
      <c r="C138" s="391">
        <v>83.53725</v>
      </c>
      <c r="D138" s="392">
        <v>83.138570424605007</v>
      </c>
      <c r="E138" s="393">
        <v>209.53481230467099</v>
      </c>
      <c r="F138" s="391">
        <v>77.027281320233001</v>
      </c>
      <c r="G138" s="392">
        <v>19.256820330058002</v>
      </c>
      <c r="H138" s="394">
        <v>8.2644599999999997</v>
      </c>
      <c r="I138" s="391">
        <v>8.2644599999999997</v>
      </c>
      <c r="J138" s="392">
        <v>-10.992360330058</v>
      </c>
      <c r="K138" s="395">
        <v>0.10729263526299999</v>
      </c>
    </row>
    <row r="139" spans="1:11" ht="14.4" customHeight="1" thickBot="1" x14ac:dyDescent="0.35">
      <c r="A139" s="409" t="s">
        <v>359</v>
      </c>
      <c r="B139" s="391">
        <v>4041.08817957664</v>
      </c>
      <c r="C139" s="391">
        <v>4033.6904800000002</v>
      </c>
      <c r="D139" s="392">
        <v>-7.3976995766410001</v>
      </c>
      <c r="E139" s="393">
        <v>0.99816937932299998</v>
      </c>
      <c r="F139" s="391">
        <v>3998.81042257849</v>
      </c>
      <c r="G139" s="392">
        <v>999.70260564462296</v>
      </c>
      <c r="H139" s="394">
        <v>356.74117999999999</v>
      </c>
      <c r="I139" s="391">
        <v>932.69444999999996</v>
      </c>
      <c r="J139" s="392">
        <v>-67.008155644621993</v>
      </c>
      <c r="K139" s="395">
        <v>0.23324297764400001</v>
      </c>
    </row>
    <row r="140" spans="1:11" ht="14.4" customHeight="1" thickBot="1" x14ac:dyDescent="0.35">
      <c r="A140" s="414" t="s">
        <v>360</v>
      </c>
      <c r="B140" s="396">
        <v>4041.08817957664</v>
      </c>
      <c r="C140" s="396">
        <v>4033.6904800000002</v>
      </c>
      <c r="D140" s="397">
        <v>-7.3976995766410001</v>
      </c>
      <c r="E140" s="403">
        <v>0.99816937932299998</v>
      </c>
      <c r="F140" s="396">
        <v>3998.81042257849</v>
      </c>
      <c r="G140" s="397">
        <v>999.70260564462296</v>
      </c>
      <c r="H140" s="399">
        <v>356.74117999999999</v>
      </c>
      <c r="I140" s="396">
        <v>932.69444999999996</v>
      </c>
      <c r="J140" s="397">
        <v>-67.008155644621993</v>
      </c>
      <c r="K140" s="404">
        <v>0.23324297764400001</v>
      </c>
    </row>
    <row r="141" spans="1:11" ht="14.4" customHeight="1" thickBot="1" x14ac:dyDescent="0.35">
      <c r="A141" s="416" t="s">
        <v>40</v>
      </c>
      <c r="B141" s="396">
        <v>4041.08817957664</v>
      </c>
      <c r="C141" s="396">
        <v>4033.6904800000002</v>
      </c>
      <c r="D141" s="397">
        <v>-7.3976995766410001</v>
      </c>
      <c r="E141" s="403">
        <v>0.99816937932299998</v>
      </c>
      <c r="F141" s="396">
        <v>3998.81042257849</v>
      </c>
      <c r="G141" s="397">
        <v>999.70260564462296</v>
      </c>
      <c r="H141" s="399">
        <v>356.74117999999999</v>
      </c>
      <c r="I141" s="396">
        <v>932.69444999999996</v>
      </c>
      <c r="J141" s="397">
        <v>-67.008155644621993</v>
      </c>
      <c r="K141" s="404">
        <v>0.23324297764400001</v>
      </c>
    </row>
    <row r="142" spans="1:11" ht="14.4" customHeight="1" thickBot="1" x14ac:dyDescent="0.35">
      <c r="A142" s="415" t="s">
        <v>361</v>
      </c>
      <c r="B142" s="391">
        <v>0</v>
      </c>
      <c r="C142" s="391">
        <v>0</v>
      </c>
      <c r="D142" s="392">
        <v>0</v>
      </c>
      <c r="E142" s="393">
        <v>1</v>
      </c>
      <c r="F142" s="391">
        <v>2.4869597533240002</v>
      </c>
      <c r="G142" s="392">
        <v>0.62173993833100005</v>
      </c>
      <c r="H142" s="394">
        <v>-0.32251000000000002</v>
      </c>
      <c r="I142" s="391">
        <v>3.9E-2</v>
      </c>
      <c r="J142" s="392">
        <v>-0.58273993833100002</v>
      </c>
      <c r="K142" s="395">
        <v>1.5681797803999999E-2</v>
      </c>
    </row>
    <row r="143" spans="1:11" ht="14.4" customHeight="1" thickBot="1" x14ac:dyDescent="0.35">
      <c r="A143" s="413" t="s">
        <v>362</v>
      </c>
      <c r="B143" s="391">
        <v>0</v>
      </c>
      <c r="C143" s="391">
        <v>0</v>
      </c>
      <c r="D143" s="392">
        <v>0</v>
      </c>
      <c r="E143" s="393">
        <v>1</v>
      </c>
      <c r="F143" s="391">
        <v>2.4869597533240002</v>
      </c>
      <c r="G143" s="392">
        <v>0.62173993833100005</v>
      </c>
      <c r="H143" s="394">
        <v>-0.32251000000000002</v>
      </c>
      <c r="I143" s="391">
        <v>3.9E-2</v>
      </c>
      <c r="J143" s="392">
        <v>-0.58273993833100002</v>
      </c>
      <c r="K143" s="395">
        <v>1.5681797803999999E-2</v>
      </c>
    </row>
    <row r="144" spans="1:11" ht="14.4" customHeight="1" thickBot="1" x14ac:dyDescent="0.35">
      <c r="A144" s="412" t="s">
        <v>363</v>
      </c>
      <c r="B144" s="396">
        <v>5.426328931604</v>
      </c>
      <c r="C144" s="396">
        <v>4.3152200000000001</v>
      </c>
      <c r="D144" s="397">
        <v>-1.1111089316039999</v>
      </c>
      <c r="E144" s="403">
        <v>0.79523745323700001</v>
      </c>
      <c r="F144" s="396">
        <v>4.8702406288139999</v>
      </c>
      <c r="G144" s="397">
        <v>1.2175601572029999</v>
      </c>
      <c r="H144" s="399">
        <v>0.61151999999999995</v>
      </c>
      <c r="I144" s="396">
        <v>1.27302</v>
      </c>
      <c r="J144" s="397">
        <v>5.5459842795999997E-2</v>
      </c>
      <c r="K144" s="404">
        <v>0.26138749540700001</v>
      </c>
    </row>
    <row r="145" spans="1:11" ht="14.4" customHeight="1" thickBot="1" x14ac:dyDescent="0.35">
      <c r="A145" s="413" t="s">
        <v>364</v>
      </c>
      <c r="B145" s="391">
        <v>1.003213109881</v>
      </c>
      <c r="C145" s="391">
        <v>0.32269999999999999</v>
      </c>
      <c r="D145" s="392">
        <v>-0.680513109881</v>
      </c>
      <c r="E145" s="393">
        <v>0.32166645034899999</v>
      </c>
      <c r="F145" s="391">
        <v>0.59573816790699996</v>
      </c>
      <c r="G145" s="392">
        <v>0.14893454197600001</v>
      </c>
      <c r="H145" s="394">
        <v>0</v>
      </c>
      <c r="I145" s="391">
        <v>0</v>
      </c>
      <c r="J145" s="392">
        <v>-0.14893454197600001</v>
      </c>
      <c r="K145" s="395">
        <v>0</v>
      </c>
    </row>
    <row r="146" spans="1:11" ht="14.4" customHeight="1" thickBot="1" x14ac:dyDescent="0.35">
      <c r="A146" s="413" t="s">
        <v>365</v>
      </c>
      <c r="B146" s="391">
        <v>4.4231158217219999</v>
      </c>
      <c r="C146" s="391">
        <v>3.9925199999999998</v>
      </c>
      <c r="D146" s="392">
        <v>-0.43059582172200001</v>
      </c>
      <c r="E146" s="393">
        <v>0.90264875732799998</v>
      </c>
      <c r="F146" s="391">
        <v>4.2745024609069997</v>
      </c>
      <c r="G146" s="392">
        <v>1.0686256152260001</v>
      </c>
      <c r="H146" s="394">
        <v>0.61151999999999995</v>
      </c>
      <c r="I146" s="391">
        <v>1.27302</v>
      </c>
      <c r="J146" s="392">
        <v>0.20439438477300001</v>
      </c>
      <c r="K146" s="395">
        <v>0.29781711711300002</v>
      </c>
    </row>
    <row r="147" spans="1:11" ht="14.4" customHeight="1" thickBot="1" x14ac:dyDescent="0.35">
      <c r="A147" s="412" t="s">
        <v>366</v>
      </c>
      <c r="B147" s="396">
        <v>38.268329360591999</v>
      </c>
      <c r="C147" s="396">
        <v>40.705010000000001</v>
      </c>
      <c r="D147" s="397">
        <v>2.4366806394070002</v>
      </c>
      <c r="E147" s="403">
        <v>1.0636735567010001</v>
      </c>
      <c r="F147" s="396">
        <v>39.830795063693998</v>
      </c>
      <c r="G147" s="397">
        <v>9.9576987659230003</v>
      </c>
      <c r="H147" s="399">
        <v>4.2266000000000004</v>
      </c>
      <c r="I147" s="396">
        <v>10.54813</v>
      </c>
      <c r="J147" s="397">
        <v>0.59043123407599996</v>
      </c>
      <c r="K147" s="404">
        <v>0.26482348602700001</v>
      </c>
    </row>
    <row r="148" spans="1:11" ht="14.4" customHeight="1" thickBot="1" x14ac:dyDescent="0.35">
      <c r="A148" s="413" t="s">
        <v>367</v>
      </c>
      <c r="B148" s="391">
        <v>38.268329360591999</v>
      </c>
      <c r="C148" s="391">
        <v>40.705010000000001</v>
      </c>
      <c r="D148" s="392">
        <v>2.4366806394070002</v>
      </c>
      <c r="E148" s="393">
        <v>1.0636735567010001</v>
      </c>
      <c r="F148" s="391">
        <v>39.830795063693998</v>
      </c>
      <c r="G148" s="392">
        <v>9.9576987659230003</v>
      </c>
      <c r="H148" s="394">
        <v>4.2266000000000004</v>
      </c>
      <c r="I148" s="391">
        <v>10.54813</v>
      </c>
      <c r="J148" s="392">
        <v>0.59043123407599996</v>
      </c>
      <c r="K148" s="395">
        <v>0.26482348602700001</v>
      </c>
    </row>
    <row r="149" spans="1:11" ht="14.4" customHeight="1" thickBot="1" x14ac:dyDescent="0.35">
      <c r="A149" s="412" t="s">
        <v>368</v>
      </c>
      <c r="B149" s="396">
        <v>1059.1884240224599</v>
      </c>
      <c r="C149" s="396">
        <v>1013.41859</v>
      </c>
      <c r="D149" s="397">
        <v>-45.769834022463002</v>
      </c>
      <c r="E149" s="403">
        <v>0.95678782642899995</v>
      </c>
      <c r="F149" s="396">
        <v>1180.43526316425</v>
      </c>
      <c r="G149" s="397">
        <v>295.108815791062</v>
      </c>
      <c r="H149" s="399">
        <v>91.250450000000001</v>
      </c>
      <c r="I149" s="396">
        <v>221.62035</v>
      </c>
      <c r="J149" s="397">
        <v>-73.488465791061003</v>
      </c>
      <c r="K149" s="404">
        <v>0.187744603127</v>
      </c>
    </row>
    <row r="150" spans="1:11" ht="14.4" customHeight="1" thickBot="1" x14ac:dyDescent="0.35">
      <c r="A150" s="413" t="s">
        <v>369</v>
      </c>
      <c r="B150" s="391">
        <v>1059.1884240224599</v>
      </c>
      <c r="C150" s="391">
        <v>1013.41859</v>
      </c>
      <c r="D150" s="392">
        <v>-45.769834022463002</v>
      </c>
      <c r="E150" s="393">
        <v>0.95678782642899995</v>
      </c>
      <c r="F150" s="391">
        <v>1180.43526316425</v>
      </c>
      <c r="G150" s="392">
        <v>295.108815791062</v>
      </c>
      <c r="H150" s="394">
        <v>91.250450000000001</v>
      </c>
      <c r="I150" s="391">
        <v>221.62035</v>
      </c>
      <c r="J150" s="392">
        <v>-73.488465791061003</v>
      </c>
      <c r="K150" s="395">
        <v>0.187744603127</v>
      </c>
    </row>
    <row r="151" spans="1:11" ht="14.4" customHeight="1" thickBot="1" x14ac:dyDescent="0.35">
      <c r="A151" s="412" t="s">
        <v>370</v>
      </c>
      <c r="B151" s="396">
        <v>2938.20509726198</v>
      </c>
      <c r="C151" s="396">
        <v>2975.2516599999999</v>
      </c>
      <c r="D151" s="397">
        <v>37.046562738018999</v>
      </c>
      <c r="E151" s="403">
        <v>1.0126085693510001</v>
      </c>
      <c r="F151" s="396">
        <v>2771.18716396841</v>
      </c>
      <c r="G151" s="397">
        <v>692.79679099210205</v>
      </c>
      <c r="H151" s="399">
        <v>260.97512</v>
      </c>
      <c r="I151" s="396">
        <v>699.21394999999995</v>
      </c>
      <c r="J151" s="397">
        <v>6.4171590078970002</v>
      </c>
      <c r="K151" s="404">
        <v>0.25231567145299999</v>
      </c>
    </row>
    <row r="152" spans="1:11" ht="14.4" customHeight="1" thickBot="1" x14ac:dyDescent="0.35">
      <c r="A152" s="413" t="s">
        <v>371</v>
      </c>
      <c r="B152" s="391">
        <v>2938.20509726198</v>
      </c>
      <c r="C152" s="391">
        <v>2975.2516599999999</v>
      </c>
      <c r="D152" s="392">
        <v>37.046562738018999</v>
      </c>
      <c r="E152" s="393">
        <v>1.0126085693510001</v>
      </c>
      <c r="F152" s="391">
        <v>2771.18716396841</v>
      </c>
      <c r="G152" s="392">
        <v>692.79679099210205</v>
      </c>
      <c r="H152" s="394">
        <v>260.97512</v>
      </c>
      <c r="I152" s="391">
        <v>699.21394999999995</v>
      </c>
      <c r="J152" s="392">
        <v>6.4171590078970002</v>
      </c>
      <c r="K152" s="395">
        <v>0.25231567145299999</v>
      </c>
    </row>
    <row r="153" spans="1:11" ht="14.4" customHeight="1" thickBot="1" x14ac:dyDescent="0.35">
      <c r="A153" s="417" t="s">
        <v>372</v>
      </c>
      <c r="B153" s="396">
        <v>0</v>
      </c>
      <c r="C153" s="396">
        <v>26.404199999999999</v>
      </c>
      <c r="D153" s="397">
        <v>26.404199999999999</v>
      </c>
      <c r="E153" s="398" t="s">
        <v>238</v>
      </c>
      <c r="F153" s="396">
        <v>0</v>
      </c>
      <c r="G153" s="397">
        <v>0</v>
      </c>
      <c r="H153" s="399">
        <v>0</v>
      </c>
      <c r="I153" s="396">
        <v>3.11</v>
      </c>
      <c r="J153" s="397">
        <v>3.11</v>
      </c>
      <c r="K153" s="400" t="s">
        <v>238</v>
      </c>
    </row>
    <row r="154" spans="1:11" ht="14.4" customHeight="1" thickBot="1" x14ac:dyDescent="0.35">
      <c r="A154" s="414" t="s">
        <v>373</v>
      </c>
      <c r="B154" s="396">
        <v>0</v>
      </c>
      <c r="C154" s="396">
        <v>26.404199999999999</v>
      </c>
      <c r="D154" s="397">
        <v>26.404199999999999</v>
      </c>
      <c r="E154" s="398" t="s">
        <v>238</v>
      </c>
      <c r="F154" s="396">
        <v>0</v>
      </c>
      <c r="G154" s="397">
        <v>0</v>
      </c>
      <c r="H154" s="399">
        <v>0</v>
      </c>
      <c r="I154" s="396">
        <v>3.11</v>
      </c>
      <c r="J154" s="397">
        <v>3.11</v>
      </c>
      <c r="K154" s="400" t="s">
        <v>238</v>
      </c>
    </row>
    <row r="155" spans="1:11" ht="14.4" customHeight="1" thickBot="1" x14ac:dyDescent="0.35">
      <c r="A155" s="416" t="s">
        <v>374</v>
      </c>
      <c r="B155" s="396">
        <v>0</v>
      </c>
      <c r="C155" s="396">
        <v>26.404199999999999</v>
      </c>
      <c r="D155" s="397">
        <v>26.404199999999999</v>
      </c>
      <c r="E155" s="398" t="s">
        <v>238</v>
      </c>
      <c r="F155" s="396">
        <v>0</v>
      </c>
      <c r="G155" s="397">
        <v>0</v>
      </c>
      <c r="H155" s="399">
        <v>0</v>
      </c>
      <c r="I155" s="396">
        <v>3.11</v>
      </c>
      <c r="J155" s="397">
        <v>3.11</v>
      </c>
      <c r="K155" s="400" t="s">
        <v>238</v>
      </c>
    </row>
    <row r="156" spans="1:11" ht="14.4" customHeight="1" thickBot="1" x14ac:dyDescent="0.35">
      <c r="A156" s="412" t="s">
        <v>375</v>
      </c>
      <c r="B156" s="396">
        <v>0</v>
      </c>
      <c r="C156" s="396">
        <v>26.404199999999999</v>
      </c>
      <c r="D156" s="397">
        <v>26.404199999999999</v>
      </c>
      <c r="E156" s="398" t="s">
        <v>238</v>
      </c>
      <c r="F156" s="396">
        <v>0</v>
      </c>
      <c r="G156" s="397">
        <v>0</v>
      </c>
      <c r="H156" s="399">
        <v>0</v>
      </c>
      <c r="I156" s="396">
        <v>3.11</v>
      </c>
      <c r="J156" s="397">
        <v>3.11</v>
      </c>
      <c r="K156" s="400" t="s">
        <v>238</v>
      </c>
    </row>
    <row r="157" spans="1:11" ht="14.4" customHeight="1" thickBot="1" x14ac:dyDescent="0.35">
      <c r="A157" s="413" t="s">
        <v>376</v>
      </c>
      <c r="B157" s="391">
        <v>0</v>
      </c>
      <c r="C157" s="391">
        <v>26.404199999999999</v>
      </c>
      <c r="D157" s="392">
        <v>26.404199999999999</v>
      </c>
      <c r="E157" s="401" t="s">
        <v>238</v>
      </c>
      <c r="F157" s="391">
        <v>0</v>
      </c>
      <c r="G157" s="392">
        <v>0</v>
      </c>
      <c r="H157" s="394">
        <v>0</v>
      </c>
      <c r="I157" s="391">
        <v>3.11</v>
      </c>
      <c r="J157" s="392">
        <v>3.11</v>
      </c>
      <c r="K157" s="402" t="s">
        <v>238</v>
      </c>
    </row>
    <row r="158" spans="1:11" ht="14.4" customHeight="1" thickBot="1" x14ac:dyDescent="0.35">
      <c r="A158" s="418"/>
      <c r="B158" s="391">
        <v>37087.182551648402</v>
      </c>
      <c r="C158" s="391">
        <v>39822.423719999999</v>
      </c>
      <c r="D158" s="392">
        <v>2735.2411683515802</v>
      </c>
      <c r="E158" s="393">
        <v>1.073751657046</v>
      </c>
      <c r="F158" s="391">
        <v>41853.200099281203</v>
      </c>
      <c r="G158" s="392">
        <v>10463.300024820301</v>
      </c>
      <c r="H158" s="394">
        <v>3452.63213</v>
      </c>
      <c r="I158" s="391">
        <v>13514.13622</v>
      </c>
      <c r="J158" s="392">
        <v>3050.8361951797101</v>
      </c>
      <c r="K158" s="395">
        <v>0.32289373782500003</v>
      </c>
    </row>
    <row r="159" spans="1:11" ht="14.4" customHeight="1" thickBot="1" x14ac:dyDescent="0.35">
      <c r="A159" s="419" t="s">
        <v>52</v>
      </c>
      <c r="B159" s="405">
        <v>37087.182551648402</v>
      </c>
      <c r="C159" s="405">
        <v>39822.423719999999</v>
      </c>
      <c r="D159" s="406">
        <v>2735.2411683515802</v>
      </c>
      <c r="E159" s="407" t="s">
        <v>238</v>
      </c>
      <c r="F159" s="405">
        <v>41853.200099281203</v>
      </c>
      <c r="G159" s="406">
        <v>10463.300024820301</v>
      </c>
      <c r="H159" s="405">
        <v>3452.63213</v>
      </c>
      <c r="I159" s="405">
        <v>13514.13622</v>
      </c>
      <c r="J159" s="406">
        <v>3050.8361951797001</v>
      </c>
      <c r="K159" s="408">
        <v>0.32289373782500003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2" t="s">
        <v>115</v>
      </c>
      <c r="B1" s="353"/>
      <c r="C1" s="353"/>
      <c r="D1" s="353"/>
      <c r="E1" s="353"/>
      <c r="F1" s="353"/>
      <c r="G1" s="323"/>
      <c r="H1" s="354"/>
      <c r="I1" s="354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1">
        <v>2017</v>
      </c>
      <c r="G3" s="349"/>
      <c r="H3" s="349"/>
      <c r="I3" s="332"/>
    </row>
    <row r="4" spans="1:10" ht="14.4" customHeight="1" thickBot="1" x14ac:dyDescent="0.35">
      <c r="A4" s="262" t="s">
        <v>0</v>
      </c>
      <c r="B4" s="263" t="s">
        <v>175</v>
      </c>
      <c r="C4" s="350" t="s">
        <v>59</v>
      </c>
      <c r="D4" s="351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0" t="s">
        <v>377</v>
      </c>
      <c r="B5" s="421" t="s">
        <v>378</v>
      </c>
      <c r="C5" s="422" t="s">
        <v>379</v>
      </c>
      <c r="D5" s="422" t="s">
        <v>379</v>
      </c>
      <c r="E5" s="422"/>
      <c r="F5" s="422" t="s">
        <v>379</v>
      </c>
      <c r="G5" s="422" t="s">
        <v>379</v>
      </c>
      <c r="H5" s="422" t="s">
        <v>379</v>
      </c>
      <c r="I5" s="423" t="s">
        <v>379</v>
      </c>
      <c r="J5" s="424" t="s">
        <v>55</v>
      </c>
    </row>
    <row r="6" spans="1:10" ht="14.4" customHeight="1" x14ac:dyDescent="0.3">
      <c r="A6" s="420" t="s">
        <v>377</v>
      </c>
      <c r="B6" s="421" t="s">
        <v>236</v>
      </c>
      <c r="C6" s="422">
        <v>29.321099999999998</v>
      </c>
      <c r="D6" s="422">
        <v>8.0401199999999999</v>
      </c>
      <c r="E6" s="422"/>
      <c r="F6" s="422">
        <v>34.293340000000001</v>
      </c>
      <c r="G6" s="422">
        <v>25</v>
      </c>
      <c r="H6" s="422">
        <v>9.2933400000000006</v>
      </c>
      <c r="I6" s="423">
        <v>1.3717336</v>
      </c>
      <c r="J6" s="424" t="s">
        <v>1</v>
      </c>
    </row>
    <row r="7" spans="1:10" ht="14.4" customHeight="1" x14ac:dyDescent="0.3">
      <c r="A7" s="420" t="s">
        <v>377</v>
      </c>
      <c r="B7" s="421" t="s">
        <v>237</v>
      </c>
      <c r="C7" s="422" t="s">
        <v>379</v>
      </c>
      <c r="D7" s="422">
        <v>0</v>
      </c>
      <c r="E7" s="422"/>
      <c r="F7" s="422" t="s">
        <v>379</v>
      </c>
      <c r="G7" s="422" t="s">
        <v>379</v>
      </c>
      <c r="H7" s="422" t="s">
        <v>379</v>
      </c>
      <c r="I7" s="423" t="s">
        <v>379</v>
      </c>
      <c r="J7" s="424" t="s">
        <v>1</v>
      </c>
    </row>
    <row r="8" spans="1:10" ht="14.4" customHeight="1" x14ac:dyDescent="0.3">
      <c r="A8" s="420" t="s">
        <v>377</v>
      </c>
      <c r="B8" s="421" t="s">
        <v>380</v>
      </c>
      <c r="C8" s="422">
        <v>29.321099999999998</v>
      </c>
      <c r="D8" s="422">
        <v>8.0401199999999999</v>
      </c>
      <c r="E8" s="422"/>
      <c r="F8" s="422">
        <v>34.293340000000001</v>
      </c>
      <c r="G8" s="422">
        <v>25</v>
      </c>
      <c r="H8" s="422">
        <v>9.2933400000000006</v>
      </c>
      <c r="I8" s="423">
        <v>1.3717336</v>
      </c>
      <c r="J8" s="424" t="s">
        <v>381</v>
      </c>
    </row>
    <row r="10" spans="1:10" ht="14.4" customHeight="1" x14ac:dyDescent="0.3">
      <c r="A10" s="420" t="s">
        <v>377</v>
      </c>
      <c r="B10" s="421" t="s">
        <v>378</v>
      </c>
      <c r="C10" s="422" t="s">
        <v>379</v>
      </c>
      <c r="D10" s="422" t="s">
        <v>379</v>
      </c>
      <c r="E10" s="422"/>
      <c r="F10" s="422" t="s">
        <v>379</v>
      </c>
      <c r="G10" s="422" t="s">
        <v>379</v>
      </c>
      <c r="H10" s="422" t="s">
        <v>379</v>
      </c>
      <c r="I10" s="423" t="s">
        <v>379</v>
      </c>
      <c r="J10" s="424" t="s">
        <v>55</v>
      </c>
    </row>
    <row r="11" spans="1:10" ht="14.4" customHeight="1" x14ac:dyDescent="0.3">
      <c r="A11" s="420" t="s">
        <v>382</v>
      </c>
      <c r="B11" s="421" t="s">
        <v>383</v>
      </c>
      <c r="C11" s="422" t="s">
        <v>379</v>
      </c>
      <c r="D11" s="422" t="s">
        <v>379</v>
      </c>
      <c r="E11" s="422"/>
      <c r="F11" s="422" t="s">
        <v>379</v>
      </c>
      <c r="G11" s="422" t="s">
        <v>379</v>
      </c>
      <c r="H11" s="422" t="s">
        <v>379</v>
      </c>
      <c r="I11" s="423" t="s">
        <v>379</v>
      </c>
      <c r="J11" s="424" t="s">
        <v>0</v>
      </c>
    </row>
    <row r="12" spans="1:10" ht="14.4" customHeight="1" x14ac:dyDescent="0.3">
      <c r="A12" s="420" t="s">
        <v>382</v>
      </c>
      <c r="B12" s="421" t="s">
        <v>236</v>
      </c>
      <c r="C12" s="422">
        <v>29.321099999999998</v>
      </c>
      <c r="D12" s="422">
        <v>8.0401199999999999</v>
      </c>
      <c r="E12" s="422"/>
      <c r="F12" s="422">
        <v>34.293340000000001</v>
      </c>
      <c r="G12" s="422">
        <v>25</v>
      </c>
      <c r="H12" s="422">
        <v>9.2933400000000006</v>
      </c>
      <c r="I12" s="423">
        <v>1.3717336</v>
      </c>
      <c r="J12" s="424" t="s">
        <v>1</v>
      </c>
    </row>
    <row r="13" spans="1:10" ht="14.4" customHeight="1" x14ac:dyDescent="0.3">
      <c r="A13" s="420" t="s">
        <v>382</v>
      </c>
      <c r="B13" s="421" t="s">
        <v>237</v>
      </c>
      <c r="C13" s="422" t="s">
        <v>379</v>
      </c>
      <c r="D13" s="422">
        <v>0</v>
      </c>
      <c r="E13" s="422"/>
      <c r="F13" s="422" t="s">
        <v>379</v>
      </c>
      <c r="G13" s="422" t="s">
        <v>379</v>
      </c>
      <c r="H13" s="422" t="s">
        <v>379</v>
      </c>
      <c r="I13" s="423" t="s">
        <v>379</v>
      </c>
      <c r="J13" s="424" t="s">
        <v>1</v>
      </c>
    </row>
    <row r="14" spans="1:10" ht="14.4" customHeight="1" x14ac:dyDescent="0.3">
      <c r="A14" s="420" t="s">
        <v>382</v>
      </c>
      <c r="B14" s="421" t="s">
        <v>384</v>
      </c>
      <c r="C14" s="422">
        <v>29.321099999999998</v>
      </c>
      <c r="D14" s="422">
        <v>8.0401199999999999</v>
      </c>
      <c r="E14" s="422"/>
      <c r="F14" s="422">
        <v>34.293340000000001</v>
      </c>
      <c r="G14" s="422">
        <v>25</v>
      </c>
      <c r="H14" s="422">
        <v>9.2933400000000006</v>
      </c>
      <c r="I14" s="423">
        <v>1.3717336</v>
      </c>
      <c r="J14" s="424" t="s">
        <v>385</v>
      </c>
    </row>
    <row r="15" spans="1:10" ht="14.4" customHeight="1" x14ac:dyDescent="0.3">
      <c r="A15" s="420" t="s">
        <v>379</v>
      </c>
      <c r="B15" s="421" t="s">
        <v>379</v>
      </c>
      <c r="C15" s="422" t="s">
        <v>379</v>
      </c>
      <c r="D15" s="422" t="s">
        <v>379</v>
      </c>
      <c r="E15" s="422"/>
      <c r="F15" s="422" t="s">
        <v>379</v>
      </c>
      <c r="G15" s="422" t="s">
        <v>379</v>
      </c>
      <c r="H15" s="422" t="s">
        <v>379</v>
      </c>
      <c r="I15" s="423" t="s">
        <v>379</v>
      </c>
      <c r="J15" s="424" t="s">
        <v>386</v>
      </c>
    </row>
    <row r="16" spans="1:10" ht="14.4" customHeight="1" x14ac:dyDescent="0.3">
      <c r="A16" s="420" t="s">
        <v>377</v>
      </c>
      <c r="B16" s="421" t="s">
        <v>380</v>
      </c>
      <c r="C16" s="422">
        <v>29.321099999999998</v>
      </c>
      <c r="D16" s="422">
        <v>8.0401199999999999</v>
      </c>
      <c r="E16" s="422"/>
      <c r="F16" s="422">
        <v>34.293340000000001</v>
      </c>
      <c r="G16" s="422">
        <v>25</v>
      </c>
      <c r="H16" s="422">
        <v>9.2933400000000006</v>
      </c>
      <c r="I16" s="423">
        <v>1.3717336</v>
      </c>
      <c r="J16" s="424" t="s">
        <v>381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59" t="s">
        <v>131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5"/>
      <c r="D3" s="356"/>
      <c r="E3" s="356"/>
      <c r="F3" s="356"/>
      <c r="G3" s="356"/>
      <c r="H3" s="356"/>
      <c r="I3" s="356"/>
      <c r="J3" s="357" t="s">
        <v>112</v>
      </c>
      <c r="K3" s="358"/>
      <c r="L3" s="74">
        <f>IF(M3&lt;&gt;0,N3/M3,0)</f>
        <v>591.2644497180944</v>
      </c>
      <c r="M3" s="74">
        <f>SUBTOTAL(9,M5:M1048576)</f>
        <v>58</v>
      </c>
      <c r="N3" s="75">
        <f>SUBTOTAL(9,N5:N1048576)</f>
        <v>34293.338083649476</v>
      </c>
    </row>
    <row r="4" spans="1:14" s="181" customFormat="1" ht="14.4" customHeight="1" thickBot="1" x14ac:dyDescent="0.35">
      <c r="A4" s="425" t="s">
        <v>4</v>
      </c>
      <c r="B4" s="426" t="s">
        <v>5</v>
      </c>
      <c r="C4" s="426" t="s">
        <v>0</v>
      </c>
      <c r="D4" s="426" t="s">
        <v>6</v>
      </c>
      <c r="E4" s="426" t="s">
        <v>7</v>
      </c>
      <c r="F4" s="426" t="s">
        <v>1</v>
      </c>
      <c r="G4" s="426" t="s">
        <v>8</v>
      </c>
      <c r="H4" s="426" t="s">
        <v>9</v>
      </c>
      <c r="I4" s="426" t="s">
        <v>10</v>
      </c>
      <c r="J4" s="427" t="s">
        <v>11</v>
      </c>
      <c r="K4" s="427" t="s">
        <v>12</v>
      </c>
      <c r="L4" s="428" t="s">
        <v>119</v>
      </c>
      <c r="M4" s="428" t="s">
        <v>13</v>
      </c>
      <c r="N4" s="429" t="s">
        <v>127</v>
      </c>
    </row>
    <row r="5" spans="1:14" ht="14.4" customHeight="1" x14ac:dyDescent="0.3">
      <c r="A5" s="430" t="s">
        <v>377</v>
      </c>
      <c r="B5" s="431" t="s">
        <v>449</v>
      </c>
      <c r="C5" s="432" t="s">
        <v>382</v>
      </c>
      <c r="D5" s="433" t="s">
        <v>383</v>
      </c>
      <c r="E5" s="432" t="s">
        <v>387</v>
      </c>
      <c r="F5" s="433" t="s">
        <v>450</v>
      </c>
      <c r="G5" s="432" t="s">
        <v>388</v>
      </c>
      <c r="H5" s="432" t="s">
        <v>389</v>
      </c>
      <c r="I5" s="432" t="s">
        <v>390</v>
      </c>
      <c r="J5" s="432" t="s">
        <v>391</v>
      </c>
      <c r="K5" s="432" t="s">
        <v>392</v>
      </c>
      <c r="L5" s="434">
        <v>73.098504747977259</v>
      </c>
      <c r="M5" s="434">
        <v>3</v>
      </c>
      <c r="N5" s="435">
        <v>219.29551424393179</v>
      </c>
    </row>
    <row r="6" spans="1:14" ht="14.4" customHeight="1" x14ac:dyDescent="0.3">
      <c r="A6" s="436" t="s">
        <v>377</v>
      </c>
      <c r="B6" s="437" t="s">
        <v>449</v>
      </c>
      <c r="C6" s="438" t="s">
        <v>382</v>
      </c>
      <c r="D6" s="439" t="s">
        <v>383</v>
      </c>
      <c r="E6" s="438" t="s">
        <v>387</v>
      </c>
      <c r="F6" s="439" t="s">
        <v>450</v>
      </c>
      <c r="G6" s="438" t="s">
        <v>388</v>
      </c>
      <c r="H6" s="438" t="s">
        <v>393</v>
      </c>
      <c r="I6" s="438" t="s">
        <v>394</v>
      </c>
      <c r="J6" s="438" t="s">
        <v>395</v>
      </c>
      <c r="K6" s="438" t="s">
        <v>396</v>
      </c>
      <c r="L6" s="440">
        <v>66.720115361741193</v>
      </c>
      <c r="M6" s="440">
        <v>3</v>
      </c>
      <c r="N6" s="441">
        <v>200.16034608522358</v>
      </c>
    </row>
    <row r="7" spans="1:14" ht="14.4" customHeight="1" x14ac:dyDescent="0.3">
      <c r="A7" s="436" t="s">
        <v>377</v>
      </c>
      <c r="B7" s="437" t="s">
        <v>449</v>
      </c>
      <c r="C7" s="438" t="s">
        <v>382</v>
      </c>
      <c r="D7" s="439" t="s">
        <v>383</v>
      </c>
      <c r="E7" s="438" t="s">
        <v>387</v>
      </c>
      <c r="F7" s="439" t="s">
        <v>450</v>
      </c>
      <c r="G7" s="438" t="s">
        <v>388</v>
      </c>
      <c r="H7" s="438" t="s">
        <v>397</v>
      </c>
      <c r="I7" s="438" t="s">
        <v>398</v>
      </c>
      <c r="J7" s="438" t="s">
        <v>399</v>
      </c>
      <c r="K7" s="438" t="s">
        <v>400</v>
      </c>
      <c r="L7" s="440">
        <v>15.360000000000001</v>
      </c>
      <c r="M7" s="440">
        <v>2</v>
      </c>
      <c r="N7" s="441">
        <v>30.720000000000002</v>
      </c>
    </row>
    <row r="8" spans="1:14" ht="14.4" customHeight="1" x14ac:dyDescent="0.3">
      <c r="A8" s="436" t="s">
        <v>377</v>
      </c>
      <c r="B8" s="437" t="s">
        <v>449</v>
      </c>
      <c r="C8" s="438" t="s">
        <v>382</v>
      </c>
      <c r="D8" s="439" t="s">
        <v>383</v>
      </c>
      <c r="E8" s="438" t="s">
        <v>387</v>
      </c>
      <c r="F8" s="439" t="s">
        <v>450</v>
      </c>
      <c r="G8" s="438" t="s">
        <v>388</v>
      </c>
      <c r="H8" s="438" t="s">
        <v>401</v>
      </c>
      <c r="I8" s="438" t="s">
        <v>402</v>
      </c>
      <c r="J8" s="438" t="s">
        <v>403</v>
      </c>
      <c r="K8" s="438" t="s">
        <v>404</v>
      </c>
      <c r="L8" s="440">
        <v>45.85014367241196</v>
      </c>
      <c r="M8" s="440">
        <v>2</v>
      </c>
      <c r="N8" s="441">
        <v>91.70028734482392</v>
      </c>
    </row>
    <row r="9" spans="1:14" ht="14.4" customHeight="1" x14ac:dyDescent="0.3">
      <c r="A9" s="436" t="s">
        <v>377</v>
      </c>
      <c r="B9" s="437" t="s">
        <v>449</v>
      </c>
      <c r="C9" s="438" t="s">
        <v>382</v>
      </c>
      <c r="D9" s="439" t="s">
        <v>383</v>
      </c>
      <c r="E9" s="438" t="s">
        <v>387</v>
      </c>
      <c r="F9" s="439" t="s">
        <v>450</v>
      </c>
      <c r="G9" s="438" t="s">
        <v>388</v>
      </c>
      <c r="H9" s="438" t="s">
        <v>405</v>
      </c>
      <c r="I9" s="438" t="s">
        <v>406</v>
      </c>
      <c r="J9" s="438" t="s">
        <v>407</v>
      </c>
      <c r="K9" s="438" t="s">
        <v>408</v>
      </c>
      <c r="L9" s="440">
        <v>28.410000000000018</v>
      </c>
      <c r="M9" s="440">
        <v>2</v>
      </c>
      <c r="N9" s="441">
        <v>56.820000000000036</v>
      </c>
    </row>
    <row r="10" spans="1:14" ht="14.4" customHeight="1" x14ac:dyDescent="0.3">
      <c r="A10" s="436" t="s">
        <v>377</v>
      </c>
      <c r="B10" s="437" t="s">
        <v>449</v>
      </c>
      <c r="C10" s="438" t="s">
        <v>382</v>
      </c>
      <c r="D10" s="439" t="s">
        <v>383</v>
      </c>
      <c r="E10" s="438" t="s">
        <v>387</v>
      </c>
      <c r="F10" s="439" t="s">
        <v>450</v>
      </c>
      <c r="G10" s="438" t="s">
        <v>388</v>
      </c>
      <c r="H10" s="438" t="s">
        <v>409</v>
      </c>
      <c r="I10" s="438" t="s">
        <v>410</v>
      </c>
      <c r="J10" s="438" t="s">
        <v>411</v>
      </c>
      <c r="K10" s="438" t="s">
        <v>412</v>
      </c>
      <c r="L10" s="440">
        <v>54.469999999999985</v>
      </c>
      <c r="M10" s="440">
        <v>2</v>
      </c>
      <c r="N10" s="441">
        <v>108.93999999999997</v>
      </c>
    </row>
    <row r="11" spans="1:14" ht="14.4" customHeight="1" x14ac:dyDescent="0.3">
      <c r="A11" s="436" t="s">
        <v>377</v>
      </c>
      <c r="B11" s="437" t="s">
        <v>449</v>
      </c>
      <c r="C11" s="438" t="s">
        <v>382</v>
      </c>
      <c r="D11" s="439" t="s">
        <v>383</v>
      </c>
      <c r="E11" s="438" t="s">
        <v>387</v>
      </c>
      <c r="F11" s="439" t="s">
        <v>450</v>
      </c>
      <c r="G11" s="438" t="s">
        <v>388</v>
      </c>
      <c r="H11" s="438" t="s">
        <v>413</v>
      </c>
      <c r="I11" s="438" t="s">
        <v>414</v>
      </c>
      <c r="J11" s="438" t="s">
        <v>415</v>
      </c>
      <c r="K11" s="438"/>
      <c r="L11" s="440">
        <v>44.209999999999994</v>
      </c>
      <c r="M11" s="440">
        <v>2</v>
      </c>
      <c r="N11" s="441">
        <v>88.419999999999987</v>
      </c>
    </row>
    <row r="12" spans="1:14" ht="14.4" customHeight="1" x14ac:dyDescent="0.3">
      <c r="A12" s="436" t="s">
        <v>377</v>
      </c>
      <c r="B12" s="437" t="s">
        <v>449</v>
      </c>
      <c r="C12" s="438" t="s">
        <v>382</v>
      </c>
      <c r="D12" s="439" t="s">
        <v>383</v>
      </c>
      <c r="E12" s="438" t="s">
        <v>387</v>
      </c>
      <c r="F12" s="439" t="s">
        <v>450</v>
      </c>
      <c r="G12" s="438" t="s">
        <v>388</v>
      </c>
      <c r="H12" s="438" t="s">
        <v>416</v>
      </c>
      <c r="I12" s="438" t="s">
        <v>417</v>
      </c>
      <c r="J12" s="438" t="s">
        <v>418</v>
      </c>
      <c r="K12" s="438" t="s">
        <v>419</v>
      </c>
      <c r="L12" s="440">
        <v>65.72999999999999</v>
      </c>
      <c r="M12" s="440">
        <v>4</v>
      </c>
      <c r="N12" s="441">
        <v>262.91999999999996</v>
      </c>
    </row>
    <row r="13" spans="1:14" ht="14.4" customHeight="1" x14ac:dyDescent="0.3">
      <c r="A13" s="436" t="s">
        <v>377</v>
      </c>
      <c r="B13" s="437" t="s">
        <v>449</v>
      </c>
      <c r="C13" s="438" t="s">
        <v>382</v>
      </c>
      <c r="D13" s="439" t="s">
        <v>383</v>
      </c>
      <c r="E13" s="438" t="s">
        <v>387</v>
      </c>
      <c r="F13" s="439" t="s">
        <v>450</v>
      </c>
      <c r="G13" s="438" t="s">
        <v>388</v>
      </c>
      <c r="H13" s="438" t="s">
        <v>420</v>
      </c>
      <c r="I13" s="438" t="s">
        <v>421</v>
      </c>
      <c r="J13" s="438" t="s">
        <v>422</v>
      </c>
      <c r="K13" s="438" t="s">
        <v>423</v>
      </c>
      <c r="L13" s="440">
        <v>78.64</v>
      </c>
      <c r="M13" s="440">
        <v>7</v>
      </c>
      <c r="N13" s="441">
        <v>550.48</v>
      </c>
    </row>
    <row r="14" spans="1:14" ht="14.4" customHeight="1" x14ac:dyDescent="0.3">
      <c r="A14" s="436" t="s">
        <v>377</v>
      </c>
      <c r="B14" s="437" t="s">
        <v>449</v>
      </c>
      <c r="C14" s="438" t="s">
        <v>382</v>
      </c>
      <c r="D14" s="439" t="s">
        <v>383</v>
      </c>
      <c r="E14" s="438" t="s">
        <v>387</v>
      </c>
      <c r="F14" s="439" t="s">
        <v>450</v>
      </c>
      <c r="G14" s="438" t="s">
        <v>388</v>
      </c>
      <c r="H14" s="438" t="s">
        <v>424</v>
      </c>
      <c r="I14" s="438" t="s">
        <v>425</v>
      </c>
      <c r="J14" s="438" t="s">
        <v>426</v>
      </c>
      <c r="K14" s="438" t="s">
        <v>427</v>
      </c>
      <c r="L14" s="440">
        <v>83.130000000000024</v>
      </c>
      <c r="M14" s="440">
        <v>2</v>
      </c>
      <c r="N14" s="441">
        <v>166.26000000000005</v>
      </c>
    </row>
    <row r="15" spans="1:14" ht="14.4" customHeight="1" x14ac:dyDescent="0.3">
      <c r="A15" s="436" t="s">
        <v>377</v>
      </c>
      <c r="B15" s="437" t="s">
        <v>449</v>
      </c>
      <c r="C15" s="438" t="s">
        <v>382</v>
      </c>
      <c r="D15" s="439" t="s">
        <v>383</v>
      </c>
      <c r="E15" s="438" t="s">
        <v>387</v>
      </c>
      <c r="F15" s="439" t="s">
        <v>450</v>
      </c>
      <c r="G15" s="438" t="s">
        <v>388</v>
      </c>
      <c r="H15" s="438" t="s">
        <v>428</v>
      </c>
      <c r="I15" s="438" t="s">
        <v>429</v>
      </c>
      <c r="J15" s="438" t="s">
        <v>430</v>
      </c>
      <c r="K15" s="438" t="s">
        <v>431</v>
      </c>
      <c r="L15" s="440">
        <v>59.900000000000006</v>
      </c>
      <c r="M15" s="440">
        <v>3</v>
      </c>
      <c r="N15" s="441">
        <v>179.70000000000002</v>
      </c>
    </row>
    <row r="16" spans="1:14" ht="14.4" customHeight="1" x14ac:dyDescent="0.3">
      <c r="A16" s="436" t="s">
        <v>377</v>
      </c>
      <c r="B16" s="437" t="s">
        <v>449</v>
      </c>
      <c r="C16" s="438" t="s">
        <v>382</v>
      </c>
      <c r="D16" s="439" t="s">
        <v>383</v>
      </c>
      <c r="E16" s="438" t="s">
        <v>387</v>
      </c>
      <c r="F16" s="439" t="s">
        <v>450</v>
      </c>
      <c r="G16" s="438" t="s">
        <v>388</v>
      </c>
      <c r="H16" s="438" t="s">
        <v>432</v>
      </c>
      <c r="I16" s="438" t="s">
        <v>433</v>
      </c>
      <c r="J16" s="438" t="s">
        <v>434</v>
      </c>
      <c r="K16" s="438" t="s">
        <v>435</v>
      </c>
      <c r="L16" s="440">
        <v>25.980000000000008</v>
      </c>
      <c r="M16" s="440">
        <v>2</v>
      </c>
      <c r="N16" s="441">
        <v>51.960000000000015</v>
      </c>
    </row>
    <row r="17" spans="1:14" ht="14.4" customHeight="1" x14ac:dyDescent="0.3">
      <c r="A17" s="436" t="s">
        <v>377</v>
      </c>
      <c r="B17" s="437" t="s">
        <v>449</v>
      </c>
      <c r="C17" s="438" t="s">
        <v>382</v>
      </c>
      <c r="D17" s="439" t="s">
        <v>383</v>
      </c>
      <c r="E17" s="438" t="s">
        <v>387</v>
      </c>
      <c r="F17" s="439" t="s">
        <v>450</v>
      </c>
      <c r="G17" s="438" t="s">
        <v>388</v>
      </c>
      <c r="H17" s="438" t="s">
        <v>436</v>
      </c>
      <c r="I17" s="438" t="s">
        <v>414</v>
      </c>
      <c r="J17" s="438" t="s">
        <v>437</v>
      </c>
      <c r="K17" s="438"/>
      <c r="L17" s="440">
        <v>1129.2934809166047</v>
      </c>
      <c r="M17" s="440">
        <v>2</v>
      </c>
      <c r="N17" s="441">
        <v>2258.5869618332094</v>
      </c>
    </row>
    <row r="18" spans="1:14" ht="14.4" customHeight="1" x14ac:dyDescent="0.3">
      <c r="A18" s="436" t="s">
        <v>377</v>
      </c>
      <c r="B18" s="437" t="s">
        <v>449</v>
      </c>
      <c r="C18" s="438" t="s">
        <v>382</v>
      </c>
      <c r="D18" s="439" t="s">
        <v>383</v>
      </c>
      <c r="E18" s="438" t="s">
        <v>387</v>
      </c>
      <c r="F18" s="439" t="s">
        <v>450</v>
      </c>
      <c r="G18" s="438" t="s">
        <v>388</v>
      </c>
      <c r="H18" s="438" t="s">
        <v>438</v>
      </c>
      <c r="I18" s="438" t="s">
        <v>414</v>
      </c>
      <c r="J18" s="438" t="s">
        <v>439</v>
      </c>
      <c r="K18" s="438" t="s">
        <v>440</v>
      </c>
      <c r="L18" s="440">
        <v>8190.1535157020016</v>
      </c>
      <c r="M18" s="440">
        <v>3</v>
      </c>
      <c r="N18" s="441">
        <v>24570.460547106006</v>
      </c>
    </row>
    <row r="19" spans="1:14" ht="14.4" customHeight="1" x14ac:dyDescent="0.3">
      <c r="A19" s="436" t="s">
        <v>377</v>
      </c>
      <c r="B19" s="437" t="s">
        <v>449</v>
      </c>
      <c r="C19" s="438" t="s">
        <v>382</v>
      </c>
      <c r="D19" s="439" t="s">
        <v>383</v>
      </c>
      <c r="E19" s="438" t="s">
        <v>387</v>
      </c>
      <c r="F19" s="439" t="s">
        <v>450</v>
      </c>
      <c r="G19" s="438" t="s">
        <v>388</v>
      </c>
      <c r="H19" s="438" t="s">
        <v>441</v>
      </c>
      <c r="I19" s="438" t="s">
        <v>414</v>
      </c>
      <c r="J19" s="438" t="s">
        <v>442</v>
      </c>
      <c r="K19" s="438" t="s">
        <v>440</v>
      </c>
      <c r="L19" s="440">
        <v>344.85031621687784</v>
      </c>
      <c r="M19" s="440">
        <v>14</v>
      </c>
      <c r="N19" s="441">
        <v>4827.9044270362901</v>
      </c>
    </row>
    <row r="20" spans="1:14" ht="14.4" customHeight="1" x14ac:dyDescent="0.3">
      <c r="A20" s="436" t="s">
        <v>377</v>
      </c>
      <c r="B20" s="437" t="s">
        <v>449</v>
      </c>
      <c r="C20" s="438" t="s">
        <v>382</v>
      </c>
      <c r="D20" s="439" t="s">
        <v>383</v>
      </c>
      <c r="E20" s="438" t="s">
        <v>387</v>
      </c>
      <c r="F20" s="439" t="s">
        <v>450</v>
      </c>
      <c r="G20" s="438" t="s">
        <v>388</v>
      </c>
      <c r="H20" s="438" t="s">
        <v>443</v>
      </c>
      <c r="I20" s="438" t="s">
        <v>443</v>
      </c>
      <c r="J20" s="438" t="s">
        <v>444</v>
      </c>
      <c r="K20" s="438" t="s">
        <v>445</v>
      </c>
      <c r="L20" s="440">
        <v>457.77000000000021</v>
      </c>
      <c r="M20" s="440">
        <v>1</v>
      </c>
      <c r="N20" s="441">
        <v>457.77000000000021</v>
      </c>
    </row>
    <row r="21" spans="1:14" ht="14.4" customHeight="1" thickBot="1" x14ac:dyDescent="0.35">
      <c r="A21" s="442" t="s">
        <v>377</v>
      </c>
      <c r="B21" s="443" t="s">
        <v>449</v>
      </c>
      <c r="C21" s="444" t="s">
        <v>382</v>
      </c>
      <c r="D21" s="445" t="s">
        <v>383</v>
      </c>
      <c r="E21" s="444" t="s">
        <v>387</v>
      </c>
      <c r="F21" s="445" t="s">
        <v>450</v>
      </c>
      <c r="G21" s="444" t="s">
        <v>388</v>
      </c>
      <c r="H21" s="444" t="s">
        <v>446</v>
      </c>
      <c r="I21" s="444" t="s">
        <v>446</v>
      </c>
      <c r="J21" s="444" t="s">
        <v>447</v>
      </c>
      <c r="K21" s="444" t="s">
        <v>448</v>
      </c>
      <c r="L21" s="446">
        <v>42.81</v>
      </c>
      <c r="M21" s="446">
        <v>4</v>
      </c>
      <c r="N21" s="447">
        <v>171.24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0" t="s">
        <v>176</v>
      </c>
      <c r="B1" s="360"/>
      <c r="C1" s="360"/>
      <c r="D1" s="360"/>
      <c r="E1" s="360"/>
      <c r="F1" s="323"/>
      <c r="G1" s="323"/>
      <c r="H1" s="323"/>
      <c r="I1" s="323"/>
      <c r="J1" s="354"/>
      <c r="K1" s="354"/>
      <c r="L1" s="354"/>
      <c r="M1" s="354"/>
      <c r="N1" s="354"/>
      <c r="O1" s="354"/>
      <c r="P1" s="354"/>
      <c r="Q1" s="354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30</v>
      </c>
      <c r="C3" s="271">
        <f>SUM(C6:C1048576)</f>
        <v>0</v>
      </c>
      <c r="D3" s="271">
        <f>SUM(D6:D1048576)</f>
        <v>0</v>
      </c>
      <c r="E3" s="272">
        <f>SUM(E6:E1048576)</f>
        <v>0</v>
      </c>
      <c r="F3" s="269">
        <f>IF(SUM($B3:$E3)=0,"",B3/SUM($B3:$E3))</f>
        <v>1</v>
      </c>
      <c r="G3" s="267">
        <f t="shared" ref="G3:I3" si="0">IF(SUM($B3:$E3)=0,"",C3/SUM($B3:$E3))</f>
        <v>0</v>
      </c>
      <c r="H3" s="267">
        <f t="shared" si="0"/>
        <v>0</v>
      </c>
      <c r="I3" s="268">
        <f t="shared" si="0"/>
        <v>0</v>
      </c>
      <c r="J3" s="271">
        <f>SUM(J6:J1048576)</f>
        <v>14</v>
      </c>
      <c r="K3" s="271">
        <f>SUM(K6:K1048576)</f>
        <v>0</v>
      </c>
      <c r="L3" s="271">
        <f>SUM(L6:L1048576)</f>
        <v>0</v>
      </c>
      <c r="M3" s="272">
        <f>SUM(M6:M1048576)</f>
        <v>0</v>
      </c>
      <c r="N3" s="269">
        <f>IF(SUM($J3:$M3)=0,"",J3/SUM($J3:$M3))</f>
        <v>1</v>
      </c>
      <c r="O3" s="267">
        <f t="shared" ref="O3:Q3" si="1">IF(SUM($J3:$M3)=0,"",K3/SUM($J3:$M3))</f>
        <v>0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4" t="s">
        <v>178</v>
      </c>
      <c r="C4" s="365"/>
      <c r="D4" s="365"/>
      <c r="E4" s="366"/>
      <c r="F4" s="361" t="s">
        <v>183</v>
      </c>
      <c r="G4" s="362"/>
      <c r="H4" s="362"/>
      <c r="I4" s="363"/>
      <c r="J4" s="364" t="s">
        <v>184</v>
      </c>
      <c r="K4" s="365"/>
      <c r="L4" s="365"/>
      <c r="M4" s="366"/>
      <c r="N4" s="361" t="s">
        <v>185</v>
      </c>
      <c r="O4" s="362"/>
      <c r="P4" s="362"/>
      <c r="Q4" s="363"/>
    </row>
    <row r="5" spans="1:17" ht="14.4" customHeight="1" thickBot="1" x14ac:dyDescent="0.35">
      <c r="A5" s="448" t="s">
        <v>177</v>
      </c>
      <c r="B5" s="449" t="s">
        <v>179</v>
      </c>
      <c r="C5" s="449" t="s">
        <v>180</v>
      </c>
      <c r="D5" s="449" t="s">
        <v>181</v>
      </c>
      <c r="E5" s="450" t="s">
        <v>182</v>
      </c>
      <c r="F5" s="451" t="s">
        <v>179</v>
      </c>
      <c r="G5" s="452" t="s">
        <v>180</v>
      </c>
      <c r="H5" s="452" t="s">
        <v>181</v>
      </c>
      <c r="I5" s="453" t="s">
        <v>182</v>
      </c>
      <c r="J5" s="449" t="s">
        <v>179</v>
      </c>
      <c r="K5" s="449" t="s">
        <v>180</v>
      </c>
      <c r="L5" s="449" t="s">
        <v>181</v>
      </c>
      <c r="M5" s="450" t="s">
        <v>182</v>
      </c>
      <c r="N5" s="451" t="s">
        <v>179</v>
      </c>
      <c r="O5" s="452" t="s">
        <v>180</v>
      </c>
      <c r="P5" s="452" t="s">
        <v>181</v>
      </c>
      <c r="Q5" s="453" t="s">
        <v>182</v>
      </c>
    </row>
    <row r="6" spans="1:17" ht="14.4" customHeight="1" x14ac:dyDescent="0.3">
      <c r="A6" s="459" t="s">
        <v>451</v>
      </c>
      <c r="B6" s="463"/>
      <c r="C6" s="434"/>
      <c r="D6" s="434"/>
      <c r="E6" s="435"/>
      <c r="F6" s="461"/>
      <c r="G6" s="455"/>
      <c r="H6" s="455"/>
      <c r="I6" s="465"/>
      <c r="J6" s="463"/>
      <c r="K6" s="434"/>
      <c r="L6" s="434"/>
      <c r="M6" s="435"/>
      <c r="N6" s="461"/>
      <c r="O6" s="455"/>
      <c r="P6" s="455"/>
      <c r="Q6" s="456"/>
    </row>
    <row r="7" spans="1:17" ht="14.4" customHeight="1" thickBot="1" x14ac:dyDescent="0.35">
      <c r="A7" s="460" t="s">
        <v>452</v>
      </c>
      <c r="B7" s="464">
        <v>30</v>
      </c>
      <c r="C7" s="446"/>
      <c r="D7" s="446"/>
      <c r="E7" s="447"/>
      <c r="F7" s="462">
        <v>1</v>
      </c>
      <c r="G7" s="457">
        <v>0</v>
      </c>
      <c r="H7" s="457">
        <v>0</v>
      </c>
      <c r="I7" s="466">
        <v>0</v>
      </c>
      <c r="J7" s="464">
        <v>14</v>
      </c>
      <c r="K7" s="446"/>
      <c r="L7" s="446"/>
      <c r="M7" s="447"/>
      <c r="N7" s="462">
        <v>1</v>
      </c>
      <c r="O7" s="457">
        <v>0</v>
      </c>
      <c r="P7" s="457">
        <v>0</v>
      </c>
      <c r="Q7" s="45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2017-04-25T10:17:50Z</dcterms:modified>
</cp:coreProperties>
</file>